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تجارت شاخصی کاردان\گزارش افشا پرتفو\"/>
    </mc:Choice>
  </mc:AlternateContent>
  <xr:revisionPtr revIDLastSave="0" documentId="13_ncr:1_{682696BB-CF39-4663-9285-6CF3002BCD79}" xr6:coauthVersionLast="45" xr6:coauthVersionMax="45" xr10:uidLastSave="{00000000-0000-0000-0000-000000000000}"/>
  <bookViews>
    <workbookView xWindow="-120" yWindow="-120" windowWidth="24240" windowHeight="13140" tabRatio="601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درآمد سود سهام" sheetId="8" r:id="rId5"/>
    <sheet name="درآمد ناشی از فروش" sheetId="10" r:id="rId6"/>
    <sheet name="سرمایه‌گذاری در سهام" sheetId="11" r:id="rId7"/>
    <sheet name="درآمد سپرده بانکی" sheetId="13" r:id="rId8"/>
    <sheet name="جمع درآمدها" sheetId="15" r:id="rId9"/>
    <sheet name="سایر درآمدها" sheetId="14" r:id="rId10"/>
  </sheets>
  <definedNames>
    <definedName name="_xlnm.Print_Area" localSheetId="8">'جمع درآمدها'!$A$1:$I$11</definedName>
    <definedName name="_xlnm.Print_Area" localSheetId="7">'درآمد سپرده بانکی'!$A$1:$K$18</definedName>
    <definedName name="_xlnm.Print_Area" localSheetId="4">'درآمد سود سهام'!$A$1:$U$59</definedName>
    <definedName name="_xlnm.Print_Area" localSheetId="3">'درآمد ناشی از تغییر قیمت اوراق'!$A$1:$R$59</definedName>
    <definedName name="_xlnm.Print_Area" localSheetId="5">'درآمد ناشی از فروش'!$A$1:$S$97</definedName>
    <definedName name="_xlnm.Print_Area" localSheetId="9">'سایر درآمدها'!$A$1:$G$13</definedName>
    <definedName name="_xlnm.Print_Area" localSheetId="1">سپرده!$A$1:$T$21</definedName>
    <definedName name="_xlnm.Print_Area" localSheetId="6">'سرمایه‌گذاری در سهام'!$A$1:$W$112</definedName>
    <definedName name="_xlnm.Print_Area" localSheetId="2">'سود اوراق بهادار و سپرده بانکی'!$A$1:$N$18</definedName>
    <definedName name="_xlnm.Print_Area" localSheetId="0">سهام!$A$1:$AA$64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7" i="6" l="1"/>
  <c r="S78" i="11" l="1"/>
  <c r="K95" i="10"/>
  <c r="C95" i="10"/>
  <c r="Q42" i="9"/>
  <c r="K58" i="9" l="1"/>
  <c r="C58" i="9"/>
  <c r="O17" i="6"/>
  <c r="M17" i="6"/>
  <c r="Y58" i="1"/>
  <c r="S58" i="1"/>
  <c r="Q58" i="1"/>
  <c r="O58" i="1"/>
  <c r="M58" i="1"/>
  <c r="K58" i="1"/>
  <c r="I58" i="1"/>
  <c r="C58" i="1"/>
  <c r="E11" i="14" l="1"/>
  <c r="C11" i="14"/>
  <c r="C9" i="15"/>
  <c r="H17" i="13"/>
  <c r="E17" i="13"/>
  <c r="M13" i="11"/>
  <c r="S13" i="11" s="1"/>
  <c r="S112" i="11" s="1"/>
  <c r="O110" i="11"/>
  <c r="O112" i="11" s="1"/>
  <c r="I112" i="11"/>
  <c r="E109" i="11"/>
  <c r="E112" i="11" s="1"/>
  <c r="C112" i="11"/>
  <c r="G112" i="11"/>
  <c r="Q112" i="11"/>
  <c r="E95" i="10"/>
  <c r="G95" i="10"/>
  <c r="I95" i="10"/>
  <c r="M95" i="10"/>
  <c r="O95" i="10"/>
  <c r="Q95" i="10"/>
  <c r="I57" i="9"/>
  <c r="I58" i="9" s="1"/>
  <c r="E52" i="9"/>
  <c r="Q53" i="9"/>
  <c r="M53" i="9"/>
  <c r="G58" i="9"/>
  <c r="M58" i="9"/>
  <c r="O58" i="9"/>
  <c r="Q58" i="9"/>
  <c r="E58" i="9"/>
  <c r="M57" i="8"/>
  <c r="S57" i="8"/>
  <c r="S51" i="8"/>
  <c r="S37" i="8"/>
  <c r="S24" i="8"/>
  <c r="Q57" i="8"/>
  <c r="O57" i="8"/>
  <c r="K57" i="8"/>
  <c r="I57" i="8"/>
  <c r="H17" i="7"/>
  <c r="N17" i="7"/>
  <c r="D17" i="7"/>
  <c r="F17" i="7"/>
  <c r="J17" i="7"/>
  <c r="L17" i="7"/>
  <c r="K17" i="6"/>
  <c r="Q17" i="6"/>
  <c r="G56" i="1"/>
  <c r="E56" i="1"/>
  <c r="W57" i="1"/>
  <c r="U57" i="1"/>
  <c r="U58" i="1"/>
  <c r="E58" i="1" l="1"/>
  <c r="G58" i="1"/>
  <c r="W58" i="1"/>
  <c r="M112" i="11"/>
</calcChain>
</file>

<file path=xl/sharedStrings.xml><?xml version="1.0" encoding="utf-8"?>
<sst xmlns="http://schemas.openxmlformats.org/spreadsheetml/2006/main" count="765" uniqueCount="277">
  <si>
    <t>صندوق سرمایه‌گذاری تجارت شاخصی کاردان</t>
  </si>
  <si>
    <t>صورت وضعیت پورتفوی</t>
  </si>
  <si>
    <t>برای ماه منتهی به 1400/02/31</t>
  </si>
  <si>
    <t>نام شرکت</t>
  </si>
  <si>
    <t>1400/01/31</t>
  </si>
  <si>
    <t>تغییرات طی دوره</t>
  </si>
  <si>
    <t>1400/02/31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</si>
  <si>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</si>
  <si>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</si>
  <si>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</si>
  <si>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</si>
  <si>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</si>
  <si>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</si>
  <si>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</si>
  <si>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</si>
  <si>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</si>
  <si>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بانک تجارت</t>
  </si>
  <si>
    <t>بانک سامان</t>
  </si>
  <si>
    <t>بانک ملت</t>
  </si>
  <si>
    <t>بیمه تجارت نو</t>
  </si>
  <si>
    <t>پالایش نفت بندرعباس</t>
  </si>
  <si>
    <t>پالایش نفت تبریز</t>
  </si>
  <si>
    <t>پتروشیمی پارس</t>
  </si>
  <si>
    <t>پتروشیمی پردیس</t>
  </si>
  <si>
    <t>پتروشیمی جم</t>
  </si>
  <si>
    <t>پتروشیمی غدیر</t>
  </si>
  <si>
    <t>1.53 %</t>
  </si>
  <si>
    <t>پدیده شیمی قرن</t>
  </si>
  <si>
    <t>پلی پروپیلن جم - جم پیلن</t>
  </si>
  <si>
    <t>0.00 %</t>
  </si>
  <si>
    <t>پلیمر آریا ساسول</t>
  </si>
  <si>
    <t>تامین سرمایه نوین</t>
  </si>
  <si>
    <t>تهیه توزیع غذای دنا آفرین فدک</t>
  </si>
  <si>
    <t>توسعه‌ صنایع‌ بهشهر(هلدینگ</t>
  </si>
  <si>
    <t>0.87 %</t>
  </si>
  <si>
    <t>ح . معدنی و صنعتی گل گهر</t>
  </si>
  <si>
    <t>ح. سبحان دارو</t>
  </si>
  <si>
    <t>رایان هم افزا</t>
  </si>
  <si>
    <t>0.14 %</t>
  </si>
  <si>
    <t>س. نفت و گاز و پتروشیمی تأمین</t>
  </si>
  <si>
    <t>سایپا</t>
  </si>
  <si>
    <t>سبحان دارو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</si>
  <si>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</si>
  <si>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</si>
  <si>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</si>
  <si>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</si>
  <si>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</si>
  <si>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</si>
  <si>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</si>
  <si>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</si>
  <si>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</si>
  <si>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</si>
  <si>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</si>
  <si>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</si>
  <si>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فولاد  خوزستان</t>
  </si>
  <si>
    <t>فولاد مبارکه اصفهان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</si>
  <si>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</si>
  <si>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</si>
  <si>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</si>
  <si>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</si>
  <si>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</si>
  <si>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</si>
  <si>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</si>
  <si>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ملی‌ صنایع‌ مس‌ ایران‌</t>
  </si>
  <si>
    <t>نفت سپاهان</t>
  </si>
  <si>
    <t>کشتیرانی جمهوری اسلامی ایران</t>
  </si>
  <si>
    <t>0.21 %</t>
  </si>
  <si>
    <t>کنتورسازی‌ایران‌</t>
  </si>
  <si>
    <t>بانک‌اقتصادنوین‌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</si>
  <si>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</si>
  <si>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</si>
  <si>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</si>
  <si>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</si>
  <si>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</si>
  <si>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</si>
  <si>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</si>
  <si>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</si>
  <si>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</si>
  <si>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</si>
  <si>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</si>
  <si>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</si>
  <si>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</si>
  <si>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</si>
  <si>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</si>
  <si>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</si>
  <si>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</si>
  <si>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</si>
  <si>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</si>
  <si>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</si>
  <si>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</si>
  <si>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</si>
  <si>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</si>
  <si>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</si>
  <si>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</si>
  <si>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</si>
  <si>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</si>
  <si>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</si>
  <si>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</si>
  <si>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</si>
  <si>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</si>
  <si>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051560304000000016</t>
  </si>
  <si>
    <t>سپرده بلند مدت</t>
  </si>
  <si>
    <t>1399/08/14</t>
  </si>
  <si>
    <t>بانک اقتصاد نوین مرزداران</t>
  </si>
  <si>
    <t>205-283-5324660-1</t>
  </si>
  <si>
    <t>1399/12/09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</si>
  <si>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</si>
  <si>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</si>
  <si>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</si>
  <si>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</si>
  <si>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</si>
  <si>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</si>
  <si>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</si>
  <si>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</si>
  <si>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</si>
  <si>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</si>
  <si>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</si>
  <si>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</si>
  <si>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</si>
  <si>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</si>
  <si>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1399/03/22</t>
  </si>
  <si>
    <t>1399/04/10</t>
  </si>
  <si>
    <t>سرمایه‌ گذاری‌ البرز(هلدینگ‌</t>
  </si>
  <si>
    <t>1399/04/18</t>
  </si>
  <si>
    <t>1399/07/10</t>
  </si>
  <si>
    <t>1400/01/25</t>
  </si>
  <si>
    <t>1399/12/25</t>
  </si>
  <si>
    <t>1399/06/26</t>
  </si>
  <si>
    <t>1399/04/26</t>
  </si>
  <si>
    <t>توسعه‌معادن‌وفلزات‌</t>
  </si>
  <si>
    <t>1399/04/19</t>
  </si>
  <si>
    <t>1399/04/14</t>
  </si>
  <si>
    <t>1399/04/25</t>
  </si>
  <si>
    <t>معدنی‌وصنعتی‌چادرملو</t>
  </si>
  <si>
    <t>1399/04/04</t>
  </si>
  <si>
    <t>1399/04/16</t>
  </si>
  <si>
    <t>1399/05/15</t>
  </si>
  <si>
    <t>پارس‌ خزر</t>
  </si>
  <si>
    <t>1399/03/31</t>
  </si>
  <si>
    <t>1400/02/29</t>
  </si>
  <si>
    <t>1399/04/31</t>
  </si>
  <si>
    <t>بیمه البرز</t>
  </si>
  <si>
    <t>1399/06/24</t>
  </si>
  <si>
    <t>عمران و توسعه شاهد</t>
  </si>
  <si>
    <t>1399/06/15</t>
  </si>
  <si>
    <t>بیمه پارسیان</t>
  </si>
  <si>
    <t>1399/10/30</t>
  </si>
  <si>
    <t>1399/09/25</t>
  </si>
  <si>
    <t>1399/05/29</t>
  </si>
  <si>
    <t>تجارت الکترونیک  پارسیان</t>
  </si>
  <si>
    <t>1399/03/01</t>
  </si>
  <si>
    <t>1399/07/30</t>
  </si>
  <si>
    <t>1399/06/05</t>
  </si>
  <si>
    <t>1399/03/27</t>
  </si>
  <si>
    <t>1400/02/30</t>
  </si>
  <si>
    <t>بانک  پاسارگاد</t>
  </si>
  <si>
    <t>1399/05/06</t>
  </si>
  <si>
    <t>تولید برق عسلویه  مپنا</t>
  </si>
  <si>
    <t>سیمان خوزستان</t>
  </si>
  <si>
    <t>1399/03/25</t>
  </si>
  <si>
    <t>فولاد کاوه جنوب کیش</t>
  </si>
  <si>
    <t>1399/04/08</t>
  </si>
  <si>
    <t>1399/04/28</t>
  </si>
  <si>
    <t>گروه دارویی برکت</t>
  </si>
  <si>
    <t>1399/04/21</t>
  </si>
  <si>
    <t>پتروشیمی نوری</t>
  </si>
  <si>
    <t>1399/04/17</t>
  </si>
  <si>
    <t>1400/02/20</t>
  </si>
  <si>
    <t>1399/05/25</t>
  </si>
  <si>
    <t>1399/04/09</t>
  </si>
  <si>
    <t>1400/02/28</t>
  </si>
  <si>
    <t>سرمایه گذاری سیمان تامین</t>
  </si>
  <si>
    <t>1399/05/08</t>
  </si>
  <si>
    <t>1399/06/29</t>
  </si>
  <si>
    <t>پتروشیمی ارومیه</t>
  </si>
  <si>
    <t>1399/06/03</t>
  </si>
  <si>
    <t>بهای فروش</t>
  </si>
  <si>
    <t>ارزش دفتری</t>
  </si>
  <si>
    <t>سود و زیان ناشی از تغییر قیمت</t>
  </si>
  <si>
    <t>سود و زیان ناشی از فروش</t>
  </si>
  <si>
    <t>صندوق س.اعتماد آفرین پارسیان-د</t>
  </si>
  <si>
    <t>کشاورزی و دامپروری ملارد شیر</t>
  </si>
  <si>
    <t>ملی کشت و صنعت و دامپروری پارس</t>
  </si>
  <si>
    <t>پالایش نفت اصفهان</t>
  </si>
  <si>
    <t>پالایش نفت شیراز</t>
  </si>
  <si>
    <t>تولید نیروی برق آبادان</t>
  </si>
  <si>
    <t>برق و انرژی پیوندگستر پارس</t>
  </si>
  <si>
    <t>ح . کشتیرانی ج. ا. ا</t>
  </si>
  <si>
    <t>لیزینگ پارسیان</t>
  </si>
  <si>
    <t>بیمه  ما</t>
  </si>
  <si>
    <t>فرآوری معدنی اپال کانی پارس</t>
  </si>
  <si>
    <t>ح . سرمایه گذاری صدرتامین</t>
  </si>
  <si>
    <t>ح . ‌توکافولاد(هلدینگ‌</t>
  </si>
  <si>
    <t>سهامی ذوب آهن  اصفهان</t>
  </si>
  <si>
    <t>گروه مدیریت سرمایه گذاری امید</t>
  </si>
  <si>
    <t>ح . تامین سرمایه نوین</t>
  </si>
  <si>
    <t>بانک صادرات ایران</t>
  </si>
  <si>
    <t>اعتباری ملل</t>
  </si>
  <si>
    <t>سپیدار سیستم آسیا</t>
  </si>
  <si>
    <t>پرداخت الکترونیک سامان کیش</t>
  </si>
  <si>
    <t>ح . البرزدارو</t>
  </si>
  <si>
    <t>سرمایه گذاری خوارزمی</t>
  </si>
  <si>
    <t>سرمایه‌گذاری‌ سپه‌</t>
  </si>
  <si>
    <t>سرمایه گذاری پویا</t>
  </si>
  <si>
    <t>سرمایه گذاری مالی سپهرصادرات</t>
  </si>
  <si>
    <t>گروه توسعه مالی مهر آیندگان</t>
  </si>
  <si>
    <t>مدیریت سرمایه گذاری کوثربهمن</t>
  </si>
  <si>
    <t>سرمایه گذاری آوا نوین</t>
  </si>
  <si>
    <t>سرمایه‌گذاری صنایع پتروشیمی‌</t>
  </si>
  <si>
    <t>ح . پتروشیمی جم</t>
  </si>
  <si>
    <t>گلتاش‌</t>
  </si>
  <si>
    <t>مدیریت صنعت شوینده ت.ص.بهشهر</t>
  </si>
  <si>
    <t>صنایع پتروشیمی کرمانشاه</t>
  </si>
  <si>
    <t>پتروشیمی بوعلی سینا</t>
  </si>
  <si>
    <t>بهساز کاشانه تهران</t>
  </si>
  <si>
    <t>سرمایه‌ گذاری‌ ساختمان‌ایران‌</t>
  </si>
  <si>
    <t>درآمد سود سهام</t>
  </si>
  <si>
    <t>درآمد تغییر ارزش</t>
  </si>
  <si>
    <t>درآمد فروش</t>
  </si>
  <si>
    <t>درصد از کل درآمدها</t>
  </si>
  <si>
    <t>1.01 %</t>
  </si>
  <si>
    <t>-0.46 %</t>
  </si>
  <si>
    <t>12.48 %</t>
  </si>
  <si>
    <t>-11.40 %</t>
  </si>
  <si>
    <t>0.43 %</t>
  </si>
  <si>
    <t>-0.26 %</t>
  </si>
  <si>
    <t>-0.20 %</t>
  </si>
  <si>
    <t>-0.43 %</t>
  </si>
  <si>
    <t>-14.59 %</t>
  </si>
  <si>
    <t>0.02 %</t>
  </si>
  <si>
    <t>7.24 %</t>
  </si>
  <si>
    <t>16.34 %</t>
  </si>
  <si>
    <t>4.20 %</t>
  </si>
  <si>
    <t>1.32 %</t>
  </si>
  <si>
    <t>14.95 %</t>
  </si>
  <si>
    <t>15.10 %</t>
  </si>
  <si>
    <t>0.11 %</t>
  </si>
  <si>
    <t>2.84 %</t>
  </si>
  <si>
    <t>3.58 %</t>
  </si>
  <si>
    <t>-13.64 %</t>
  </si>
  <si>
    <t>3.02 %</t>
  </si>
  <si>
    <t>-2.02 %</t>
  </si>
  <si>
    <t>4.07 %</t>
  </si>
  <si>
    <t>7.54 %</t>
  </si>
  <si>
    <t>0.20 %</t>
  </si>
  <si>
    <t>3.38 %</t>
  </si>
  <si>
    <t>-1.29 %</t>
  </si>
  <si>
    <t>1.28 %</t>
  </si>
  <si>
    <t>8.50 %</t>
  </si>
  <si>
    <t>2.62 %</t>
  </si>
  <si>
    <t>3.73 %</t>
  </si>
  <si>
    <t>0.34 %</t>
  </si>
  <si>
    <t>2.65 %</t>
  </si>
  <si>
    <t>9.88 %</t>
  </si>
  <si>
    <t>8.46 %</t>
  </si>
  <si>
    <t>2.19 %</t>
  </si>
  <si>
    <t>-13.25 %</t>
  </si>
  <si>
    <t>1.05 %</t>
  </si>
  <si>
    <t>4.78 %</t>
  </si>
  <si>
    <t>8.08 %</t>
  </si>
  <si>
    <t>0.88 %</t>
  </si>
  <si>
    <t>1.96 %</t>
  </si>
  <si>
    <t>0.46 %</t>
  </si>
  <si>
    <t>0.39 %</t>
  </si>
  <si>
    <t>نام سپرده بانکی</t>
  </si>
  <si>
    <t>نام سپرده</t>
  </si>
  <si>
    <t>سود سپرده بانکی و گواهی سپرده</t>
  </si>
  <si>
    <t>051560304000000013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</si>
  <si>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</si>
  <si>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</si>
  <si>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</si>
  <si>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</si>
  <si>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</si>
  <si>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جمع کل</t>
  </si>
  <si>
    <t>سایر</t>
  </si>
  <si>
    <t xml:space="preserve">سایر </t>
  </si>
  <si>
    <t>اصلاح حساب کارگزاری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</si>
</sst>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-_ ;_ * #,##0.00\-_ ;_ * &quot;-&quot;??_-_ ;_ @_ "/>
    <numFmt numFmtId="164" formatCode="#,##0\ ;\(#,##0\);\-\ ;"/>
    <numFmt numFmtId="165" formatCode="0.0%"/>
    <numFmt numFmtId="166" formatCode="[$-3000401]#,##0"/>
    <numFmt numFmtId="167" formatCode="_ * #,##0_-_ ;_ * #,##0\-_ ;_ * &quot;-&quot;??_-_ ;_ @_ "/>
    <numFmt numFmtId="168" formatCode="#,##0;\(#,##0\)"/>
    <numFmt numFmtId="169" formatCode="0.0000000"/>
  </numFmts>
  <fonts count="9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sz val="9"/>
      <color rgb="FF000000"/>
      <name val="Tahoma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4" xfId="0" applyFont="1" applyBorder="1"/>
    <xf numFmtId="164" fontId="2" fillId="0" borderId="4" xfId="0" applyNumberFormat="1" applyFont="1" applyBorder="1" applyAlignment="1">
      <alignment horizontal="center" vertical="center"/>
    </xf>
    <xf numFmtId="0" fontId="4" fillId="0" borderId="4" xfId="0" applyFont="1" applyBorder="1"/>
    <xf numFmtId="165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4" fillId="0" borderId="4" xfId="0" applyFont="1" applyBorder="1" applyAlignment="1">
      <alignment horizontal="center"/>
    </xf>
    <xf numFmtId="9" fontId="2" fillId="0" borderId="0" xfId="0" applyNumberFormat="1" applyFont="1"/>
    <xf numFmtId="164" fontId="2" fillId="0" borderId="4" xfId="0" applyNumberFormat="1" applyFont="1" applyBorder="1"/>
    <xf numFmtId="0" fontId="4" fillId="0" borderId="4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7" fontId="2" fillId="0" borderId="0" xfId="1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/>
    <xf numFmtId="168" fontId="8" fillId="0" borderId="0" xfId="0" applyNumberFormat="1" applyFont="1" applyBorder="1" applyAlignment="1">
      <alignment horizontal="center" vertical="center" wrapText="1" readingOrder="2"/>
    </xf>
    <xf numFmtId="10" fontId="2" fillId="0" borderId="4" xfId="0" applyNumberFormat="1" applyFont="1" applyBorder="1" applyAlignment="1">
      <alignment horizontal="center" vertical="center"/>
    </xf>
    <xf numFmtId="16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3"/>
  <sheetViews>
    <sheetView rightToLeft="1" tabSelected="1" view="pageBreakPreview" zoomScale="70" zoomScaleNormal="85" zoomScaleSheetLayoutView="70" workbookViewId="0">
      <selection activeCell="O39" sqref="O39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9.28515625" style="1" bestFit="1" customWidth="1"/>
    <col min="8" max="8" width="2.5703125" style="1" customWidth="1"/>
    <col min="9" max="9" width="12.140625" style="1" bestFit="1" customWidth="1"/>
    <col min="10" max="10" width="2.28515625" style="1" customWidth="1"/>
    <col min="11" max="11" width="16.2851562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0.42578125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25.5703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21" x14ac:dyDescent="0.4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21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6" spans="1:25" ht="21" x14ac:dyDescent="0.45">
      <c r="A6" s="32" t="s">
        <v>3</v>
      </c>
      <c r="C6" s="35" t="s">
        <v>4</v>
      </c>
      <c r="D6" s="35" t="s">
        <v>4</v>
      </c>
      <c r="E6" s="35" t="s">
        <v>4</v>
      </c>
      <c r="F6" s="35" t="s">
        <v>4</v>
      </c>
      <c r="G6" s="35" t="s">
        <v>4</v>
      </c>
      <c r="I6" s="35" t="s">
        <v>5</v>
      </c>
      <c r="J6" s="35" t="s">
        <v>5</v>
      </c>
      <c r="K6" s="35" t="s">
        <v>5</v>
      </c>
      <c r="L6" s="35" t="s">
        <v>5</v>
      </c>
      <c r="M6" s="35" t="s">
        <v>5</v>
      </c>
      <c r="N6" s="35" t="s">
        <v>5</v>
      </c>
      <c r="O6" s="35" t="s">
        <v>5</v>
      </c>
      <c r="Q6" s="35" t="s">
        <v>6</v>
      </c>
      <c r="R6" s="35" t="s">
        <v>6</v>
      </c>
      <c r="S6" s="35" t="s">
        <v>6</v>
      </c>
      <c r="T6" s="35" t="s">
        <v>6</v>
      </c>
      <c r="U6" s="35" t="s">
        <v>6</v>
      </c>
      <c r="V6" s="35" t="s">
        <v>6</v>
      </c>
      <c r="W6" s="35" t="s">
        <v>6</v>
      </c>
      <c r="X6" s="35" t="s">
        <v>6</v>
      </c>
      <c r="Y6" s="35" t="s">
        <v>6</v>
      </c>
    </row>
    <row r="7" spans="1:25" ht="21" x14ac:dyDescent="0.45">
      <c r="A7" s="33" t="s">
        <v>3</v>
      </c>
      <c r="C7" s="32" t="s">
        <v>7</v>
      </c>
      <c r="E7" s="32" t="s">
        <v>8</v>
      </c>
      <c r="G7" s="32" t="s">
        <v>9</v>
      </c>
      <c r="I7" s="35" t="s">
        <v>10</v>
      </c>
      <c r="J7" s="35" t="s">
        <v>10</v>
      </c>
      <c r="K7" s="35" t="s">
        <v>10</v>
      </c>
      <c r="M7" s="35" t="s">
        <v>11</v>
      </c>
      <c r="N7" s="35" t="s">
        <v>11</v>
      </c>
      <c r="O7" s="35" t="s">
        <v>11</v>
      </c>
      <c r="Q7" s="32" t="s">
        <v>7</v>
      </c>
      <c r="S7" s="32" t="s">
        <v>12</v>
      </c>
      <c r="U7" s="32" t="s">
        <v>8</v>
      </c>
      <c r="W7" s="32" t="s">
        <v>9</v>
      </c>
      <c r="Y7" s="37" t="s">
        <v>13</v>
      </c>
    </row>
    <row r="8" spans="1:25" ht="21" x14ac:dyDescent="0.45">
      <c r="A8" s="34" t="s">
        <v>3</v>
      </c>
      <c r="C8" s="34" t="s">
        <v>7</v>
      </c>
      <c r="E8" s="34" t="s">
        <v>8</v>
      </c>
      <c r="G8" s="34" t="s">
        <v>9</v>
      </c>
      <c r="I8" s="35" t="s">
        <v>7</v>
      </c>
      <c r="K8" s="35" t="s">
        <v>8</v>
      </c>
      <c r="M8" s="35" t="s">
        <v>7</v>
      </c>
      <c r="O8" s="35" t="s">
        <v>14</v>
      </c>
      <c r="Q8" s="34" t="s">
        <v>7</v>
      </c>
      <c r="S8" s="34" t="s">
        <v>12</v>
      </c>
      <c r="U8" s="34" t="s">
        <v>8</v>
      </c>
      <c r="W8" s="34" t="s">
        <v>9</v>
      </c>
      <c r="Y8" s="38" t="s">
        <v>13</v>
      </c>
    </row>
    <row r="9" spans="1:25" x14ac:dyDescent="0.45">
      <c r="A9" s="1" t="s">
        <v>15</v>
      </c>
      <c r="C9" s="7">
        <v>591397</v>
      </c>
      <c r="D9" s="7"/>
      <c r="E9" s="7">
        <v>2278923140</v>
      </c>
      <c r="F9" s="7"/>
      <c r="G9" s="7">
        <v>8741748653.3295002</v>
      </c>
      <c r="H9" s="7"/>
      <c r="I9" s="7">
        <v>0</v>
      </c>
      <c r="J9" s="7"/>
      <c r="K9" s="7">
        <v>0</v>
      </c>
      <c r="L9" s="7"/>
      <c r="M9" s="7">
        <v>-200800</v>
      </c>
      <c r="N9" s="7"/>
      <c r="O9" s="7">
        <v>2608475227</v>
      </c>
      <c r="P9" s="7"/>
      <c r="Q9" s="7">
        <v>390597</v>
      </c>
      <c r="R9" s="7"/>
      <c r="S9" s="7">
        <v>11720</v>
      </c>
      <c r="T9" s="7"/>
      <c r="U9" s="7">
        <v>1505148898</v>
      </c>
      <c r="V9" s="7"/>
      <c r="W9" s="7">
        <v>4550558948.802</v>
      </c>
      <c r="X9" s="6"/>
      <c r="Y9" s="4">
        <v>1.2999999999999999E-3</v>
      </c>
    </row>
    <row r="10" spans="1:25" x14ac:dyDescent="0.45">
      <c r="A10" s="1" t="s">
        <v>16</v>
      </c>
      <c r="C10" s="7">
        <v>25000000</v>
      </c>
      <c r="D10" s="7"/>
      <c r="E10" s="7">
        <v>72820370965</v>
      </c>
      <c r="F10" s="7"/>
      <c r="G10" s="7">
        <v>65607300000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25000000</v>
      </c>
      <c r="R10" s="7"/>
      <c r="S10" s="7">
        <v>2201</v>
      </c>
      <c r="T10" s="7"/>
      <c r="U10" s="7">
        <v>72820370965</v>
      </c>
      <c r="V10" s="7"/>
      <c r="W10" s="7">
        <v>54697601250</v>
      </c>
      <c r="X10" s="6"/>
      <c r="Y10" s="4">
        <v>1.5900000000000001E-2</v>
      </c>
    </row>
    <row r="11" spans="1:25" x14ac:dyDescent="0.45">
      <c r="A11" s="1" t="s">
        <v>17</v>
      </c>
      <c r="C11" s="7">
        <v>15000000</v>
      </c>
      <c r="D11" s="7"/>
      <c r="E11" s="7">
        <v>160295416200</v>
      </c>
      <c r="F11" s="7"/>
      <c r="G11" s="7">
        <v>138669975000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15000000</v>
      </c>
      <c r="R11" s="7"/>
      <c r="S11" s="7">
        <v>9190</v>
      </c>
      <c r="T11" s="7"/>
      <c r="U11" s="7">
        <v>160295416200</v>
      </c>
      <c r="V11" s="7"/>
      <c r="W11" s="7">
        <v>137029792500</v>
      </c>
      <c r="X11" s="6"/>
      <c r="Y11" s="4">
        <v>3.9899999999999998E-2</v>
      </c>
    </row>
    <row r="12" spans="1:25" x14ac:dyDescent="0.45">
      <c r="A12" s="1" t="s">
        <v>18</v>
      </c>
      <c r="C12" s="7">
        <v>21821813</v>
      </c>
      <c r="D12" s="7"/>
      <c r="E12" s="7">
        <v>80116989432</v>
      </c>
      <c r="F12" s="7"/>
      <c r="G12" s="7">
        <v>90889367761.003494</v>
      </c>
      <c r="H12" s="7"/>
      <c r="I12" s="7">
        <v>0</v>
      </c>
      <c r="J12" s="7"/>
      <c r="K12" s="7">
        <v>0</v>
      </c>
      <c r="L12" s="7"/>
      <c r="M12" s="7">
        <v>-1500000</v>
      </c>
      <c r="N12" s="7"/>
      <c r="O12" s="7">
        <v>6090544394</v>
      </c>
      <c r="P12" s="7"/>
      <c r="Q12" s="7">
        <v>20321813</v>
      </c>
      <c r="R12" s="7"/>
      <c r="S12" s="7">
        <v>4922</v>
      </c>
      <c r="T12" s="7"/>
      <c r="U12" s="7">
        <v>74609862957</v>
      </c>
      <c r="V12" s="7"/>
      <c r="W12" s="7">
        <v>99428821002.6633</v>
      </c>
      <c r="X12" s="6"/>
      <c r="Y12" s="4">
        <v>2.9000000000000001E-2</v>
      </c>
    </row>
    <row r="13" spans="1:25" x14ac:dyDescent="0.45">
      <c r="A13" s="1" t="s">
        <v>19</v>
      </c>
      <c r="C13" s="7">
        <v>7659395</v>
      </c>
      <c r="D13" s="7"/>
      <c r="E13" s="7">
        <v>124569806779</v>
      </c>
      <c r="F13" s="7"/>
      <c r="G13" s="7">
        <v>238061359959.383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7659395</v>
      </c>
      <c r="R13" s="7"/>
      <c r="S13" s="7">
        <v>28723</v>
      </c>
      <c r="T13" s="7"/>
      <c r="U13" s="7">
        <v>124569806779</v>
      </c>
      <c r="V13" s="7"/>
      <c r="W13" s="7">
        <v>218691797809.61899</v>
      </c>
      <c r="X13" s="6"/>
      <c r="Y13" s="4">
        <v>6.3799999999999996E-2</v>
      </c>
    </row>
    <row r="14" spans="1:25" x14ac:dyDescent="0.45">
      <c r="A14" s="1" t="s">
        <v>20</v>
      </c>
      <c r="C14" s="7">
        <v>4706883</v>
      </c>
      <c r="D14" s="7"/>
      <c r="E14" s="7">
        <v>197355007928</v>
      </c>
      <c r="F14" s="7"/>
      <c r="G14" s="7">
        <v>106865551734.06599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4706883</v>
      </c>
      <c r="R14" s="7"/>
      <c r="S14" s="7">
        <v>20520</v>
      </c>
      <c r="T14" s="7"/>
      <c r="U14" s="7">
        <v>197355007928</v>
      </c>
      <c r="V14" s="7"/>
      <c r="W14" s="7">
        <v>96010556986.998001</v>
      </c>
      <c r="X14" s="6"/>
      <c r="Y14" s="4">
        <v>2.8000000000000001E-2</v>
      </c>
    </row>
    <row r="15" spans="1:25" x14ac:dyDescent="0.45">
      <c r="A15" s="1" t="s">
        <v>21</v>
      </c>
      <c r="C15" s="7">
        <v>3050000</v>
      </c>
      <c r="D15" s="7"/>
      <c r="E15" s="7">
        <v>73327698102</v>
      </c>
      <c r="F15" s="7"/>
      <c r="G15" s="7">
        <v>84982825575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3050000</v>
      </c>
      <c r="R15" s="7"/>
      <c r="S15" s="7">
        <v>23850</v>
      </c>
      <c r="T15" s="7"/>
      <c r="U15" s="7">
        <v>73327698102</v>
      </c>
      <c r="V15" s="7"/>
      <c r="W15" s="7">
        <v>72309682125</v>
      </c>
      <c r="X15" s="6"/>
      <c r="Y15" s="4">
        <v>2.1100000000000001E-2</v>
      </c>
    </row>
    <row r="16" spans="1:25" x14ac:dyDescent="0.45">
      <c r="A16" s="1" t="s">
        <v>22</v>
      </c>
      <c r="C16" s="7">
        <v>950000</v>
      </c>
      <c r="D16" s="7"/>
      <c r="E16" s="7">
        <v>156759930088</v>
      </c>
      <c r="F16" s="7"/>
      <c r="G16" s="7">
        <v>135995483475</v>
      </c>
      <c r="H16" s="7"/>
      <c r="I16" s="7">
        <v>0</v>
      </c>
      <c r="J16" s="7"/>
      <c r="K16" s="7">
        <v>0</v>
      </c>
      <c r="L16" s="7"/>
      <c r="M16" s="7">
        <v>-150000</v>
      </c>
      <c r="N16" s="7"/>
      <c r="O16" s="7">
        <v>21081502071</v>
      </c>
      <c r="P16" s="7"/>
      <c r="Q16" s="7">
        <v>800000</v>
      </c>
      <c r="R16" s="7"/>
      <c r="S16" s="7">
        <v>145200</v>
      </c>
      <c r="T16" s="7"/>
      <c r="U16" s="7">
        <v>132008362174</v>
      </c>
      <c r="V16" s="7"/>
      <c r="W16" s="7">
        <v>115468848000</v>
      </c>
      <c r="X16" s="6"/>
      <c r="Y16" s="4">
        <v>3.3700000000000001E-2</v>
      </c>
    </row>
    <row r="17" spans="1:25" x14ac:dyDescent="0.45">
      <c r="A17" s="1" t="s">
        <v>23</v>
      </c>
      <c r="C17" s="7">
        <v>1178406</v>
      </c>
      <c r="D17" s="7"/>
      <c r="E17" s="7">
        <v>112274527512</v>
      </c>
      <c r="F17" s="7"/>
      <c r="G17" s="7">
        <v>111762747747.063</v>
      </c>
      <c r="H17" s="7"/>
      <c r="I17" s="7">
        <v>0</v>
      </c>
      <c r="J17" s="7"/>
      <c r="K17" s="7">
        <v>0</v>
      </c>
      <c r="L17" s="7"/>
      <c r="M17" s="7">
        <v>-160000</v>
      </c>
      <c r="N17" s="7"/>
      <c r="O17" s="7">
        <v>14757362260</v>
      </c>
      <c r="P17" s="7"/>
      <c r="Q17" s="7">
        <v>1018406</v>
      </c>
      <c r="R17" s="7"/>
      <c r="S17" s="7">
        <v>93880</v>
      </c>
      <c r="T17" s="7"/>
      <c r="U17" s="7">
        <v>97030270098</v>
      </c>
      <c r="V17" s="7"/>
      <c r="W17" s="7">
        <v>95039087946.084</v>
      </c>
      <c r="X17" s="6"/>
      <c r="Y17" s="4">
        <v>2.7699999999999999E-2</v>
      </c>
    </row>
    <row r="18" spans="1:25" x14ac:dyDescent="0.45">
      <c r="A18" s="1" t="s">
        <v>24</v>
      </c>
      <c r="C18" s="7">
        <v>450652</v>
      </c>
      <c r="D18" s="7"/>
      <c r="E18" s="7">
        <v>16730965474</v>
      </c>
      <c r="F18" s="7"/>
      <c r="G18" s="7">
        <v>15678971721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450652</v>
      </c>
      <c r="R18" s="7"/>
      <c r="S18" s="7">
        <v>34020</v>
      </c>
      <c r="T18" s="7"/>
      <c r="U18" s="7">
        <v>16730965474</v>
      </c>
      <c r="V18" s="7"/>
      <c r="W18" s="7">
        <v>15239960512.812</v>
      </c>
      <c r="X18" s="6"/>
      <c r="Y18" s="4">
        <v>4.4000000000000003E-3</v>
      </c>
    </row>
    <row r="19" spans="1:25" x14ac:dyDescent="0.45">
      <c r="A19" s="1" t="s">
        <v>25</v>
      </c>
      <c r="C19" s="7">
        <v>800000</v>
      </c>
      <c r="D19" s="7"/>
      <c r="E19" s="7">
        <v>46871320505</v>
      </c>
      <c r="F19" s="7"/>
      <c r="G19" s="7">
        <v>54805555080</v>
      </c>
      <c r="H19" s="7"/>
      <c r="I19" s="7">
        <v>800000</v>
      </c>
      <c r="J19" s="7"/>
      <c r="K19" s="7">
        <v>55133600000</v>
      </c>
      <c r="L19" s="7"/>
      <c r="M19" s="7">
        <v>-800000</v>
      </c>
      <c r="N19" s="7"/>
      <c r="O19" s="7">
        <v>55133600000</v>
      </c>
      <c r="P19" s="7"/>
      <c r="Q19" s="7">
        <v>800000</v>
      </c>
      <c r="R19" s="7"/>
      <c r="S19" s="7">
        <v>66170</v>
      </c>
      <c r="T19" s="7"/>
      <c r="U19" s="7">
        <v>55133600000</v>
      </c>
      <c r="V19" s="7"/>
      <c r="W19" s="7">
        <v>52621030800</v>
      </c>
      <c r="X19" s="6"/>
      <c r="Y19" s="4">
        <v>1.5299999999999999E-2</v>
      </c>
    </row>
    <row r="20" spans="1:25" x14ac:dyDescent="0.45">
      <c r="A20" s="1" t="s">
        <v>27</v>
      </c>
      <c r="C20" s="7">
        <v>2431607</v>
      </c>
      <c r="D20" s="7"/>
      <c r="E20" s="7">
        <v>154765987674</v>
      </c>
      <c r="F20" s="7"/>
      <c r="G20" s="7">
        <v>147348789681.81601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2431607</v>
      </c>
      <c r="R20" s="7"/>
      <c r="S20" s="7">
        <v>60500</v>
      </c>
      <c r="T20" s="7"/>
      <c r="U20" s="7">
        <v>154765987674</v>
      </c>
      <c r="V20" s="7"/>
      <c r="W20" s="7">
        <v>146236905770.17499</v>
      </c>
      <c r="X20" s="6"/>
      <c r="Y20" s="4">
        <v>4.2599999999999999E-2</v>
      </c>
    </row>
    <row r="21" spans="1:25" x14ac:dyDescent="0.45">
      <c r="A21" s="1" t="s">
        <v>28</v>
      </c>
      <c r="C21" s="7">
        <v>100000</v>
      </c>
      <c r="D21" s="7"/>
      <c r="E21" s="7">
        <v>7957705814</v>
      </c>
      <c r="F21" s="7"/>
      <c r="G21" s="7">
        <v>7941465450</v>
      </c>
      <c r="H21" s="7"/>
      <c r="I21" s="7">
        <v>0</v>
      </c>
      <c r="J21" s="7"/>
      <c r="K21" s="7">
        <v>0</v>
      </c>
      <c r="L21" s="7"/>
      <c r="M21" s="7">
        <v>-100000</v>
      </c>
      <c r="N21" s="7"/>
      <c r="O21" s="7">
        <v>7332987105</v>
      </c>
      <c r="P21" s="7"/>
      <c r="Q21" s="7">
        <v>0</v>
      </c>
      <c r="R21" s="7"/>
      <c r="S21" s="7">
        <v>0</v>
      </c>
      <c r="T21" s="7"/>
      <c r="U21" s="7">
        <v>0</v>
      </c>
      <c r="V21" s="7"/>
      <c r="W21" s="7">
        <v>0</v>
      </c>
      <c r="X21" s="6"/>
      <c r="Y21" s="12">
        <v>0</v>
      </c>
    </row>
    <row r="22" spans="1:25" x14ac:dyDescent="0.45">
      <c r="A22" s="1" t="s">
        <v>30</v>
      </c>
      <c r="C22" s="7">
        <v>2859198</v>
      </c>
      <c r="D22" s="7"/>
      <c r="E22" s="7">
        <v>174575350029</v>
      </c>
      <c r="F22" s="7"/>
      <c r="G22" s="7">
        <v>241671056184.65701</v>
      </c>
      <c r="H22" s="7"/>
      <c r="I22" s="7">
        <v>0</v>
      </c>
      <c r="J22" s="7"/>
      <c r="K22" s="7">
        <v>0</v>
      </c>
      <c r="L22" s="7"/>
      <c r="M22" s="7">
        <v>-200000</v>
      </c>
      <c r="N22" s="7"/>
      <c r="O22" s="7">
        <v>17910962232</v>
      </c>
      <c r="P22" s="7"/>
      <c r="Q22" s="7">
        <v>2659198</v>
      </c>
      <c r="R22" s="7"/>
      <c r="S22" s="7">
        <v>80223</v>
      </c>
      <c r="T22" s="7"/>
      <c r="U22" s="7">
        <v>162363859252</v>
      </c>
      <c r="V22" s="7"/>
      <c r="W22" s="7">
        <v>212059534549.134</v>
      </c>
      <c r="X22" s="6"/>
      <c r="Y22" s="4">
        <v>6.1800000000000001E-2</v>
      </c>
    </row>
    <row r="23" spans="1:25" x14ac:dyDescent="0.45">
      <c r="A23" s="1" t="s">
        <v>31</v>
      </c>
      <c r="C23" s="7">
        <v>11896067</v>
      </c>
      <c r="D23" s="7"/>
      <c r="E23" s="7">
        <v>100412275636</v>
      </c>
      <c r="F23" s="7"/>
      <c r="G23" s="7">
        <v>85260307743.733505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11896067</v>
      </c>
      <c r="R23" s="7"/>
      <c r="S23" s="7">
        <v>7350</v>
      </c>
      <c r="T23" s="7"/>
      <c r="U23" s="7">
        <v>100412275636</v>
      </c>
      <c r="V23" s="7"/>
      <c r="W23" s="7">
        <v>86915847699.922501</v>
      </c>
      <c r="X23" s="6"/>
      <c r="Y23" s="4">
        <v>2.53E-2</v>
      </c>
    </row>
    <row r="24" spans="1:25" x14ac:dyDescent="0.45">
      <c r="A24" s="1" t="s">
        <v>32</v>
      </c>
      <c r="C24" s="7">
        <v>158520</v>
      </c>
      <c r="D24" s="7"/>
      <c r="E24" s="7">
        <v>951983614</v>
      </c>
      <c r="F24" s="7"/>
      <c r="G24" s="7">
        <v>5244156103.6800003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158520</v>
      </c>
      <c r="R24" s="7"/>
      <c r="S24" s="7">
        <v>32136</v>
      </c>
      <c r="T24" s="7"/>
      <c r="U24" s="7">
        <v>951983614</v>
      </c>
      <c r="V24" s="7"/>
      <c r="W24" s="7">
        <v>5063888237.6160002</v>
      </c>
      <c r="X24" s="6"/>
      <c r="Y24" s="4">
        <v>1.5E-3</v>
      </c>
    </row>
    <row r="25" spans="1:25" x14ac:dyDescent="0.45">
      <c r="A25" s="1" t="s">
        <v>33</v>
      </c>
      <c r="C25" s="7">
        <v>3200000</v>
      </c>
      <c r="D25" s="7"/>
      <c r="E25" s="7">
        <v>96611401715</v>
      </c>
      <c r="F25" s="7"/>
      <c r="G25" s="7">
        <v>35944848000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3200000</v>
      </c>
      <c r="R25" s="7"/>
      <c r="S25" s="7">
        <v>9370</v>
      </c>
      <c r="T25" s="7"/>
      <c r="U25" s="7">
        <v>96611401715</v>
      </c>
      <c r="V25" s="7"/>
      <c r="W25" s="7">
        <v>29805595200</v>
      </c>
      <c r="X25" s="6"/>
      <c r="Y25" s="4">
        <v>8.6999999999999994E-3</v>
      </c>
    </row>
    <row r="26" spans="1:25" x14ac:dyDescent="0.45">
      <c r="A26" s="1" t="s">
        <v>35</v>
      </c>
      <c r="C26" s="7">
        <v>1703225</v>
      </c>
      <c r="D26" s="7"/>
      <c r="E26" s="7">
        <v>8146525175</v>
      </c>
      <c r="F26" s="7"/>
      <c r="G26" s="7">
        <v>18573206199.412498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1703225</v>
      </c>
      <c r="R26" s="7"/>
      <c r="S26" s="7">
        <v>10890</v>
      </c>
      <c r="T26" s="7"/>
      <c r="U26" s="7">
        <v>8146525175</v>
      </c>
      <c r="V26" s="7"/>
      <c r="W26" s="7">
        <v>18437758934.512501</v>
      </c>
      <c r="X26" s="6"/>
      <c r="Y26" s="4">
        <v>5.4000000000000003E-3</v>
      </c>
    </row>
    <row r="27" spans="1:25" x14ac:dyDescent="0.45">
      <c r="A27" s="1" t="s">
        <v>36</v>
      </c>
      <c r="C27" s="7">
        <v>75187</v>
      </c>
      <c r="D27" s="7"/>
      <c r="E27" s="7">
        <v>1409756250</v>
      </c>
      <c r="F27" s="7"/>
      <c r="G27" s="7">
        <v>1348751495.6180999</v>
      </c>
      <c r="H27" s="7"/>
      <c r="I27" s="7">
        <v>0</v>
      </c>
      <c r="J27" s="7"/>
      <c r="K27" s="7">
        <v>0</v>
      </c>
      <c r="L27" s="7"/>
      <c r="M27" s="7">
        <v>-75187</v>
      </c>
      <c r="N27" s="7"/>
      <c r="O27" s="7">
        <v>801208917</v>
      </c>
      <c r="P27" s="7"/>
      <c r="Q27" s="7">
        <v>0</v>
      </c>
      <c r="R27" s="7"/>
      <c r="S27" s="7">
        <v>0</v>
      </c>
      <c r="T27" s="7"/>
      <c r="U27" s="7">
        <v>0</v>
      </c>
      <c r="V27" s="7"/>
      <c r="W27" s="7">
        <v>0</v>
      </c>
      <c r="X27" s="6"/>
      <c r="Y27" s="12">
        <v>0</v>
      </c>
    </row>
    <row r="28" spans="1:25" x14ac:dyDescent="0.45">
      <c r="A28" s="1" t="s">
        <v>37</v>
      </c>
      <c r="C28" s="7">
        <v>48678</v>
      </c>
      <c r="D28" s="7"/>
      <c r="E28" s="7">
        <v>1218513779</v>
      </c>
      <c r="F28" s="7"/>
      <c r="G28" s="7">
        <v>5370189235.9478998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48678</v>
      </c>
      <c r="R28" s="7"/>
      <c r="S28" s="7">
        <v>100701</v>
      </c>
      <c r="T28" s="7"/>
      <c r="U28" s="7">
        <v>1218513779</v>
      </c>
      <c r="V28" s="7"/>
      <c r="W28" s="7">
        <v>4872756834.4959002</v>
      </c>
      <c r="X28" s="6"/>
      <c r="Y28" s="4">
        <v>1.4E-3</v>
      </c>
    </row>
    <row r="29" spans="1:25" x14ac:dyDescent="0.45">
      <c r="A29" s="1" t="s">
        <v>39</v>
      </c>
      <c r="C29" s="7">
        <v>6000000</v>
      </c>
      <c r="D29" s="7"/>
      <c r="E29" s="7">
        <v>71165980499</v>
      </c>
      <c r="F29" s="7"/>
      <c r="G29" s="7">
        <v>65189799000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6000000</v>
      </c>
      <c r="R29" s="7"/>
      <c r="S29" s="7">
        <v>10360</v>
      </c>
      <c r="T29" s="7"/>
      <c r="U29" s="7">
        <v>71165980499</v>
      </c>
      <c r="V29" s="7"/>
      <c r="W29" s="7">
        <v>61790148000</v>
      </c>
      <c r="X29" s="6"/>
      <c r="Y29" s="4">
        <v>1.7999999999999999E-2</v>
      </c>
    </row>
    <row r="30" spans="1:25" x14ac:dyDescent="0.45">
      <c r="A30" s="1" t="s">
        <v>40</v>
      </c>
      <c r="C30" s="7">
        <v>6000000</v>
      </c>
      <c r="D30" s="7"/>
      <c r="E30" s="7">
        <v>13632639253</v>
      </c>
      <c r="F30" s="7"/>
      <c r="G30" s="7">
        <v>12703959000</v>
      </c>
      <c r="H30" s="7"/>
      <c r="I30" s="7">
        <v>0</v>
      </c>
      <c r="J30" s="7"/>
      <c r="K30" s="7">
        <v>0</v>
      </c>
      <c r="L30" s="7"/>
      <c r="M30" s="7">
        <v>-6000000</v>
      </c>
      <c r="N30" s="7"/>
      <c r="O30" s="7">
        <v>11405614113</v>
      </c>
      <c r="P30" s="7"/>
      <c r="Q30" s="7">
        <v>0</v>
      </c>
      <c r="R30" s="7"/>
      <c r="S30" s="7">
        <v>0</v>
      </c>
      <c r="T30" s="7"/>
      <c r="U30" s="7">
        <v>0</v>
      </c>
      <c r="V30" s="7"/>
      <c r="W30" s="7">
        <v>0</v>
      </c>
      <c r="X30" s="6"/>
      <c r="Y30" s="12">
        <v>0</v>
      </c>
    </row>
    <row r="31" spans="1:25" x14ac:dyDescent="0.45">
      <c r="A31" s="1" t="s">
        <v>41</v>
      </c>
      <c r="C31" s="7">
        <v>500000</v>
      </c>
      <c r="D31" s="7"/>
      <c r="E31" s="7">
        <v>9875706910</v>
      </c>
      <c r="F31" s="7"/>
      <c r="G31" s="7">
        <v>9466338150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500000</v>
      </c>
      <c r="R31" s="7"/>
      <c r="S31" s="7">
        <v>16770</v>
      </c>
      <c r="T31" s="7"/>
      <c r="U31" s="7">
        <v>9875706910</v>
      </c>
      <c r="V31" s="7"/>
      <c r="W31" s="7">
        <v>8335109250</v>
      </c>
      <c r="X31" s="6"/>
      <c r="Y31" s="4">
        <v>2.3999999999999998E-3</v>
      </c>
    </row>
    <row r="32" spans="1:25" x14ac:dyDescent="0.45">
      <c r="A32" s="1" t="s">
        <v>42</v>
      </c>
      <c r="C32" s="7">
        <v>3550000</v>
      </c>
      <c r="D32" s="7"/>
      <c r="E32" s="7">
        <v>45442131200</v>
      </c>
      <c r="F32" s="7"/>
      <c r="G32" s="7">
        <v>40864401450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3550000</v>
      </c>
      <c r="R32" s="7"/>
      <c r="S32" s="7">
        <v>10350</v>
      </c>
      <c r="T32" s="7"/>
      <c r="U32" s="7">
        <v>45442131200</v>
      </c>
      <c r="V32" s="7"/>
      <c r="W32" s="7">
        <v>36523882125</v>
      </c>
      <c r="X32" s="6"/>
      <c r="Y32" s="4">
        <v>1.06E-2</v>
      </c>
    </row>
    <row r="33" spans="1:25" x14ac:dyDescent="0.45">
      <c r="A33" s="1" t="s">
        <v>43</v>
      </c>
      <c r="C33" s="7">
        <v>1879219</v>
      </c>
      <c r="D33" s="7"/>
      <c r="E33" s="7">
        <v>108448950687</v>
      </c>
      <c r="F33" s="7"/>
      <c r="G33" s="7">
        <v>73227075760.440002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1879219</v>
      </c>
      <c r="R33" s="7"/>
      <c r="S33" s="7">
        <v>33650</v>
      </c>
      <c r="T33" s="7"/>
      <c r="U33" s="7">
        <v>108448950687</v>
      </c>
      <c r="V33" s="7"/>
      <c r="W33" s="7">
        <v>62859466819.8675</v>
      </c>
      <c r="X33" s="6"/>
      <c r="Y33" s="4">
        <v>1.83E-2</v>
      </c>
    </row>
    <row r="34" spans="1:25" x14ac:dyDescent="0.45">
      <c r="A34" s="1" t="s">
        <v>44</v>
      </c>
      <c r="C34" s="7">
        <v>11462073</v>
      </c>
      <c r="D34" s="7"/>
      <c r="E34" s="7">
        <v>183237908038</v>
      </c>
      <c r="F34" s="7"/>
      <c r="G34" s="7">
        <v>114394491603.12601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11462073</v>
      </c>
      <c r="R34" s="7"/>
      <c r="S34" s="7">
        <v>9720</v>
      </c>
      <c r="T34" s="7"/>
      <c r="U34" s="7">
        <v>183237908038</v>
      </c>
      <c r="V34" s="7"/>
      <c r="W34" s="7">
        <v>110748452030.118</v>
      </c>
      <c r="X34" s="6"/>
      <c r="Y34" s="4">
        <v>3.2300000000000002E-2</v>
      </c>
    </row>
    <row r="35" spans="1:25" x14ac:dyDescent="0.45">
      <c r="A35" s="1" t="s">
        <v>45</v>
      </c>
      <c r="C35" s="7">
        <v>7100000</v>
      </c>
      <c r="D35" s="7"/>
      <c r="E35" s="7">
        <v>66385471783</v>
      </c>
      <c r="F35" s="7"/>
      <c r="G35" s="7">
        <v>57661858350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7100000</v>
      </c>
      <c r="R35" s="7"/>
      <c r="S35" s="7">
        <v>6800</v>
      </c>
      <c r="T35" s="7"/>
      <c r="U35" s="7">
        <v>66385471783</v>
      </c>
      <c r="V35" s="7"/>
      <c r="W35" s="7">
        <v>47992734000</v>
      </c>
      <c r="X35" s="6"/>
      <c r="Y35" s="4">
        <v>1.4E-2</v>
      </c>
    </row>
    <row r="36" spans="1:25" x14ac:dyDescent="0.45">
      <c r="A36" s="1" t="s">
        <v>46</v>
      </c>
      <c r="C36" s="7">
        <v>7511402</v>
      </c>
      <c r="D36" s="7"/>
      <c r="E36" s="7">
        <v>104880150903</v>
      </c>
      <c r="F36" s="7"/>
      <c r="G36" s="7">
        <v>67797719155.547997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7511402</v>
      </c>
      <c r="R36" s="7"/>
      <c r="S36" s="7">
        <v>8380</v>
      </c>
      <c r="T36" s="7"/>
      <c r="U36" s="7">
        <v>104880150903</v>
      </c>
      <c r="V36" s="7"/>
      <c r="W36" s="7">
        <v>62571022744.877998</v>
      </c>
      <c r="X36" s="6"/>
      <c r="Y36" s="4">
        <v>1.8200000000000001E-2</v>
      </c>
    </row>
    <row r="37" spans="1:25" x14ac:dyDescent="0.45">
      <c r="A37" s="1" t="s">
        <v>47</v>
      </c>
      <c r="C37" s="7">
        <v>1398518</v>
      </c>
      <c r="D37" s="7"/>
      <c r="E37" s="7">
        <v>14536598104</v>
      </c>
      <c r="F37" s="7"/>
      <c r="G37" s="7">
        <v>16293106705.788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1398518</v>
      </c>
      <c r="R37" s="7"/>
      <c r="S37" s="7">
        <v>8930</v>
      </c>
      <c r="T37" s="7"/>
      <c r="U37" s="7">
        <v>14536598104</v>
      </c>
      <c r="V37" s="7"/>
      <c r="W37" s="7">
        <v>12414457583.847</v>
      </c>
      <c r="X37" s="6"/>
      <c r="Y37" s="4">
        <v>3.5999999999999999E-3</v>
      </c>
    </row>
    <row r="38" spans="1:25" x14ac:dyDescent="0.45">
      <c r="A38" s="1" t="s">
        <v>48</v>
      </c>
      <c r="C38" s="7">
        <v>360826</v>
      </c>
      <c r="D38" s="7"/>
      <c r="E38" s="7">
        <v>5531823312</v>
      </c>
      <c r="F38" s="7"/>
      <c r="G38" s="7">
        <v>5104003383.8190002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360826</v>
      </c>
      <c r="R38" s="7"/>
      <c r="S38" s="7">
        <v>13500</v>
      </c>
      <c r="T38" s="7"/>
      <c r="U38" s="7">
        <v>5531823312</v>
      </c>
      <c r="V38" s="7"/>
      <c r="W38" s="7">
        <v>4842167651.5500002</v>
      </c>
      <c r="X38" s="6"/>
      <c r="Y38" s="4">
        <v>1.4E-3</v>
      </c>
    </row>
    <row r="39" spans="1:25" x14ac:dyDescent="0.45">
      <c r="A39" s="1" t="s">
        <v>49</v>
      </c>
      <c r="C39" s="7">
        <v>16168776</v>
      </c>
      <c r="D39" s="7"/>
      <c r="E39" s="7">
        <v>236176512381</v>
      </c>
      <c r="F39" s="7"/>
      <c r="G39" s="7">
        <v>166833295105.46399</v>
      </c>
      <c r="H39" s="7"/>
      <c r="I39" s="7">
        <v>0</v>
      </c>
      <c r="J39" s="7"/>
      <c r="K39" s="7">
        <v>0</v>
      </c>
      <c r="L39" s="7"/>
      <c r="M39" s="7">
        <v>-1000000</v>
      </c>
      <c r="N39" s="7"/>
      <c r="O39" s="7">
        <v>9832244059</v>
      </c>
      <c r="P39" s="7"/>
      <c r="Q39" s="7">
        <v>15168776</v>
      </c>
      <c r="R39" s="7"/>
      <c r="S39" s="7">
        <v>9350</v>
      </c>
      <c r="T39" s="7"/>
      <c r="U39" s="7">
        <v>221569561774</v>
      </c>
      <c r="V39" s="7"/>
      <c r="W39" s="7">
        <v>140984178669.17999</v>
      </c>
      <c r="X39" s="6"/>
      <c r="Y39" s="4">
        <v>4.1099999999999998E-2</v>
      </c>
    </row>
    <row r="40" spans="1:25" x14ac:dyDescent="0.45">
      <c r="A40" s="1" t="s">
        <v>50</v>
      </c>
      <c r="C40" s="7">
        <v>1500000</v>
      </c>
      <c r="D40" s="7"/>
      <c r="E40" s="7">
        <v>8302151347</v>
      </c>
      <c r="F40" s="7"/>
      <c r="G40" s="7">
        <v>26720064000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1500000</v>
      </c>
      <c r="R40" s="7"/>
      <c r="S40" s="7">
        <v>14310</v>
      </c>
      <c r="T40" s="7"/>
      <c r="U40" s="7">
        <v>8302151347</v>
      </c>
      <c r="V40" s="7"/>
      <c r="W40" s="7">
        <v>21337283250</v>
      </c>
      <c r="X40" s="6"/>
      <c r="Y40" s="4">
        <v>6.1999999999999998E-3</v>
      </c>
    </row>
    <row r="41" spans="1:25" x14ac:dyDescent="0.45">
      <c r="A41" s="1" t="s">
        <v>51</v>
      </c>
      <c r="C41" s="7">
        <v>780761</v>
      </c>
      <c r="D41" s="7"/>
      <c r="E41" s="7">
        <v>5591088614</v>
      </c>
      <c r="F41" s="7"/>
      <c r="G41" s="7">
        <v>19666766061.747002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780761</v>
      </c>
      <c r="R41" s="7"/>
      <c r="S41" s="7">
        <v>19920</v>
      </c>
      <c r="T41" s="7"/>
      <c r="U41" s="7">
        <v>5591088614</v>
      </c>
      <c r="V41" s="7"/>
      <c r="W41" s="7">
        <v>15460220203.236</v>
      </c>
      <c r="X41" s="6"/>
      <c r="Y41" s="4">
        <v>4.4999999999999997E-3</v>
      </c>
    </row>
    <row r="42" spans="1:25" x14ac:dyDescent="0.45">
      <c r="A42" s="1" t="s">
        <v>52</v>
      </c>
      <c r="C42" s="7">
        <v>13546448</v>
      </c>
      <c r="D42" s="7"/>
      <c r="E42" s="7">
        <v>104440827092</v>
      </c>
      <c r="F42" s="7"/>
      <c r="G42" s="7">
        <v>123616472103.79201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13546448</v>
      </c>
      <c r="R42" s="7"/>
      <c r="S42" s="7">
        <v>8930</v>
      </c>
      <c r="T42" s="7"/>
      <c r="U42" s="7">
        <v>104440827092</v>
      </c>
      <c r="V42" s="7"/>
      <c r="W42" s="7">
        <v>120250010445.192</v>
      </c>
      <c r="X42" s="6"/>
      <c r="Y42" s="4">
        <v>3.5099999999999999E-2</v>
      </c>
    </row>
    <row r="43" spans="1:25" x14ac:dyDescent="0.45">
      <c r="A43" s="1" t="s">
        <v>53</v>
      </c>
      <c r="C43" s="7">
        <v>500000</v>
      </c>
      <c r="D43" s="7"/>
      <c r="E43" s="7">
        <v>7286256581</v>
      </c>
      <c r="F43" s="7"/>
      <c r="G43" s="7">
        <v>11038925250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500000</v>
      </c>
      <c r="R43" s="7"/>
      <c r="S43" s="7">
        <v>21680</v>
      </c>
      <c r="T43" s="7"/>
      <c r="U43" s="7">
        <v>7286256581</v>
      </c>
      <c r="V43" s="7"/>
      <c r="W43" s="7">
        <v>10775502000</v>
      </c>
      <c r="X43" s="6"/>
      <c r="Y43" s="4">
        <v>3.0999999999999999E-3</v>
      </c>
    </row>
    <row r="44" spans="1:25" x14ac:dyDescent="0.45">
      <c r="A44" s="1" t="s">
        <v>54</v>
      </c>
      <c r="C44" s="7">
        <v>8000000</v>
      </c>
      <c r="D44" s="7"/>
      <c r="E44" s="7">
        <v>105013721946</v>
      </c>
      <c r="F44" s="7"/>
      <c r="G44" s="7">
        <v>116025516000</v>
      </c>
      <c r="H44" s="7"/>
      <c r="I44" s="7">
        <v>0</v>
      </c>
      <c r="J44" s="7"/>
      <c r="K44" s="7">
        <v>0</v>
      </c>
      <c r="L44" s="7"/>
      <c r="M44" s="7">
        <v>-2000000</v>
      </c>
      <c r="N44" s="7"/>
      <c r="O44" s="7">
        <v>29302063967</v>
      </c>
      <c r="P44" s="7"/>
      <c r="Q44" s="7">
        <v>6000000</v>
      </c>
      <c r="R44" s="7"/>
      <c r="S44" s="7">
        <v>14640</v>
      </c>
      <c r="T44" s="7"/>
      <c r="U44" s="7">
        <v>78760291466</v>
      </c>
      <c r="V44" s="7"/>
      <c r="W44" s="7">
        <v>87317352000</v>
      </c>
      <c r="X44" s="6"/>
      <c r="Y44" s="4">
        <v>2.5499999999999998E-2</v>
      </c>
    </row>
    <row r="45" spans="1:25" x14ac:dyDescent="0.45">
      <c r="A45" s="1" t="s">
        <v>55</v>
      </c>
      <c r="C45" s="7">
        <v>23698539</v>
      </c>
      <c r="D45" s="7"/>
      <c r="E45" s="7">
        <v>269502526729</v>
      </c>
      <c r="F45" s="7"/>
      <c r="G45" s="7">
        <v>286930748200.13098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23698539</v>
      </c>
      <c r="R45" s="7"/>
      <c r="S45" s="7">
        <v>12290</v>
      </c>
      <c r="T45" s="7"/>
      <c r="U45" s="7">
        <v>269502526729</v>
      </c>
      <c r="V45" s="7"/>
      <c r="W45" s="7">
        <v>289522076796.35498</v>
      </c>
      <c r="X45" s="6"/>
      <c r="Y45" s="4">
        <v>8.4400000000000003E-2</v>
      </c>
    </row>
    <row r="46" spans="1:25" x14ac:dyDescent="0.45">
      <c r="A46" s="1" t="s">
        <v>56</v>
      </c>
      <c r="C46" s="7">
        <v>2490764</v>
      </c>
      <c r="D46" s="7"/>
      <c r="E46" s="7">
        <v>40209921547</v>
      </c>
      <c r="F46" s="7"/>
      <c r="G46" s="7">
        <v>42313882177.278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2490764</v>
      </c>
      <c r="R46" s="7"/>
      <c r="S46" s="7">
        <v>13340</v>
      </c>
      <c r="T46" s="7"/>
      <c r="U46" s="7">
        <v>40209921547</v>
      </c>
      <c r="V46" s="7"/>
      <c r="W46" s="7">
        <v>33029092349.028</v>
      </c>
      <c r="X46" s="6"/>
      <c r="Y46" s="4">
        <v>9.5999999999999992E-3</v>
      </c>
    </row>
    <row r="47" spans="1:25" x14ac:dyDescent="0.45">
      <c r="A47" s="1" t="s">
        <v>57</v>
      </c>
      <c r="C47" s="7">
        <v>75397260</v>
      </c>
      <c r="D47" s="7"/>
      <c r="E47" s="7">
        <v>207343846577</v>
      </c>
      <c r="F47" s="7"/>
      <c r="G47" s="7">
        <v>108525639846.744</v>
      </c>
      <c r="H47" s="7"/>
      <c r="I47" s="7">
        <v>10000001</v>
      </c>
      <c r="J47" s="7"/>
      <c r="K47" s="7">
        <v>12432352425</v>
      </c>
      <c r="L47" s="7"/>
      <c r="M47" s="7">
        <v>0</v>
      </c>
      <c r="N47" s="7"/>
      <c r="O47" s="7">
        <v>0</v>
      </c>
      <c r="P47" s="7"/>
      <c r="Q47" s="7">
        <v>85397261</v>
      </c>
      <c r="R47" s="7"/>
      <c r="S47" s="7">
        <v>1178</v>
      </c>
      <c r="T47" s="7"/>
      <c r="U47" s="7">
        <v>219776199002</v>
      </c>
      <c r="V47" s="7"/>
      <c r="W47" s="7">
        <v>99999415515.924896</v>
      </c>
      <c r="X47" s="6"/>
      <c r="Y47" s="4">
        <v>2.92E-2</v>
      </c>
    </row>
    <row r="48" spans="1:25" x14ac:dyDescent="0.45">
      <c r="A48" s="1" t="s">
        <v>58</v>
      </c>
      <c r="C48" s="7">
        <v>2765000</v>
      </c>
      <c r="D48" s="7"/>
      <c r="E48" s="7">
        <v>8145688418</v>
      </c>
      <c r="F48" s="7"/>
      <c r="G48" s="7">
        <v>53734118287.5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2765000</v>
      </c>
      <c r="R48" s="7"/>
      <c r="S48" s="7">
        <v>17810</v>
      </c>
      <c r="T48" s="7"/>
      <c r="U48" s="7">
        <v>8145688418</v>
      </c>
      <c r="V48" s="7"/>
      <c r="W48" s="7">
        <v>48951644332.5</v>
      </c>
      <c r="X48" s="6"/>
      <c r="Y48" s="4">
        <v>1.43E-2</v>
      </c>
    </row>
    <row r="49" spans="1:25" x14ac:dyDescent="0.45">
      <c r="A49" s="1" t="s">
        <v>59</v>
      </c>
      <c r="C49" s="7">
        <v>1142895</v>
      </c>
      <c r="D49" s="7"/>
      <c r="E49" s="7">
        <v>256078371413</v>
      </c>
      <c r="F49" s="7"/>
      <c r="G49" s="7">
        <v>152279871417.94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1142895</v>
      </c>
      <c r="R49" s="7"/>
      <c r="S49" s="7">
        <v>149000</v>
      </c>
      <c r="T49" s="7"/>
      <c r="U49" s="7">
        <v>256078371413</v>
      </c>
      <c r="V49" s="7"/>
      <c r="W49" s="7">
        <v>169278121437.75</v>
      </c>
      <c r="X49" s="6"/>
      <c r="Y49" s="4">
        <v>4.9299999999999997E-2</v>
      </c>
    </row>
    <row r="50" spans="1:25" x14ac:dyDescent="0.45">
      <c r="A50" s="1" t="s">
        <v>60</v>
      </c>
      <c r="C50" s="7">
        <v>4118000</v>
      </c>
      <c r="D50" s="7"/>
      <c r="E50" s="7">
        <v>57538620977</v>
      </c>
      <c r="F50" s="7"/>
      <c r="G50" s="7">
        <v>65127551589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4118000</v>
      </c>
      <c r="R50" s="7"/>
      <c r="S50" s="7">
        <v>15580</v>
      </c>
      <c r="T50" s="7"/>
      <c r="U50" s="7">
        <v>57538620977</v>
      </c>
      <c r="V50" s="7"/>
      <c r="W50" s="7">
        <v>63776697282</v>
      </c>
      <c r="X50" s="6"/>
      <c r="Y50" s="4">
        <v>1.8599999999999998E-2</v>
      </c>
    </row>
    <row r="51" spans="1:25" x14ac:dyDescent="0.45">
      <c r="A51" s="1" t="s">
        <v>61</v>
      </c>
      <c r="C51" s="7">
        <v>6942000</v>
      </c>
      <c r="D51" s="7"/>
      <c r="E51" s="7">
        <v>114827915861</v>
      </c>
      <c r="F51" s="7"/>
      <c r="G51" s="7">
        <v>69835034412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6942000</v>
      </c>
      <c r="R51" s="7"/>
      <c r="S51" s="7">
        <v>7340</v>
      </c>
      <c r="T51" s="7"/>
      <c r="U51" s="7">
        <v>114827915861</v>
      </c>
      <c r="V51" s="7"/>
      <c r="W51" s="7">
        <v>50651102034</v>
      </c>
      <c r="X51" s="6"/>
      <c r="Y51" s="4">
        <v>1.4800000000000001E-2</v>
      </c>
    </row>
    <row r="52" spans="1:25" x14ac:dyDescent="0.45">
      <c r="A52" s="1" t="s">
        <v>62</v>
      </c>
      <c r="C52" s="7">
        <v>6250000</v>
      </c>
      <c r="D52" s="7"/>
      <c r="E52" s="7">
        <v>47503817572</v>
      </c>
      <c r="F52" s="7"/>
      <c r="G52" s="7">
        <v>90085781250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6250000</v>
      </c>
      <c r="R52" s="7"/>
      <c r="S52" s="7">
        <v>13760</v>
      </c>
      <c r="T52" s="7"/>
      <c r="U52" s="7">
        <v>47503817572</v>
      </c>
      <c r="V52" s="7"/>
      <c r="W52" s="7">
        <v>85488300000</v>
      </c>
      <c r="X52" s="6"/>
      <c r="Y52" s="4">
        <v>2.4899999999999999E-2</v>
      </c>
    </row>
    <row r="53" spans="1:25" x14ac:dyDescent="0.45">
      <c r="A53" s="1" t="s">
        <v>63</v>
      </c>
      <c r="C53" s="7">
        <v>14795660</v>
      </c>
      <c r="D53" s="7"/>
      <c r="E53" s="7">
        <v>239783799901</v>
      </c>
      <c r="F53" s="7"/>
      <c r="G53" s="7">
        <v>163842951668.22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14795660</v>
      </c>
      <c r="R53" s="7"/>
      <c r="S53" s="7">
        <v>12330</v>
      </c>
      <c r="T53" s="7"/>
      <c r="U53" s="7">
        <v>239783799901</v>
      </c>
      <c r="V53" s="7"/>
      <c r="W53" s="7">
        <v>181345026397.59</v>
      </c>
      <c r="X53" s="6"/>
      <c r="Y53" s="4">
        <v>5.2900000000000003E-2</v>
      </c>
    </row>
    <row r="54" spans="1:25" x14ac:dyDescent="0.45">
      <c r="A54" s="1" t="s">
        <v>64</v>
      </c>
      <c r="C54" s="7">
        <v>1583333</v>
      </c>
      <c r="D54" s="7"/>
      <c r="E54" s="7">
        <v>9423523115</v>
      </c>
      <c r="F54" s="7"/>
      <c r="G54" s="7">
        <v>23388334826.139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1583333</v>
      </c>
      <c r="R54" s="7"/>
      <c r="S54" s="7">
        <v>14840</v>
      </c>
      <c r="T54" s="7"/>
      <c r="U54" s="7">
        <v>9423523115</v>
      </c>
      <c r="V54" s="7"/>
      <c r="W54" s="7">
        <v>23356856582.765999</v>
      </c>
      <c r="X54" s="6"/>
      <c r="Y54" s="4">
        <v>6.7999999999999996E-3</v>
      </c>
    </row>
    <row r="55" spans="1:25" x14ac:dyDescent="0.45">
      <c r="A55" s="1" t="s">
        <v>65</v>
      </c>
      <c r="C55" s="7">
        <v>499387</v>
      </c>
      <c r="D55" s="7"/>
      <c r="E55" s="7">
        <v>9523942323</v>
      </c>
      <c r="F55" s="7"/>
      <c r="G55" s="7">
        <v>8846126835.7770004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499387</v>
      </c>
      <c r="R55" s="7"/>
      <c r="S55" s="7">
        <v>14420</v>
      </c>
      <c r="T55" s="7"/>
      <c r="U55" s="7">
        <v>9523942323</v>
      </c>
      <c r="V55" s="7"/>
      <c r="W55" s="7">
        <v>7158313634.7869997</v>
      </c>
      <c r="X55" s="6"/>
      <c r="Y55" s="4">
        <v>2.0999999999999999E-3</v>
      </c>
    </row>
    <row r="56" spans="1:25" x14ac:dyDescent="0.45">
      <c r="A56" s="1" t="s">
        <v>67</v>
      </c>
      <c r="C56" s="7">
        <v>10200</v>
      </c>
      <c r="D56" s="7"/>
      <c r="E56" s="7">
        <f>698446833+60</f>
        <v>698446893</v>
      </c>
      <c r="F56" s="7"/>
      <c r="G56" s="7">
        <f>465323353.83+45</f>
        <v>465323398.82999998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10200</v>
      </c>
      <c r="R56" s="7"/>
      <c r="S56" s="7">
        <v>45893</v>
      </c>
      <c r="T56" s="7"/>
      <c r="U56" s="7">
        <v>698446833</v>
      </c>
      <c r="V56" s="7"/>
      <c r="W56" s="7">
        <v>465323353.82999998</v>
      </c>
      <c r="X56" s="6"/>
      <c r="Y56" s="4">
        <v>1E-4</v>
      </c>
    </row>
    <row r="57" spans="1:25" x14ac:dyDescent="0.45">
      <c r="A57" s="1" t="s">
        <v>68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2400000</v>
      </c>
      <c r="J57" s="7"/>
      <c r="K57" s="7">
        <v>9986013173</v>
      </c>
      <c r="L57" s="7"/>
      <c r="M57" s="7">
        <v>0</v>
      </c>
      <c r="N57" s="7"/>
      <c r="O57" s="7">
        <v>0</v>
      </c>
      <c r="P57" s="7"/>
      <c r="Q57" s="7">
        <v>2400000</v>
      </c>
      <c r="R57" s="7"/>
      <c r="S57" s="7">
        <v>3940</v>
      </c>
      <c r="T57" s="7"/>
      <c r="U57" s="7">
        <f>9986013173+82</f>
        <v>9986013255</v>
      </c>
      <c r="V57" s="7"/>
      <c r="W57" s="7">
        <f>9399736800+66</f>
        <v>9399736866</v>
      </c>
      <c r="X57" s="6"/>
      <c r="Y57" s="4">
        <v>2.7000000000000001E-3</v>
      </c>
    </row>
    <row r="58" spans="1:25" ht="21.75" thickBot="1" x14ac:dyDescent="0.6">
      <c r="A58" s="14" t="s">
        <v>273</v>
      </c>
      <c r="C58" s="9">
        <f>SUM(C9:C57)</f>
        <v>329632089</v>
      </c>
      <c r="D58" s="7"/>
      <c r="E58" s="9">
        <f>SUM(E9:E57)</f>
        <v>3939978795787</v>
      </c>
      <c r="F58" s="7"/>
      <c r="G58" s="9">
        <f>SUM(G9:G57)</f>
        <v>3592742811789.9932</v>
      </c>
      <c r="H58" s="7"/>
      <c r="I58" s="9">
        <f>SUM(I9:I57)</f>
        <v>13200001</v>
      </c>
      <c r="J58" s="7"/>
      <c r="K58" s="9">
        <f>SUM(K9:K57)</f>
        <v>77551965598</v>
      </c>
      <c r="L58" s="7"/>
      <c r="M58" s="9">
        <f>SUM(M9:M57)</f>
        <v>-12185987</v>
      </c>
      <c r="N58" s="7"/>
      <c r="O58" s="9">
        <f>SUM(O9:O57)</f>
        <v>176256564345</v>
      </c>
      <c r="P58" s="7"/>
      <c r="Q58" s="9">
        <f>SUM(Q9:Q57)</f>
        <v>330646103</v>
      </c>
      <c r="R58" s="7"/>
      <c r="S58" s="9">
        <f>SUM(S9:S57)</f>
        <v>1270577</v>
      </c>
      <c r="T58" s="7"/>
      <c r="U58" s="9">
        <f>SUM(U9:U57)</f>
        <v>3848310741676</v>
      </c>
      <c r="V58" s="7"/>
      <c r="W58" s="9">
        <f>SUM(W9:W57)</f>
        <v>3331103718463.2329</v>
      </c>
      <c r="X58" s="6"/>
      <c r="Y58" s="29">
        <f>SUM(Y9:Y57)</f>
        <v>0.97080000000000011</v>
      </c>
    </row>
    <row r="59" spans="1:25" ht="19.5" thickTop="1" x14ac:dyDescent="0.4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6"/>
      <c r="Y59" s="6"/>
    </row>
    <row r="60" spans="1:25" x14ac:dyDescent="0.4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28"/>
      <c r="X60" s="6"/>
      <c r="Y60" s="6"/>
    </row>
    <row r="61" spans="1:25" x14ac:dyDescent="0.45">
      <c r="C61" s="6"/>
      <c r="D61" s="6"/>
      <c r="E61" s="6"/>
      <c r="F61" s="6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"/>
      <c r="V61" s="6"/>
      <c r="W61" s="7"/>
      <c r="X61" s="6"/>
      <c r="Y61" s="6"/>
    </row>
    <row r="62" spans="1:25" x14ac:dyDescent="0.4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7"/>
      <c r="V62" s="6"/>
      <c r="W62" s="6"/>
      <c r="X62" s="6"/>
      <c r="Y62" s="6"/>
    </row>
    <row r="63" spans="1:25" x14ac:dyDescent="0.45">
      <c r="U63" s="1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3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rightToLeft="1" view="pageBreakPreview" zoomScaleNormal="100" zoomScaleSheetLayoutView="100" workbookViewId="0">
      <selection activeCell="U39" sqref="U39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0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5" s="27" customFormat="1" ht="22.5" x14ac:dyDescent="0.55000000000000004"/>
    <row r="2" spans="1:5" s="27" customFormat="1" ht="24" x14ac:dyDescent="0.55000000000000004">
      <c r="A2" s="40" t="s">
        <v>0</v>
      </c>
      <c r="B2" s="40"/>
      <c r="C2" s="40"/>
      <c r="D2" s="40"/>
      <c r="E2" s="40"/>
    </row>
    <row r="3" spans="1:5" s="27" customFormat="1" ht="24" x14ac:dyDescent="0.55000000000000004">
      <c r="A3" s="40" t="s">
        <v>106</v>
      </c>
      <c r="B3" s="40"/>
      <c r="C3" s="40"/>
      <c r="D3" s="40"/>
      <c r="E3" s="40"/>
    </row>
    <row r="4" spans="1:5" s="27" customFormat="1" ht="24" x14ac:dyDescent="0.55000000000000004">
      <c r="A4" s="40" t="s">
        <v>2</v>
      </c>
      <c r="B4" s="40"/>
      <c r="C4" s="40"/>
      <c r="D4" s="40"/>
      <c r="E4" s="40"/>
    </row>
    <row r="5" spans="1:5" s="27" customFormat="1" ht="22.5" x14ac:dyDescent="0.55000000000000004"/>
    <row r="6" spans="1:5" s="27" customFormat="1" ht="24" x14ac:dyDescent="0.55000000000000004">
      <c r="A6" s="41" t="s">
        <v>268</v>
      </c>
      <c r="C6" s="43" t="s">
        <v>108</v>
      </c>
      <c r="E6" s="43" t="s">
        <v>6</v>
      </c>
    </row>
    <row r="7" spans="1:5" s="27" customFormat="1" ht="24" x14ac:dyDescent="0.55000000000000004">
      <c r="A7" s="42" t="s">
        <v>268</v>
      </c>
      <c r="C7" s="43" t="s">
        <v>76</v>
      </c>
      <c r="E7" s="43" t="s">
        <v>76</v>
      </c>
    </row>
    <row r="8" spans="1:5" x14ac:dyDescent="0.45">
      <c r="A8" s="1" t="s">
        <v>268</v>
      </c>
      <c r="C8" s="7">
        <v>357</v>
      </c>
      <c r="D8" s="7"/>
      <c r="E8" s="7">
        <v>83083881</v>
      </c>
    </row>
    <row r="9" spans="1:5" x14ac:dyDescent="0.45">
      <c r="A9" s="1" t="s">
        <v>269</v>
      </c>
      <c r="C9" s="7">
        <v>0</v>
      </c>
      <c r="D9" s="7"/>
      <c r="E9" s="7">
        <v>22</v>
      </c>
    </row>
    <row r="10" spans="1:5" x14ac:dyDescent="0.45">
      <c r="A10" s="1" t="s">
        <v>270</v>
      </c>
      <c r="C10" s="7">
        <v>6962639</v>
      </c>
      <c r="D10" s="7"/>
      <c r="E10" s="7">
        <v>3228594039</v>
      </c>
    </row>
    <row r="11" spans="1:5" ht="21.75" thickBot="1" x14ac:dyDescent="0.6">
      <c r="A11" s="10" t="s">
        <v>273</v>
      </c>
      <c r="C11" s="9">
        <f>SUM(C8:C10)</f>
        <v>6962996</v>
      </c>
      <c r="D11" s="7"/>
      <c r="E11" s="9">
        <f>SUM(E8:E10)</f>
        <v>3311677942</v>
      </c>
    </row>
    <row r="12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21"/>
  <sheetViews>
    <sheetView rightToLeft="1" view="pageBreakPreview" zoomScaleNormal="100" zoomScaleSheetLayoutView="100" workbookViewId="0">
      <selection activeCell="S17" sqref="S17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8.42578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31" ht="21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31" ht="21" x14ac:dyDescent="0.4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31" ht="21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1:31" ht="21" x14ac:dyDescent="0.45">
      <c r="A6" s="32" t="s">
        <v>71</v>
      </c>
      <c r="C6" s="35" t="s">
        <v>72</v>
      </c>
      <c r="D6" s="35" t="s">
        <v>72</v>
      </c>
      <c r="E6" s="35" t="s">
        <v>72</v>
      </c>
      <c r="F6" s="35" t="s">
        <v>72</v>
      </c>
      <c r="G6" s="35" t="s">
        <v>72</v>
      </c>
      <c r="H6" s="35" t="s">
        <v>72</v>
      </c>
      <c r="I6" s="35" t="s">
        <v>72</v>
      </c>
      <c r="K6" s="35" t="s">
        <v>4</v>
      </c>
      <c r="M6" s="35" t="s">
        <v>5</v>
      </c>
      <c r="N6" s="35" t="s">
        <v>5</v>
      </c>
      <c r="O6" s="35" t="s">
        <v>5</v>
      </c>
      <c r="Q6" s="35" t="s">
        <v>6</v>
      </c>
      <c r="R6" s="35" t="s">
        <v>6</v>
      </c>
      <c r="S6" s="35" t="s">
        <v>6</v>
      </c>
    </row>
    <row r="7" spans="1:31" ht="21" x14ac:dyDescent="0.45">
      <c r="A7" s="34" t="s">
        <v>71</v>
      </c>
      <c r="C7" s="35" t="s">
        <v>73</v>
      </c>
      <c r="E7" s="35" t="s">
        <v>74</v>
      </c>
      <c r="G7" s="35" t="s">
        <v>75</v>
      </c>
      <c r="I7" s="35" t="s">
        <v>69</v>
      </c>
      <c r="K7" s="35" t="s">
        <v>76</v>
      </c>
      <c r="M7" s="35" t="s">
        <v>77</v>
      </c>
      <c r="O7" s="35" t="s">
        <v>78</v>
      </c>
      <c r="Q7" s="35" t="s">
        <v>76</v>
      </c>
      <c r="S7" s="35" t="s">
        <v>70</v>
      </c>
    </row>
    <row r="8" spans="1:31" x14ac:dyDescent="0.45">
      <c r="A8" s="1" t="s">
        <v>79</v>
      </c>
      <c r="C8" s="6" t="s">
        <v>80</v>
      </c>
      <c r="D8" s="6"/>
      <c r="E8" s="6" t="s">
        <v>81</v>
      </c>
      <c r="F8" s="6"/>
      <c r="G8" s="6" t="s">
        <v>82</v>
      </c>
      <c r="H8" s="6"/>
      <c r="I8" s="7">
        <v>0</v>
      </c>
      <c r="J8" s="6"/>
      <c r="K8" s="7">
        <v>10529161731</v>
      </c>
      <c r="L8" s="7"/>
      <c r="M8" s="7">
        <v>384301215447</v>
      </c>
      <c r="N8" s="7"/>
      <c r="O8" s="7">
        <v>371272135706</v>
      </c>
      <c r="P8" s="7"/>
      <c r="Q8" s="7">
        <v>23558241472</v>
      </c>
      <c r="R8" s="6"/>
      <c r="S8" s="4">
        <v>6.8999999999999999E-3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x14ac:dyDescent="0.45">
      <c r="A9" s="1" t="s">
        <v>83</v>
      </c>
      <c r="C9" s="6" t="s">
        <v>84</v>
      </c>
      <c r="D9" s="6"/>
      <c r="E9" s="6" t="s">
        <v>81</v>
      </c>
      <c r="F9" s="6"/>
      <c r="G9" s="6" t="s">
        <v>85</v>
      </c>
      <c r="H9" s="6"/>
      <c r="I9" s="12">
        <v>0.1</v>
      </c>
      <c r="J9" s="6"/>
      <c r="K9" s="7">
        <v>362155</v>
      </c>
      <c r="L9" s="7"/>
      <c r="M9" s="7">
        <v>3051</v>
      </c>
      <c r="N9" s="7"/>
      <c r="O9" s="7">
        <v>0</v>
      </c>
      <c r="P9" s="7"/>
      <c r="Q9" s="7">
        <v>365206</v>
      </c>
      <c r="R9" s="6"/>
      <c r="S9" s="12">
        <v>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x14ac:dyDescent="0.45">
      <c r="A10" s="1" t="s">
        <v>86</v>
      </c>
      <c r="C10" s="6" t="s">
        <v>87</v>
      </c>
      <c r="D10" s="6"/>
      <c r="E10" s="6" t="s">
        <v>81</v>
      </c>
      <c r="F10" s="6"/>
      <c r="G10" s="6" t="s">
        <v>88</v>
      </c>
      <c r="H10" s="6"/>
      <c r="I10" s="12">
        <v>0.1</v>
      </c>
      <c r="J10" s="6"/>
      <c r="K10" s="7">
        <v>635630</v>
      </c>
      <c r="L10" s="7"/>
      <c r="M10" s="7">
        <v>4290</v>
      </c>
      <c r="N10" s="7"/>
      <c r="O10" s="7">
        <v>0</v>
      </c>
      <c r="P10" s="7"/>
      <c r="Q10" s="7">
        <v>639920</v>
      </c>
      <c r="R10" s="6"/>
      <c r="S10" s="12">
        <v>0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x14ac:dyDescent="0.45">
      <c r="A11" s="1" t="s">
        <v>89</v>
      </c>
      <c r="C11" s="6" t="s">
        <v>90</v>
      </c>
      <c r="D11" s="6"/>
      <c r="E11" s="6" t="s">
        <v>81</v>
      </c>
      <c r="F11" s="6"/>
      <c r="G11" s="6" t="s">
        <v>88</v>
      </c>
      <c r="H11" s="6"/>
      <c r="I11" s="12">
        <v>0.1</v>
      </c>
      <c r="J11" s="6"/>
      <c r="K11" s="7">
        <v>750000</v>
      </c>
      <c r="L11" s="7"/>
      <c r="M11" s="7">
        <v>151843157055</v>
      </c>
      <c r="N11" s="7"/>
      <c r="O11" s="7">
        <v>151843150685</v>
      </c>
      <c r="P11" s="7"/>
      <c r="Q11" s="7">
        <v>756370</v>
      </c>
      <c r="R11" s="6"/>
      <c r="S11" s="12">
        <v>0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x14ac:dyDescent="0.45">
      <c r="A12" s="1" t="s">
        <v>91</v>
      </c>
      <c r="C12" s="6" t="s">
        <v>92</v>
      </c>
      <c r="D12" s="6"/>
      <c r="E12" s="6" t="s">
        <v>81</v>
      </c>
      <c r="F12" s="6"/>
      <c r="G12" s="6" t="s">
        <v>93</v>
      </c>
      <c r="H12" s="6"/>
      <c r="I12" s="12">
        <v>0.1</v>
      </c>
      <c r="J12" s="6"/>
      <c r="K12" s="7">
        <v>1247067</v>
      </c>
      <c r="L12" s="7"/>
      <c r="M12" s="7">
        <v>10591</v>
      </c>
      <c r="N12" s="7"/>
      <c r="O12" s="7">
        <v>0</v>
      </c>
      <c r="P12" s="7"/>
      <c r="Q12" s="7">
        <v>1257658</v>
      </c>
      <c r="R12" s="6"/>
      <c r="S12" s="12">
        <v>0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x14ac:dyDescent="0.45">
      <c r="A13" s="1" t="s">
        <v>91</v>
      </c>
      <c r="C13" s="6" t="s">
        <v>94</v>
      </c>
      <c r="D13" s="6"/>
      <c r="E13" s="6" t="s">
        <v>95</v>
      </c>
      <c r="F13" s="6"/>
      <c r="G13" s="6" t="s">
        <v>96</v>
      </c>
      <c r="H13" s="6"/>
      <c r="I13" s="7">
        <v>0</v>
      </c>
      <c r="J13" s="6"/>
      <c r="K13" s="7">
        <v>520000</v>
      </c>
      <c r="L13" s="7"/>
      <c r="M13" s="7">
        <v>0</v>
      </c>
      <c r="N13" s="7"/>
      <c r="O13" s="7">
        <v>0</v>
      </c>
      <c r="P13" s="7"/>
      <c r="Q13" s="7">
        <v>520000</v>
      </c>
      <c r="R13" s="6"/>
      <c r="S13" s="12">
        <v>0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45">
      <c r="A14" s="1" t="s">
        <v>97</v>
      </c>
      <c r="C14" s="6" t="s">
        <v>98</v>
      </c>
      <c r="D14" s="6"/>
      <c r="E14" s="6" t="s">
        <v>81</v>
      </c>
      <c r="F14" s="6"/>
      <c r="G14" s="6" t="s">
        <v>99</v>
      </c>
      <c r="H14" s="6"/>
      <c r="I14" s="7">
        <v>0</v>
      </c>
      <c r="J14" s="6"/>
      <c r="K14" s="7">
        <v>750000</v>
      </c>
      <c r="L14" s="7"/>
      <c r="M14" s="7">
        <v>91028225548</v>
      </c>
      <c r="N14" s="7"/>
      <c r="O14" s="7">
        <v>91028174673</v>
      </c>
      <c r="P14" s="7"/>
      <c r="Q14" s="7">
        <v>800875</v>
      </c>
      <c r="R14" s="6"/>
      <c r="S14" s="12">
        <v>0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45">
      <c r="A15" s="1" t="s">
        <v>97</v>
      </c>
      <c r="C15" s="6" t="s">
        <v>100</v>
      </c>
      <c r="D15" s="6"/>
      <c r="E15" s="6" t="s">
        <v>101</v>
      </c>
      <c r="F15" s="6"/>
      <c r="G15" s="6" t="s">
        <v>102</v>
      </c>
      <c r="H15" s="6"/>
      <c r="I15" s="12">
        <v>0.21</v>
      </c>
      <c r="J15" s="6"/>
      <c r="K15" s="7">
        <v>90000000000</v>
      </c>
      <c r="L15" s="7"/>
      <c r="M15" s="7">
        <v>0</v>
      </c>
      <c r="N15" s="7"/>
      <c r="O15" s="7">
        <v>90000000000</v>
      </c>
      <c r="P15" s="7"/>
      <c r="Q15" s="7">
        <v>0</v>
      </c>
      <c r="R15" s="6"/>
      <c r="S15" s="12">
        <v>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45">
      <c r="A16" s="1" t="s">
        <v>103</v>
      </c>
      <c r="C16" s="6" t="s">
        <v>104</v>
      </c>
      <c r="D16" s="6"/>
      <c r="E16" s="6" t="s">
        <v>101</v>
      </c>
      <c r="F16" s="6"/>
      <c r="G16" s="6" t="s">
        <v>105</v>
      </c>
      <c r="H16" s="6"/>
      <c r="I16" s="11">
        <v>0.19500000000000001</v>
      </c>
      <c r="J16" s="6"/>
      <c r="K16" s="7">
        <v>150000000000</v>
      </c>
      <c r="L16" s="7"/>
      <c r="M16" s="7">
        <v>0</v>
      </c>
      <c r="N16" s="7"/>
      <c r="O16" s="7">
        <v>150000000000</v>
      </c>
      <c r="P16" s="7"/>
      <c r="Q16" s="7">
        <v>0</v>
      </c>
      <c r="R16" s="6"/>
      <c r="S16" s="12">
        <v>0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19" ht="21.75" thickBot="1" x14ac:dyDescent="0.5">
      <c r="A17" s="17" t="s">
        <v>273</v>
      </c>
      <c r="K17" s="16">
        <f>SUM(K8:K16)</f>
        <v>250533426583</v>
      </c>
      <c r="M17" s="16">
        <f>SUM(M8:M16)</f>
        <v>627172615982</v>
      </c>
      <c r="O17" s="16">
        <f>SUM(O8:O16)</f>
        <v>854143461064</v>
      </c>
      <c r="Q17" s="16">
        <f>SUM(Q8:Q16)</f>
        <v>23562581501</v>
      </c>
      <c r="S17" s="44">
        <f>SUM(S8:S16)</f>
        <v>6.8999999999999999E-3</v>
      </c>
    </row>
    <row r="18" spans="1:19" ht="19.5" thickTop="1" x14ac:dyDescent="0.45">
      <c r="S18" s="15"/>
    </row>
    <row r="19" spans="1:19" x14ac:dyDescent="0.45">
      <c r="S19" s="15"/>
    </row>
    <row r="20" spans="1:19" x14ac:dyDescent="0.45">
      <c r="S20" s="15"/>
    </row>
    <row r="21" spans="1:19" x14ac:dyDescent="0.45">
      <c r="S21" s="15"/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2" orientation="portrait" verticalDpi="0" r:id="rId1"/>
  <ignoredErrors>
    <ignoredError sqref="C8:C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9"/>
  <sheetViews>
    <sheetView rightToLeft="1" view="pageBreakPreview" zoomScale="85" zoomScaleNormal="85" zoomScaleSheetLayoutView="85" workbookViewId="0">
      <selection activeCell="R22" sqref="R22"/>
    </sheetView>
  </sheetViews>
  <sheetFormatPr defaultColWidth="11.85546875" defaultRowHeight="18.75" x14ac:dyDescent="0.45"/>
  <cols>
    <col min="1" max="1" width="25.42578125" style="1" bestFit="1" customWidth="1"/>
    <col min="2" max="2" width="8.42578125" style="1" bestFit="1" customWidth="1"/>
    <col min="3" max="3" width="1.5703125" style="1" customWidth="1"/>
    <col min="4" max="4" width="13" style="1" bestFit="1" customWidth="1"/>
    <col min="5" max="5" width="1.5703125" style="1" customWidth="1"/>
    <col min="6" max="6" width="13.28515625" style="1" bestFit="1" customWidth="1"/>
    <col min="7" max="7" width="1.5703125" style="1" customWidth="1"/>
    <col min="8" max="8" width="13" style="1" bestFit="1" customWidth="1"/>
    <col min="9" max="9" width="1.5703125" style="1" customWidth="1"/>
    <col min="10" max="10" width="16.28515625" style="1" bestFit="1" customWidth="1"/>
    <col min="11" max="11" width="1.5703125" style="1" customWidth="1"/>
    <col min="12" max="12" width="11.85546875" style="1" bestFit="1" customWidth="1"/>
    <col min="13" max="13" width="1.5703125" style="1" customWidth="1"/>
    <col min="14" max="14" width="16.28515625" style="1" bestFit="1" customWidth="1"/>
    <col min="15" max="16" width="11.85546875" style="1"/>
    <col min="17" max="17" width="22.85546875" style="1" bestFit="1" customWidth="1"/>
    <col min="18" max="18" width="9.85546875" style="1" bestFit="1" customWidth="1"/>
    <col min="19" max="19" width="22.28515625" style="1" bestFit="1" customWidth="1"/>
    <col min="20" max="20" width="5.85546875" style="1" bestFit="1" customWidth="1"/>
    <col min="21" max="16384" width="11.85546875" style="1"/>
  </cols>
  <sheetData>
    <row r="2" spans="1:16" ht="21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6" ht="21" x14ac:dyDescent="0.45">
      <c r="A3" s="36" t="s">
        <v>106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6" ht="21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6" spans="1:16" ht="21" x14ac:dyDescent="0.45">
      <c r="A6" s="35" t="s">
        <v>107</v>
      </c>
      <c r="B6" s="35" t="s">
        <v>107</v>
      </c>
      <c r="D6" s="35" t="s">
        <v>108</v>
      </c>
      <c r="E6" s="35" t="s">
        <v>108</v>
      </c>
      <c r="F6" s="35" t="s">
        <v>108</v>
      </c>
      <c r="G6" s="35" t="s">
        <v>108</v>
      </c>
      <c r="H6" s="35" t="s">
        <v>108</v>
      </c>
      <c r="J6" s="35" t="s">
        <v>109</v>
      </c>
      <c r="K6" s="35" t="s">
        <v>109</v>
      </c>
      <c r="L6" s="35" t="s">
        <v>109</v>
      </c>
      <c r="M6" s="35" t="s">
        <v>109</v>
      </c>
      <c r="N6" s="35" t="s">
        <v>109</v>
      </c>
    </row>
    <row r="7" spans="1:16" ht="21" x14ac:dyDescent="0.45">
      <c r="A7" s="35" t="s">
        <v>110</v>
      </c>
      <c r="B7" s="35" t="s">
        <v>69</v>
      </c>
      <c r="D7" s="35" t="s">
        <v>111</v>
      </c>
      <c r="F7" s="35" t="s">
        <v>112</v>
      </c>
      <c r="H7" s="35" t="s">
        <v>113</v>
      </c>
      <c r="J7" s="35" t="s">
        <v>111</v>
      </c>
      <c r="L7" s="35" t="s">
        <v>112</v>
      </c>
      <c r="N7" s="35" t="s">
        <v>113</v>
      </c>
    </row>
    <row r="8" spans="1:16" x14ac:dyDescent="0.45">
      <c r="A8" s="1" t="s">
        <v>79</v>
      </c>
      <c r="B8" s="6">
        <v>0</v>
      </c>
      <c r="C8" s="6"/>
      <c r="D8" s="7">
        <v>5515</v>
      </c>
      <c r="E8" s="7"/>
      <c r="F8" s="7">
        <v>0</v>
      </c>
      <c r="G8" s="7"/>
      <c r="H8" s="7">
        <v>5515</v>
      </c>
      <c r="I8" s="7"/>
      <c r="J8" s="7">
        <v>262229942</v>
      </c>
      <c r="K8" s="7"/>
      <c r="L8" s="7">
        <v>0</v>
      </c>
      <c r="M8" s="7"/>
      <c r="N8" s="7">
        <v>262229942</v>
      </c>
      <c r="O8" s="6"/>
      <c r="P8" s="6"/>
    </row>
    <row r="9" spans="1:16" x14ac:dyDescent="0.45">
      <c r="A9" s="1" t="s">
        <v>83</v>
      </c>
      <c r="B9" s="12">
        <v>0.1</v>
      </c>
      <c r="C9" s="6"/>
      <c r="D9" s="7">
        <v>494</v>
      </c>
      <c r="E9" s="7"/>
      <c r="F9" s="7">
        <v>-20</v>
      </c>
      <c r="G9" s="7"/>
      <c r="H9" s="7">
        <v>514</v>
      </c>
      <c r="I9" s="7"/>
      <c r="J9" s="7">
        <v>33061</v>
      </c>
      <c r="K9" s="7"/>
      <c r="L9" s="7">
        <v>3</v>
      </c>
      <c r="M9" s="7"/>
      <c r="N9" s="7">
        <v>33058</v>
      </c>
      <c r="O9" s="6"/>
      <c r="P9" s="6"/>
    </row>
    <row r="10" spans="1:16" x14ac:dyDescent="0.45">
      <c r="A10" s="1" t="s">
        <v>86</v>
      </c>
      <c r="B10" s="12">
        <v>0.1</v>
      </c>
      <c r="C10" s="6"/>
      <c r="D10" s="7">
        <v>4299</v>
      </c>
      <c r="E10" s="7"/>
      <c r="F10" s="7">
        <v>0</v>
      </c>
      <c r="G10" s="7"/>
      <c r="H10" s="7">
        <v>4299</v>
      </c>
      <c r="I10" s="7"/>
      <c r="J10" s="7">
        <v>19653</v>
      </c>
      <c r="K10" s="7"/>
      <c r="L10" s="7">
        <v>10</v>
      </c>
      <c r="M10" s="7"/>
      <c r="N10" s="7">
        <v>19643</v>
      </c>
      <c r="O10" s="6"/>
      <c r="P10" s="6"/>
    </row>
    <row r="11" spans="1:16" x14ac:dyDescent="0.45">
      <c r="A11" s="1" t="s">
        <v>89</v>
      </c>
      <c r="B11" s="12">
        <v>0.1</v>
      </c>
      <c r="C11" s="6"/>
      <c r="D11" s="7">
        <v>-13166000</v>
      </c>
      <c r="E11" s="7"/>
      <c r="F11" s="7">
        <v>-107384</v>
      </c>
      <c r="G11" s="7"/>
      <c r="H11" s="7">
        <v>-13058616</v>
      </c>
      <c r="I11" s="7"/>
      <c r="J11" s="7">
        <v>7610</v>
      </c>
      <c r="K11" s="7"/>
      <c r="L11" s="7">
        <v>10</v>
      </c>
      <c r="M11" s="7"/>
      <c r="N11" s="7">
        <v>7600</v>
      </c>
      <c r="O11" s="6"/>
      <c r="P11" s="6"/>
    </row>
    <row r="12" spans="1:16" x14ac:dyDescent="0.45">
      <c r="A12" s="1" t="s">
        <v>91</v>
      </c>
      <c r="B12" s="12">
        <v>0.1</v>
      </c>
      <c r="C12" s="6"/>
      <c r="D12" s="7">
        <v>10594</v>
      </c>
      <c r="E12" s="7"/>
      <c r="F12" s="7">
        <v>0</v>
      </c>
      <c r="G12" s="7"/>
      <c r="H12" s="7">
        <v>10594</v>
      </c>
      <c r="I12" s="7"/>
      <c r="J12" s="7">
        <v>995734</v>
      </c>
      <c r="K12" s="7"/>
      <c r="L12" s="7">
        <v>3</v>
      </c>
      <c r="M12" s="7"/>
      <c r="N12" s="7">
        <v>995731</v>
      </c>
      <c r="O12" s="6"/>
      <c r="P12" s="6"/>
    </row>
    <row r="13" spans="1:16" x14ac:dyDescent="0.45">
      <c r="A13" s="1" t="s">
        <v>97</v>
      </c>
      <c r="B13" s="6">
        <v>0</v>
      </c>
      <c r="C13" s="6"/>
      <c r="D13" s="7">
        <v>6369</v>
      </c>
      <c r="E13" s="7"/>
      <c r="F13" s="7">
        <v>0</v>
      </c>
      <c r="G13" s="7"/>
      <c r="H13" s="7">
        <v>6369</v>
      </c>
      <c r="I13" s="7"/>
      <c r="J13" s="7">
        <v>3470968</v>
      </c>
      <c r="K13" s="7"/>
      <c r="L13" s="7">
        <v>0</v>
      </c>
      <c r="M13" s="7"/>
      <c r="N13" s="7">
        <v>3470968</v>
      </c>
      <c r="O13" s="6"/>
      <c r="P13" s="6"/>
    </row>
    <row r="14" spans="1:16" x14ac:dyDescent="0.45">
      <c r="A14" s="1" t="s">
        <v>97</v>
      </c>
      <c r="B14" s="12">
        <v>0.21</v>
      </c>
      <c r="C14" s="6"/>
      <c r="D14" s="7">
        <v>0</v>
      </c>
      <c r="E14" s="7"/>
      <c r="F14" s="7">
        <v>-137697</v>
      </c>
      <c r="G14" s="7"/>
      <c r="H14" s="7">
        <v>137697</v>
      </c>
      <c r="I14" s="7"/>
      <c r="J14" s="7">
        <v>20081967</v>
      </c>
      <c r="K14" s="7"/>
      <c r="L14" s="7">
        <v>0</v>
      </c>
      <c r="M14" s="7"/>
      <c r="N14" s="7">
        <v>20081967</v>
      </c>
      <c r="O14" s="6"/>
      <c r="P14" s="6"/>
    </row>
    <row r="15" spans="1:16" x14ac:dyDescent="0.45">
      <c r="A15" s="1" t="s">
        <v>97</v>
      </c>
      <c r="B15" s="12">
        <v>0.21</v>
      </c>
      <c r="C15" s="6"/>
      <c r="D15" s="7">
        <v>76082434</v>
      </c>
      <c r="E15" s="7"/>
      <c r="F15" s="7">
        <v>-7447521</v>
      </c>
      <c r="G15" s="7"/>
      <c r="H15" s="7">
        <v>83529955</v>
      </c>
      <c r="I15" s="7"/>
      <c r="J15" s="7">
        <v>23382664495</v>
      </c>
      <c r="K15" s="7"/>
      <c r="L15" s="7">
        <v>0</v>
      </c>
      <c r="M15" s="7"/>
      <c r="N15" s="7">
        <v>23382664495</v>
      </c>
      <c r="O15" s="6"/>
      <c r="P15" s="6"/>
    </row>
    <row r="16" spans="1:16" x14ac:dyDescent="0.45">
      <c r="A16" s="1" t="s">
        <v>103</v>
      </c>
      <c r="B16" s="11">
        <v>0.19500000000000001</v>
      </c>
      <c r="C16" s="6"/>
      <c r="D16" s="7">
        <v>84735036</v>
      </c>
      <c r="E16" s="7"/>
      <c r="F16" s="7">
        <v>-8414390</v>
      </c>
      <c r="G16" s="7"/>
      <c r="H16" s="7">
        <v>93149426</v>
      </c>
      <c r="I16" s="7"/>
      <c r="J16" s="7">
        <v>4247260274</v>
      </c>
      <c r="K16" s="7"/>
      <c r="L16" s="7">
        <v>0</v>
      </c>
      <c r="M16" s="7"/>
      <c r="N16" s="7">
        <v>4247260274</v>
      </c>
      <c r="O16" s="6"/>
      <c r="P16" s="6"/>
    </row>
    <row r="17" spans="1:16" ht="21.75" thickBot="1" x14ac:dyDescent="0.6">
      <c r="A17" s="10" t="s">
        <v>273</v>
      </c>
      <c r="B17" s="6"/>
      <c r="C17" s="6"/>
      <c r="D17" s="19">
        <f>SUM(D8:D16)</f>
        <v>147678741</v>
      </c>
      <c r="E17" s="6"/>
      <c r="F17" s="9">
        <f>SUM(F8:F16)</f>
        <v>-16107012</v>
      </c>
      <c r="G17" s="6"/>
      <c r="H17" s="19">
        <f>D17-F17</f>
        <v>163785753</v>
      </c>
      <c r="I17" s="6"/>
      <c r="J17" s="19">
        <f>SUM(J8:J16)</f>
        <v>27916763704</v>
      </c>
      <c r="K17" s="6"/>
      <c r="L17" s="19">
        <f>SUM(L8:L16)</f>
        <v>26</v>
      </c>
      <c r="M17" s="6"/>
      <c r="N17" s="19">
        <f>J17-L17</f>
        <v>27916763678</v>
      </c>
      <c r="O17" s="6"/>
      <c r="P17" s="6"/>
    </row>
    <row r="18" spans="1:16" ht="19.5" thickTop="1" x14ac:dyDescent="0.45">
      <c r="B18" s="6"/>
      <c r="C18" s="6"/>
      <c r="D18" s="6"/>
      <c r="E18" s="6"/>
      <c r="F18" s="6"/>
      <c r="G18" s="6"/>
      <c r="H18" s="6"/>
      <c r="I18" s="6"/>
      <c r="J18" s="5"/>
      <c r="K18" s="6"/>
      <c r="L18" s="6"/>
      <c r="M18" s="6"/>
      <c r="N18" s="6"/>
      <c r="O18" s="6"/>
      <c r="P18" s="6"/>
    </row>
    <row r="19" spans="1:16" x14ac:dyDescent="0.45">
      <c r="N19" s="2"/>
    </row>
  </sheetData>
  <mergeCells count="14">
    <mergeCell ref="A2:N2"/>
    <mergeCell ref="A3:N3"/>
    <mergeCell ref="A4:N4"/>
    <mergeCell ref="L7"/>
    <mergeCell ref="N7"/>
    <mergeCell ref="J6:N6"/>
    <mergeCell ref="D7"/>
    <mergeCell ref="F7"/>
    <mergeCell ref="H7"/>
    <mergeCell ref="D6:H6"/>
    <mergeCell ref="J7"/>
    <mergeCell ref="A7"/>
    <mergeCell ref="B7"/>
    <mergeCell ref="A6:B6"/>
  </mergeCells>
  <pageMargins left="0.7" right="0.7" top="0.75" bottom="0.75" header="0.3" footer="0.3"/>
  <pageSetup paperSize="9" scale="6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65"/>
  <sheetViews>
    <sheetView rightToLeft="1" view="pageBreakPreview" topLeftCell="A43" zoomScaleNormal="100" zoomScaleSheetLayoutView="100" workbookViewId="0">
      <selection activeCell="Q58" sqref="Q58"/>
    </sheetView>
  </sheetViews>
  <sheetFormatPr defaultRowHeight="18.75" x14ac:dyDescent="0.45"/>
  <cols>
    <col min="1" max="1" width="25.1406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27.5703125" style="1" bestFit="1" customWidth="1"/>
    <col min="18" max="18" width="1" style="1" customWidth="1"/>
    <col min="19" max="19" width="9.140625" style="1" customWidth="1"/>
    <col min="20" max="20" width="17.5703125" style="1" bestFit="1" customWidth="1"/>
    <col min="21" max="16384" width="9.140625" style="1"/>
  </cols>
  <sheetData>
    <row r="2" spans="1:17" ht="21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1" x14ac:dyDescent="0.45">
      <c r="A3" s="36" t="s">
        <v>106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1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1" x14ac:dyDescent="0.45">
      <c r="A6" s="32" t="s">
        <v>3</v>
      </c>
      <c r="C6" s="35" t="s">
        <v>108</v>
      </c>
      <c r="D6" s="35" t="s">
        <v>108</v>
      </c>
      <c r="E6" s="35" t="s">
        <v>108</v>
      </c>
      <c r="F6" s="35" t="s">
        <v>108</v>
      </c>
      <c r="G6" s="35" t="s">
        <v>108</v>
      </c>
      <c r="H6" s="35" t="s">
        <v>108</v>
      </c>
      <c r="I6" s="35" t="s">
        <v>108</v>
      </c>
      <c r="K6" s="35" t="s">
        <v>109</v>
      </c>
      <c r="L6" s="35" t="s">
        <v>109</v>
      </c>
      <c r="M6" s="35" t="s">
        <v>109</v>
      </c>
      <c r="N6" s="35" t="s">
        <v>109</v>
      </c>
      <c r="O6" s="35" t="s">
        <v>109</v>
      </c>
      <c r="P6" s="35" t="s">
        <v>109</v>
      </c>
      <c r="Q6" s="35" t="s">
        <v>109</v>
      </c>
    </row>
    <row r="7" spans="1:17" ht="21" x14ac:dyDescent="0.45">
      <c r="A7" s="34" t="s">
        <v>3</v>
      </c>
      <c r="C7" s="35" t="s">
        <v>7</v>
      </c>
      <c r="E7" s="35" t="s">
        <v>176</v>
      </c>
      <c r="G7" s="35" t="s">
        <v>177</v>
      </c>
      <c r="I7" s="35" t="s">
        <v>178</v>
      </c>
      <c r="K7" s="35" t="s">
        <v>7</v>
      </c>
      <c r="M7" s="35" t="s">
        <v>176</v>
      </c>
      <c r="O7" s="35" t="s">
        <v>177</v>
      </c>
      <c r="Q7" s="35" t="s">
        <v>178</v>
      </c>
    </row>
    <row r="8" spans="1:17" x14ac:dyDescent="0.45">
      <c r="A8" s="1" t="s">
        <v>62</v>
      </c>
      <c r="C8" s="7">
        <v>6250000</v>
      </c>
      <c r="D8" s="7"/>
      <c r="E8" s="7">
        <v>85488300000</v>
      </c>
      <c r="F8" s="7"/>
      <c r="G8" s="7">
        <v>90085781250</v>
      </c>
      <c r="H8" s="7"/>
      <c r="I8" s="7">
        <v>-4597481250</v>
      </c>
      <c r="J8" s="7"/>
      <c r="K8" s="7">
        <v>6250000</v>
      </c>
      <c r="L8" s="7"/>
      <c r="M8" s="7">
        <v>85488300000</v>
      </c>
      <c r="N8" s="7"/>
      <c r="O8" s="7">
        <v>70306264634</v>
      </c>
      <c r="P8" s="7"/>
      <c r="Q8" s="7">
        <v>15182035366</v>
      </c>
    </row>
    <row r="9" spans="1:17" x14ac:dyDescent="0.45">
      <c r="A9" s="1" t="s">
        <v>35</v>
      </c>
      <c r="C9" s="7">
        <v>1703225</v>
      </c>
      <c r="D9" s="7"/>
      <c r="E9" s="7">
        <v>18437758934</v>
      </c>
      <c r="F9" s="7"/>
      <c r="G9" s="7">
        <v>18573206199</v>
      </c>
      <c r="H9" s="7"/>
      <c r="I9" s="7">
        <v>-135447264</v>
      </c>
      <c r="J9" s="7"/>
      <c r="K9" s="7">
        <v>1703225</v>
      </c>
      <c r="L9" s="7"/>
      <c r="M9" s="7">
        <v>18437758934</v>
      </c>
      <c r="N9" s="7"/>
      <c r="O9" s="7">
        <v>8146525175</v>
      </c>
      <c r="P9" s="7"/>
      <c r="Q9" s="7">
        <v>10291233759</v>
      </c>
    </row>
    <row r="10" spans="1:17" x14ac:dyDescent="0.45">
      <c r="A10" s="1" t="s">
        <v>44</v>
      </c>
      <c r="C10" s="7">
        <v>11462073</v>
      </c>
      <c r="D10" s="7"/>
      <c r="E10" s="7">
        <v>110748452030</v>
      </c>
      <c r="F10" s="7"/>
      <c r="G10" s="7">
        <v>114394491603</v>
      </c>
      <c r="H10" s="7"/>
      <c r="I10" s="7">
        <v>-3646039572</v>
      </c>
      <c r="J10" s="7"/>
      <c r="K10" s="7">
        <v>11462073</v>
      </c>
      <c r="L10" s="7"/>
      <c r="M10" s="7">
        <v>110748452030</v>
      </c>
      <c r="N10" s="7"/>
      <c r="O10" s="7">
        <v>182910924709</v>
      </c>
      <c r="P10" s="7"/>
      <c r="Q10" s="7">
        <v>-72162472678</v>
      </c>
    </row>
    <row r="11" spans="1:17" x14ac:dyDescent="0.45">
      <c r="A11" s="1" t="s">
        <v>21</v>
      </c>
      <c r="C11" s="7">
        <v>3050000</v>
      </c>
      <c r="D11" s="7"/>
      <c r="E11" s="7">
        <v>72309682125</v>
      </c>
      <c r="F11" s="7"/>
      <c r="G11" s="7">
        <v>84982825575</v>
      </c>
      <c r="H11" s="7"/>
      <c r="I11" s="7">
        <v>-12673143450</v>
      </c>
      <c r="J11" s="7"/>
      <c r="K11" s="7">
        <v>3050000</v>
      </c>
      <c r="L11" s="7"/>
      <c r="M11" s="7">
        <v>72309682125</v>
      </c>
      <c r="N11" s="7"/>
      <c r="O11" s="7">
        <v>79858310323</v>
      </c>
      <c r="P11" s="7"/>
      <c r="Q11" s="7">
        <v>-7548628198</v>
      </c>
    </row>
    <row r="12" spans="1:17" x14ac:dyDescent="0.45">
      <c r="A12" s="1" t="s">
        <v>64</v>
      </c>
      <c r="C12" s="7">
        <v>1583333</v>
      </c>
      <c r="D12" s="7"/>
      <c r="E12" s="7">
        <v>23356856582</v>
      </c>
      <c r="F12" s="7"/>
      <c r="G12" s="7">
        <v>23388334826</v>
      </c>
      <c r="H12" s="7"/>
      <c r="I12" s="7">
        <v>-31478243</v>
      </c>
      <c r="J12" s="7"/>
      <c r="K12" s="7">
        <v>1583333</v>
      </c>
      <c r="L12" s="7"/>
      <c r="M12" s="7">
        <v>23356856582</v>
      </c>
      <c r="N12" s="7"/>
      <c r="O12" s="7">
        <v>20351652762</v>
      </c>
      <c r="P12" s="7"/>
      <c r="Q12" s="7">
        <v>3005203820</v>
      </c>
    </row>
    <row r="13" spans="1:17" x14ac:dyDescent="0.45">
      <c r="A13" s="1" t="s">
        <v>20</v>
      </c>
      <c r="C13" s="7">
        <v>4706883</v>
      </c>
      <c r="D13" s="7"/>
      <c r="E13" s="7">
        <v>96010556986</v>
      </c>
      <c r="F13" s="7"/>
      <c r="G13" s="7">
        <v>106865551734</v>
      </c>
      <c r="H13" s="7"/>
      <c r="I13" s="7">
        <v>-10854994747</v>
      </c>
      <c r="J13" s="7"/>
      <c r="K13" s="7">
        <v>4706883</v>
      </c>
      <c r="L13" s="7"/>
      <c r="M13" s="7">
        <v>96010556986</v>
      </c>
      <c r="N13" s="7"/>
      <c r="O13" s="7">
        <v>197423154988</v>
      </c>
      <c r="P13" s="7"/>
      <c r="Q13" s="7">
        <v>-101412598001</v>
      </c>
    </row>
    <row r="14" spans="1:17" x14ac:dyDescent="0.45">
      <c r="A14" s="1" t="s">
        <v>63</v>
      </c>
      <c r="C14" s="7">
        <v>14795660</v>
      </c>
      <c r="D14" s="7"/>
      <c r="E14" s="7">
        <v>181345026397</v>
      </c>
      <c r="F14" s="7"/>
      <c r="G14" s="7">
        <v>163842951668</v>
      </c>
      <c r="H14" s="7"/>
      <c r="I14" s="7">
        <v>17502074729</v>
      </c>
      <c r="J14" s="7"/>
      <c r="K14" s="7">
        <v>14795660</v>
      </c>
      <c r="L14" s="7"/>
      <c r="M14" s="7">
        <v>181345026397</v>
      </c>
      <c r="N14" s="7"/>
      <c r="O14" s="7">
        <v>239783799901</v>
      </c>
      <c r="P14" s="7"/>
      <c r="Q14" s="7">
        <v>-58438773503</v>
      </c>
    </row>
    <row r="15" spans="1:17" x14ac:dyDescent="0.45">
      <c r="A15" s="1" t="s">
        <v>55</v>
      </c>
      <c r="C15" s="7">
        <v>23698539</v>
      </c>
      <c r="D15" s="7"/>
      <c r="E15" s="7">
        <v>289522076796</v>
      </c>
      <c r="F15" s="7"/>
      <c r="G15" s="7">
        <v>286930748200</v>
      </c>
      <c r="H15" s="7"/>
      <c r="I15" s="7">
        <v>2591328596</v>
      </c>
      <c r="J15" s="7"/>
      <c r="K15" s="7">
        <v>23698539</v>
      </c>
      <c r="L15" s="7"/>
      <c r="M15" s="7">
        <v>289522076796</v>
      </c>
      <c r="N15" s="7"/>
      <c r="O15" s="7">
        <v>301471285312</v>
      </c>
      <c r="P15" s="7"/>
      <c r="Q15" s="7">
        <v>-11949208515</v>
      </c>
    </row>
    <row r="16" spans="1:17" x14ac:dyDescent="0.45">
      <c r="A16" s="1" t="s">
        <v>54</v>
      </c>
      <c r="C16" s="7">
        <v>6000000</v>
      </c>
      <c r="D16" s="7"/>
      <c r="E16" s="7">
        <v>87317352000</v>
      </c>
      <c r="F16" s="7"/>
      <c r="G16" s="7">
        <v>89772085520</v>
      </c>
      <c r="H16" s="7"/>
      <c r="I16" s="7">
        <v>-2454733520</v>
      </c>
      <c r="J16" s="7"/>
      <c r="K16" s="7">
        <v>6000000</v>
      </c>
      <c r="L16" s="7"/>
      <c r="M16" s="7">
        <v>87317352000</v>
      </c>
      <c r="N16" s="7"/>
      <c r="O16" s="7">
        <v>78760291466</v>
      </c>
      <c r="P16" s="7"/>
      <c r="Q16" s="7">
        <v>8557060534</v>
      </c>
    </row>
    <row r="17" spans="1:17" x14ac:dyDescent="0.45">
      <c r="A17" s="1" t="s">
        <v>47</v>
      </c>
      <c r="C17" s="7">
        <v>1398518</v>
      </c>
      <c r="D17" s="7"/>
      <c r="E17" s="7">
        <v>12414457583</v>
      </c>
      <c r="F17" s="7"/>
      <c r="G17" s="7">
        <v>16293106705</v>
      </c>
      <c r="H17" s="7"/>
      <c r="I17" s="7">
        <v>-3878649121</v>
      </c>
      <c r="J17" s="7"/>
      <c r="K17" s="7">
        <v>1398518</v>
      </c>
      <c r="L17" s="7"/>
      <c r="M17" s="7">
        <v>12414457583</v>
      </c>
      <c r="N17" s="7"/>
      <c r="O17" s="7">
        <v>15111397346</v>
      </c>
      <c r="P17" s="7"/>
      <c r="Q17" s="7">
        <v>-2696939762</v>
      </c>
    </row>
    <row r="18" spans="1:17" x14ac:dyDescent="0.45">
      <c r="A18" s="1" t="s">
        <v>57</v>
      </c>
      <c r="C18" s="7">
        <v>85397261</v>
      </c>
      <c r="D18" s="7"/>
      <c r="E18" s="7">
        <v>99999415515</v>
      </c>
      <c r="F18" s="7"/>
      <c r="G18" s="7">
        <v>120957992271</v>
      </c>
      <c r="H18" s="7"/>
      <c r="I18" s="7">
        <v>-20958576755</v>
      </c>
      <c r="J18" s="7"/>
      <c r="K18" s="7">
        <v>85397261</v>
      </c>
      <c r="L18" s="7"/>
      <c r="M18" s="7">
        <v>99999415515</v>
      </c>
      <c r="N18" s="7"/>
      <c r="O18" s="7">
        <v>219776199002</v>
      </c>
      <c r="P18" s="7"/>
      <c r="Q18" s="7">
        <v>-119776783486</v>
      </c>
    </row>
    <row r="19" spans="1:17" x14ac:dyDescent="0.45">
      <c r="A19" s="1" t="s">
        <v>45</v>
      </c>
      <c r="C19" s="7">
        <v>7100000</v>
      </c>
      <c r="D19" s="7"/>
      <c r="E19" s="7">
        <v>47992734000</v>
      </c>
      <c r="F19" s="7"/>
      <c r="G19" s="7">
        <v>57661858350</v>
      </c>
      <c r="H19" s="7"/>
      <c r="I19" s="7">
        <v>-9669124350</v>
      </c>
      <c r="J19" s="7"/>
      <c r="K19" s="7">
        <v>7100000</v>
      </c>
      <c r="L19" s="7"/>
      <c r="M19" s="7">
        <v>47992734000</v>
      </c>
      <c r="N19" s="7"/>
      <c r="O19" s="7">
        <v>66385471783</v>
      </c>
      <c r="P19" s="7"/>
      <c r="Q19" s="7">
        <v>-18392737783</v>
      </c>
    </row>
    <row r="20" spans="1:17" x14ac:dyDescent="0.45">
      <c r="A20" s="1" t="s">
        <v>46</v>
      </c>
      <c r="C20" s="7">
        <v>7511402</v>
      </c>
      <c r="D20" s="7"/>
      <c r="E20" s="7">
        <v>62571022744</v>
      </c>
      <c r="F20" s="7"/>
      <c r="G20" s="7">
        <v>67797719155</v>
      </c>
      <c r="H20" s="7"/>
      <c r="I20" s="7">
        <v>-5226696410</v>
      </c>
      <c r="J20" s="7"/>
      <c r="K20" s="7">
        <v>7511402</v>
      </c>
      <c r="L20" s="7"/>
      <c r="M20" s="7">
        <v>62571022744</v>
      </c>
      <c r="N20" s="7"/>
      <c r="O20" s="7">
        <v>104880150903</v>
      </c>
      <c r="P20" s="7"/>
      <c r="Q20" s="7">
        <v>-42309128158</v>
      </c>
    </row>
    <row r="21" spans="1:17" x14ac:dyDescent="0.45">
      <c r="A21" s="1" t="s">
        <v>48</v>
      </c>
      <c r="C21" s="7">
        <v>360826</v>
      </c>
      <c r="D21" s="7"/>
      <c r="E21" s="7">
        <v>4842167651</v>
      </c>
      <c r="F21" s="7"/>
      <c r="G21" s="7">
        <v>5104003383</v>
      </c>
      <c r="H21" s="7"/>
      <c r="I21" s="7">
        <v>-261835731</v>
      </c>
      <c r="J21" s="7"/>
      <c r="K21" s="7">
        <v>360826</v>
      </c>
      <c r="L21" s="7"/>
      <c r="M21" s="7">
        <v>4842167651</v>
      </c>
      <c r="N21" s="7"/>
      <c r="O21" s="7">
        <v>5531823312</v>
      </c>
      <c r="P21" s="7"/>
      <c r="Q21" s="7">
        <v>-689655660</v>
      </c>
    </row>
    <row r="22" spans="1:17" x14ac:dyDescent="0.45">
      <c r="A22" s="1" t="s">
        <v>42</v>
      </c>
      <c r="C22" s="7">
        <v>3550000</v>
      </c>
      <c r="D22" s="7"/>
      <c r="E22" s="7">
        <v>36523882125</v>
      </c>
      <c r="F22" s="7"/>
      <c r="G22" s="7">
        <v>40864401450</v>
      </c>
      <c r="H22" s="7"/>
      <c r="I22" s="7">
        <v>-4340519325</v>
      </c>
      <c r="J22" s="7"/>
      <c r="K22" s="7">
        <v>3550000</v>
      </c>
      <c r="L22" s="7"/>
      <c r="M22" s="7">
        <v>36523882125</v>
      </c>
      <c r="N22" s="7"/>
      <c r="O22" s="7">
        <v>45442131200</v>
      </c>
      <c r="P22" s="7"/>
      <c r="Q22" s="7">
        <v>-8918249075</v>
      </c>
    </row>
    <row r="23" spans="1:17" x14ac:dyDescent="0.45">
      <c r="A23" s="1" t="s">
        <v>49</v>
      </c>
      <c r="C23" s="7">
        <v>15168776</v>
      </c>
      <c r="D23" s="7"/>
      <c r="E23" s="7">
        <v>140984178669</v>
      </c>
      <c r="F23" s="7"/>
      <c r="G23" s="7">
        <v>151616794433</v>
      </c>
      <c r="H23" s="7"/>
      <c r="I23" s="7">
        <v>-10632615763</v>
      </c>
      <c r="J23" s="7"/>
      <c r="K23" s="7">
        <v>15168776</v>
      </c>
      <c r="L23" s="7"/>
      <c r="M23" s="7">
        <v>140984178669</v>
      </c>
      <c r="N23" s="7"/>
      <c r="O23" s="7">
        <v>230815690142</v>
      </c>
      <c r="P23" s="7"/>
      <c r="Q23" s="7">
        <v>-89831511472</v>
      </c>
    </row>
    <row r="24" spans="1:17" x14ac:dyDescent="0.45">
      <c r="A24" s="1" t="s">
        <v>53</v>
      </c>
      <c r="C24" s="7">
        <v>500000</v>
      </c>
      <c r="D24" s="7"/>
      <c r="E24" s="7">
        <v>10775502000</v>
      </c>
      <c r="F24" s="7"/>
      <c r="G24" s="7">
        <v>11038925250</v>
      </c>
      <c r="H24" s="7"/>
      <c r="I24" s="7">
        <v>-263423250</v>
      </c>
      <c r="J24" s="7"/>
      <c r="K24" s="7">
        <v>500000</v>
      </c>
      <c r="L24" s="7"/>
      <c r="M24" s="7">
        <v>10775502000</v>
      </c>
      <c r="N24" s="7"/>
      <c r="O24" s="7">
        <v>12804858906</v>
      </c>
      <c r="P24" s="7"/>
      <c r="Q24" s="7">
        <v>-2029356906</v>
      </c>
    </row>
    <row r="25" spans="1:17" x14ac:dyDescent="0.45">
      <c r="A25" s="1" t="s">
        <v>60</v>
      </c>
      <c r="C25" s="7">
        <v>4118000</v>
      </c>
      <c r="D25" s="7"/>
      <c r="E25" s="7">
        <v>63776697282</v>
      </c>
      <c r="F25" s="7"/>
      <c r="G25" s="7">
        <v>65127551589</v>
      </c>
      <c r="H25" s="7"/>
      <c r="I25" s="7">
        <v>-1350854307</v>
      </c>
      <c r="J25" s="7"/>
      <c r="K25" s="7">
        <v>4118000</v>
      </c>
      <c r="L25" s="7"/>
      <c r="M25" s="7">
        <v>63776697282</v>
      </c>
      <c r="N25" s="7"/>
      <c r="O25" s="7">
        <v>64972699051</v>
      </c>
      <c r="P25" s="7"/>
      <c r="Q25" s="7">
        <v>-1196001769</v>
      </c>
    </row>
    <row r="26" spans="1:17" x14ac:dyDescent="0.45">
      <c r="A26" s="1" t="s">
        <v>33</v>
      </c>
      <c r="C26" s="7">
        <v>3200000</v>
      </c>
      <c r="D26" s="7"/>
      <c r="E26" s="7">
        <v>29805595200</v>
      </c>
      <c r="F26" s="7"/>
      <c r="G26" s="7">
        <v>35944848000</v>
      </c>
      <c r="H26" s="7"/>
      <c r="I26" s="7">
        <v>-6139252800</v>
      </c>
      <c r="J26" s="7"/>
      <c r="K26" s="7">
        <v>3200000</v>
      </c>
      <c r="L26" s="7"/>
      <c r="M26" s="7">
        <v>29805595200</v>
      </c>
      <c r="N26" s="7"/>
      <c r="O26" s="7">
        <v>96611401715</v>
      </c>
      <c r="P26" s="7"/>
      <c r="Q26" s="7">
        <v>-66805806515</v>
      </c>
    </row>
    <row r="27" spans="1:17" x14ac:dyDescent="0.45">
      <c r="A27" s="1" t="s">
        <v>43</v>
      </c>
      <c r="C27" s="7">
        <v>1879219</v>
      </c>
      <c r="D27" s="7"/>
      <c r="E27" s="7">
        <v>62859466819</v>
      </c>
      <c r="F27" s="7"/>
      <c r="G27" s="7">
        <v>73227075760</v>
      </c>
      <c r="H27" s="7"/>
      <c r="I27" s="7">
        <v>-10367608940</v>
      </c>
      <c r="J27" s="7"/>
      <c r="K27" s="7">
        <v>1879219</v>
      </c>
      <c r="L27" s="7"/>
      <c r="M27" s="7">
        <v>62859466819</v>
      </c>
      <c r="N27" s="7"/>
      <c r="O27" s="7">
        <v>108448950687</v>
      </c>
      <c r="P27" s="7"/>
      <c r="Q27" s="7">
        <v>-45589483867</v>
      </c>
    </row>
    <row r="28" spans="1:17" x14ac:dyDescent="0.45">
      <c r="A28" s="1" t="s">
        <v>41</v>
      </c>
      <c r="C28" s="7">
        <v>500000</v>
      </c>
      <c r="D28" s="7"/>
      <c r="E28" s="7">
        <v>8335109250</v>
      </c>
      <c r="F28" s="7"/>
      <c r="G28" s="7">
        <v>9466338150</v>
      </c>
      <c r="H28" s="7"/>
      <c r="I28" s="7">
        <v>-1131228900</v>
      </c>
      <c r="J28" s="7"/>
      <c r="K28" s="7">
        <v>500000</v>
      </c>
      <c r="L28" s="7"/>
      <c r="M28" s="7">
        <v>8335109250</v>
      </c>
      <c r="N28" s="7"/>
      <c r="O28" s="7">
        <v>9875706910</v>
      </c>
      <c r="P28" s="7"/>
      <c r="Q28" s="7">
        <v>-1540597660</v>
      </c>
    </row>
    <row r="29" spans="1:17" x14ac:dyDescent="0.45">
      <c r="A29" s="1" t="s">
        <v>15</v>
      </c>
      <c r="C29" s="7">
        <v>390597</v>
      </c>
      <c r="D29" s="7"/>
      <c r="E29" s="7">
        <v>4550558948</v>
      </c>
      <c r="F29" s="7"/>
      <c r="G29" s="7">
        <v>3234321685</v>
      </c>
      <c r="H29" s="7"/>
      <c r="I29" s="7">
        <v>1316237263</v>
      </c>
      <c r="J29" s="7"/>
      <c r="K29" s="7">
        <v>390597</v>
      </c>
      <c r="L29" s="7"/>
      <c r="M29" s="7">
        <v>4550558948</v>
      </c>
      <c r="N29" s="7"/>
      <c r="O29" s="7">
        <v>10713070040</v>
      </c>
      <c r="P29" s="7"/>
      <c r="Q29" s="7">
        <v>-6162511091</v>
      </c>
    </row>
    <row r="30" spans="1:17" x14ac:dyDescent="0.45">
      <c r="A30" s="1" t="s">
        <v>58</v>
      </c>
      <c r="C30" s="7">
        <v>2765000</v>
      </c>
      <c r="D30" s="7"/>
      <c r="E30" s="7">
        <v>48951644332</v>
      </c>
      <c r="F30" s="7"/>
      <c r="G30" s="7">
        <v>53734118287</v>
      </c>
      <c r="H30" s="7"/>
      <c r="I30" s="7">
        <v>-4782473954</v>
      </c>
      <c r="J30" s="7"/>
      <c r="K30" s="7">
        <v>2765000</v>
      </c>
      <c r="L30" s="7"/>
      <c r="M30" s="7">
        <v>48951644332</v>
      </c>
      <c r="N30" s="7"/>
      <c r="O30" s="7">
        <v>45280494868</v>
      </c>
      <c r="P30" s="7"/>
      <c r="Q30" s="7">
        <v>3671149464</v>
      </c>
    </row>
    <row r="31" spans="1:17" x14ac:dyDescent="0.45">
      <c r="A31" s="1" t="s">
        <v>23</v>
      </c>
      <c r="C31" s="7">
        <v>1018406</v>
      </c>
      <c r="D31" s="7"/>
      <c r="E31" s="7">
        <v>95039087946</v>
      </c>
      <c r="F31" s="7"/>
      <c r="G31" s="7">
        <v>95219546445</v>
      </c>
      <c r="H31" s="7"/>
      <c r="I31" s="7">
        <v>-180458498</v>
      </c>
      <c r="J31" s="7"/>
      <c r="K31" s="7">
        <v>1018406</v>
      </c>
      <c r="L31" s="7"/>
      <c r="M31" s="7">
        <v>95039087946</v>
      </c>
      <c r="N31" s="7"/>
      <c r="O31" s="7">
        <v>105298096628</v>
      </c>
      <c r="P31" s="7"/>
      <c r="Q31" s="7">
        <v>-10259008681</v>
      </c>
    </row>
    <row r="32" spans="1:17" x14ac:dyDescent="0.45">
      <c r="A32" s="1" t="s">
        <v>27</v>
      </c>
      <c r="C32" s="7">
        <v>2431607</v>
      </c>
      <c r="D32" s="7"/>
      <c r="E32" s="7">
        <v>146236905770</v>
      </c>
      <c r="F32" s="7"/>
      <c r="G32" s="7">
        <v>147348789681</v>
      </c>
      <c r="H32" s="7"/>
      <c r="I32" s="7">
        <v>-1111883910</v>
      </c>
      <c r="J32" s="7"/>
      <c r="K32" s="7">
        <v>2431607</v>
      </c>
      <c r="L32" s="7"/>
      <c r="M32" s="7">
        <v>146236905770</v>
      </c>
      <c r="N32" s="7"/>
      <c r="O32" s="7">
        <v>154765987674</v>
      </c>
      <c r="P32" s="7"/>
      <c r="Q32" s="7">
        <v>-8529081903</v>
      </c>
    </row>
    <row r="33" spans="1:17" x14ac:dyDescent="0.45">
      <c r="A33" s="1" t="s">
        <v>22</v>
      </c>
      <c r="C33" s="7">
        <v>800000</v>
      </c>
      <c r="D33" s="7"/>
      <c r="E33" s="7">
        <v>115468848000</v>
      </c>
      <c r="F33" s="7"/>
      <c r="G33" s="7">
        <v>111243915561</v>
      </c>
      <c r="H33" s="7"/>
      <c r="I33" s="7">
        <v>4224932439</v>
      </c>
      <c r="J33" s="7"/>
      <c r="K33" s="7">
        <v>800000</v>
      </c>
      <c r="L33" s="7"/>
      <c r="M33" s="7">
        <v>115468848000</v>
      </c>
      <c r="N33" s="7"/>
      <c r="O33" s="7">
        <v>132008362174</v>
      </c>
      <c r="P33" s="7"/>
      <c r="Q33" s="7">
        <v>-16539514174</v>
      </c>
    </row>
    <row r="34" spans="1:17" x14ac:dyDescent="0.45">
      <c r="A34" s="1" t="s">
        <v>30</v>
      </c>
      <c r="C34" s="7">
        <v>2659198</v>
      </c>
      <c r="D34" s="7"/>
      <c r="E34" s="7">
        <v>212059534549</v>
      </c>
      <c r="F34" s="7"/>
      <c r="G34" s="7">
        <v>229459565407</v>
      </c>
      <c r="H34" s="7"/>
      <c r="I34" s="7">
        <v>-17400030857</v>
      </c>
      <c r="J34" s="7"/>
      <c r="K34" s="7">
        <v>2659198</v>
      </c>
      <c r="L34" s="7"/>
      <c r="M34" s="7">
        <v>212059534549</v>
      </c>
      <c r="N34" s="7"/>
      <c r="O34" s="7">
        <v>162363859252</v>
      </c>
      <c r="P34" s="7"/>
      <c r="Q34" s="7">
        <v>49695675297</v>
      </c>
    </row>
    <row r="35" spans="1:17" x14ac:dyDescent="0.45">
      <c r="A35" s="1" t="s">
        <v>39</v>
      </c>
      <c r="C35" s="7">
        <v>6000000</v>
      </c>
      <c r="D35" s="7"/>
      <c r="E35" s="7">
        <v>61790148000</v>
      </c>
      <c r="F35" s="7"/>
      <c r="G35" s="7">
        <v>65189799000</v>
      </c>
      <c r="H35" s="7"/>
      <c r="I35" s="7">
        <v>-3399651000</v>
      </c>
      <c r="J35" s="7"/>
      <c r="K35" s="7">
        <v>6000000</v>
      </c>
      <c r="L35" s="7"/>
      <c r="M35" s="7">
        <v>61790148000</v>
      </c>
      <c r="N35" s="7"/>
      <c r="O35" s="7">
        <v>71165980499</v>
      </c>
      <c r="P35" s="7"/>
      <c r="Q35" s="7">
        <v>-9375832499</v>
      </c>
    </row>
    <row r="36" spans="1:17" x14ac:dyDescent="0.45">
      <c r="A36" s="1" t="s">
        <v>52</v>
      </c>
      <c r="C36" s="7">
        <v>13546448</v>
      </c>
      <c r="D36" s="7"/>
      <c r="E36" s="7">
        <v>120250010445</v>
      </c>
      <c r="F36" s="7"/>
      <c r="G36" s="7">
        <v>123616472103</v>
      </c>
      <c r="H36" s="7"/>
      <c r="I36" s="7">
        <v>-3366461657</v>
      </c>
      <c r="J36" s="7"/>
      <c r="K36" s="7">
        <v>13546448</v>
      </c>
      <c r="L36" s="7"/>
      <c r="M36" s="7">
        <v>120250010445</v>
      </c>
      <c r="N36" s="7"/>
      <c r="O36" s="7">
        <v>147068697002</v>
      </c>
      <c r="P36" s="7"/>
      <c r="Q36" s="7">
        <v>-26818686556</v>
      </c>
    </row>
    <row r="37" spans="1:17" x14ac:dyDescent="0.45">
      <c r="A37" s="1" t="s">
        <v>24</v>
      </c>
      <c r="C37" s="7">
        <v>450652</v>
      </c>
      <c r="D37" s="7"/>
      <c r="E37" s="7">
        <v>15239960512</v>
      </c>
      <c r="F37" s="7"/>
      <c r="G37" s="7">
        <v>15678971721</v>
      </c>
      <c r="H37" s="7"/>
      <c r="I37" s="7">
        <v>-439011208</v>
      </c>
      <c r="J37" s="7"/>
      <c r="K37" s="7">
        <v>450652</v>
      </c>
      <c r="L37" s="7"/>
      <c r="M37" s="7">
        <v>15239960512</v>
      </c>
      <c r="N37" s="7"/>
      <c r="O37" s="7">
        <v>16730965474</v>
      </c>
      <c r="P37" s="7"/>
      <c r="Q37" s="7">
        <v>-1491004961</v>
      </c>
    </row>
    <row r="38" spans="1:17" x14ac:dyDescent="0.45">
      <c r="A38" s="1" t="s">
        <v>25</v>
      </c>
      <c r="C38" s="7">
        <v>800000</v>
      </c>
      <c r="D38" s="7"/>
      <c r="E38" s="7">
        <v>52621030800</v>
      </c>
      <c r="F38" s="7"/>
      <c r="G38" s="7">
        <v>55133600000</v>
      </c>
      <c r="H38" s="7"/>
      <c r="I38" s="7">
        <v>-2512569200</v>
      </c>
      <c r="J38" s="7"/>
      <c r="K38" s="7">
        <v>800000</v>
      </c>
      <c r="L38" s="7"/>
      <c r="M38" s="7">
        <v>52621030800</v>
      </c>
      <c r="N38" s="7"/>
      <c r="O38" s="7">
        <v>55133600000</v>
      </c>
      <c r="P38" s="7"/>
      <c r="Q38" s="7">
        <v>-2512569200</v>
      </c>
    </row>
    <row r="39" spans="1:17" x14ac:dyDescent="0.45">
      <c r="A39" s="1" t="s">
        <v>50</v>
      </c>
      <c r="C39" s="7">
        <v>1500000</v>
      </c>
      <c r="D39" s="7"/>
      <c r="E39" s="7">
        <v>21337283250</v>
      </c>
      <c r="F39" s="7"/>
      <c r="G39" s="7">
        <v>26720064000</v>
      </c>
      <c r="H39" s="7"/>
      <c r="I39" s="7">
        <v>-5382780750</v>
      </c>
      <c r="J39" s="7"/>
      <c r="K39" s="7">
        <v>1500000</v>
      </c>
      <c r="L39" s="7"/>
      <c r="M39" s="7">
        <v>21337283250</v>
      </c>
      <c r="N39" s="7"/>
      <c r="O39" s="7">
        <v>30327768037</v>
      </c>
      <c r="P39" s="7"/>
      <c r="Q39" s="7">
        <v>-8990484787</v>
      </c>
    </row>
    <row r="40" spans="1:17" x14ac:dyDescent="0.45">
      <c r="A40" s="1" t="s">
        <v>32</v>
      </c>
      <c r="C40" s="7">
        <v>158520</v>
      </c>
      <c r="D40" s="7"/>
      <c r="E40" s="7">
        <v>5063888237</v>
      </c>
      <c r="F40" s="7"/>
      <c r="G40" s="7">
        <v>5244156103</v>
      </c>
      <c r="H40" s="7"/>
      <c r="I40" s="7">
        <v>-180267865</v>
      </c>
      <c r="J40" s="7"/>
      <c r="K40" s="7">
        <v>158520</v>
      </c>
      <c r="L40" s="7"/>
      <c r="M40" s="7">
        <v>5063888237</v>
      </c>
      <c r="N40" s="7"/>
      <c r="O40" s="7">
        <v>951983614</v>
      </c>
      <c r="P40" s="7"/>
      <c r="Q40" s="7">
        <v>4111904623</v>
      </c>
    </row>
    <row r="41" spans="1:17" x14ac:dyDescent="0.45">
      <c r="A41" s="1" t="s">
        <v>18</v>
      </c>
      <c r="C41" s="7">
        <v>20321813</v>
      </c>
      <c r="D41" s="7"/>
      <c r="E41" s="7">
        <v>99428821002</v>
      </c>
      <c r="F41" s="7"/>
      <c r="G41" s="7">
        <v>84997517515</v>
      </c>
      <c r="H41" s="7"/>
      <c r="I41" s="7">
        <v>14431303487</v>
      </c>
      <c r="J41" s="7"/>
      <c r="K41" s="7">
        <v>20321813</v>
      </c>
      <c r="L41" s="7"/>
      <c r="M41" s="7">
        <v>99428821002</v>
      </c>
      <c r="N41" s="7"/>
      <c r="O41" s="7">
        <v>79822052707</v>
      </c>
      <c r="P41" s="7"/>
      <c r="Q41" s="7">
        <v>19606768295</v>
      </c>
    </row>
    <row r="42" spans="1:17" x14ac:dyDescent="0.45">
      <c r="A42" s="1" t="s">
        <v>17</v>
      </c>
      <c r="C42" s="7">
        <v>15000000</v>
      </c>
      <c r="D42" s="7"/>
      <c r="E42" s="7">
        <v>137029792500</v>
      </c>
      <c r="F42" s="7"/>
      <c r="G42" s="7">
        <v>138669975000</v>
      </c>
      <c r="H42" s="7"/>
      <c r="I42" s="7">
        <v>-1640182500</v>
      </c>
      <c r="J42" s="7"/>
      <c r="K42" s="7">
        <v>15000000</v>
      </c>
      <c r="L42" s="7"/>
      <c r="M42" s="7">
        <v>137029792500</v>
      </c>
      <c r="N42" s="7"/>
      <c r="O42" s="7">
        <v>160295416216</v>
      </c>
      <c r="P42" s="7"/>
      <c r="Q42" s="7">
        <f>M42-O42</f>
        <v>-23265623716</v>
      </c>
    </row>
    <row r="43" spans="1:17" x14ac:dyDescent="0.45">
      <c r="A43" s="1" t="s">
        <v>68</v>
      </c>
      <c r="C43" s="7">
        <v>2400000</v>
      </c>
      <c r="D43" s="7"/>
      <c r="E43" s="7">
        <v>9399736800</v>
      </c>
      <c r="F43" s="7"/>
      <c r="G43" s="7">
        <v>9986013173</v>
      </c>
      <c r="H43" s="7"/>
      <c r="I43" s="7">
        <v>-586276373</v>
      </c>
      <c r="J43" s="7"/>
      <c r="K43" s="7">
        <v>2400000</v>
      </c>
      <c r="L43" s="7"/>
      <c r="M43" s="7">
        <v>9399736800</v>
      </c>
      <c r="N43" s="7"/>
      <c r="O43" s="7">
        <v>9986013173</v>
      </c>
      <c r="P43" s="7"/>
      <c r="Q43" s="7">
        <v>-586276373</v>
      </c>
    </row>
    <row r="44" spans="1:17" x14ac:dyDescent="0.45">
      <c r="A44" s="1" t="s">
        <v>16</v>
      </c>
      <c r="C44" s="7">
        <v>25000000</v>
      </c>
      <c r="D44" s="7"/>
      <c r="E44" s="7">
        <v>54697601250</v>
      </c>
      <c r="F44" s="7"/>
      <c r="G44" s="7">
        <v>65607300000</v>
      </c>
      <c r="H44" s="7"/>
      <c r="I44" s="7">
        <v>-10909698750</v>
      </c>
      <c r="J44" s="7"/>
      <c r="K44" s="7">
        <v>25000000</v>
      </c>
      <c r="L44" s="7"/>
      <c r="M44" s="7">
        <v>54697601250</v>
      </c>
      <c r="N44" s="7"/>
      <c r="O44" s="7">
        <v>72820370965</v>
      </c>
      <c r="P44" s="7"/>
      <c r="Q44" s="7">
        <v>-18122769715</v>
      </c>
    </row>
    <row r="45" spans="1:17" x14ac:dyDescent="0.45">
      <c r="A45" s="1" t="s">
        <v>65</v>
      </c>
      <c r="C45" s="7">
        <v>499387</v>
      </c>
      <c r="D45" s="7"/>
      <c r="E45" s="7">
        <v>7158313634</v>
      </c>
      <c r="F45" s="7"/>
      <c r="G45" s="7">
        <v>8846126835</v>
      </c>
      <c r="H45" s="7"/>
      <c r="I45" s="7">
        <v>-1687813200</v>
      </c>
      <c r="J45" s="7"/>
      <c r="K45" s="7">
        <v>499387</v>
      </c>
      <c r="L45" s="7"/>
      <c r="M45" s="7">
        <v>7158313634</v>
      </c>
      <c r="N45" s="7"/>
      <c r="O45" s="7">
        <v>11783720541</v>
      </c>
      <c r="P45" s="7"/>
      <c r="Q45" s="7">
        <v>-4625406906</v>
      </c>
    </row>
    <row r="46" spans="1:17" x14ac:dyDescent="0.45">
      <c r="A46" s="1" t="s">
        <v>61</v>
      </c>
      <c r="C46" s="7">
        <v>6942000</v>
      </c>
      <c r="D46" s="7"/>
      <c r="E46" s="7">
        <v>50651102034</v>
      </c>
      <c r="F46" s="7"/>
      <c r="G46" s="7">
        <v>69835034412</v>
      </c>
      <c r="H46" s="7"/>
      <c r="I46" s="7">
        <v>-19183932378</v>
      </c>
      <c r="J46" s="7"/>
      <c r="K46" s="7">
        <v>6942000</v>
      </c>
      <c r="L46" s="7"/>
      <c r="M46" s="7">
        <v>50651102034</v>
      </c>
      <c r="N46" s="7"/>
      <c r="O46" s="7">
        <v>164135713826</v>
      </c>
      <c r="P46" s="7"/>
      <c r="Q46" s="7">
        <v>-113484611792</v>
      </c>
    </row>
    <row r="47" spans="1:17" x14ac:dyDescent="0.45">
      <c r="A47" s="1" t="s">
        <v>51</v>
      </c>
      <c r="C47" s="7">
        <v>780761</v>
      </c>
      <c r="D47" s="7"/>
      <c r="E47" s="7">
        <v>15460220203</v>
      </c>
      <c r="F47" s="7"/>
      <c r="G47" s="7">
        <v>19666766061</v>
      </c>
      <c r="H47" s="7"/>
      <c r="I47" s="7">
        <v>-4206545857</v>
      </c>
      <c r="J47" s="7"/>
      <c r="K47" s="7">
        <v>780761</v>
      </c>
      <c r="L47" s="7"/>
      <c r="M47" s="7">
        <v>15460220203</v>
      </c>
      <c r="N47" s="7"/>
      <c r="O47" s="7">
        <v>24591413531</v>
      </c>
      <c r="P47" s="7"/>
      <c r="Q47" s="7">
        <v>-9131193327</v>
      </c>
    </row>
    <row r="48" spans="1:17" x14ac:dyDescent="0.45">
      <c r="A48" s="1" t="s">
        <v>59</v>
      </c>
      <c r="C48" s="7">
        <v>1142895</v>
      </c>
      <c r="D48" s="7"/>
      <c r="E48" s="7">
        <v>169278121437</v>
      </c>
      <c r="F48" s="7"/>
      <c r="G48" s="7">
        <v>152279871417</v>
      </c>
      <c r="H48" s="7"/>
      <c r="I48" s="7">
        <v>16998250020</v>
      </c>
      <c r="J48" s="7"/>
      <c r="K48" s="7">
        <v>1142895</v>
      </c>
      <c r="L48" s="7"/>
      <c r="M48" s="7">
        <v>169278121437</v>
      </c>
      <c r="N48" s="7"/>
      <c r="O48" s="7">
        <v>256078371413</v>
      </c>
      <c r="P48" s="7"/>
      <c r="Q48" s="7">
        <v>-86800249975</v>
      </c>
    </row>
    <row r="49" spans="1:20" x14ac:dyDescent="0.45">
      <c r="A49" s="1" t="s">
        <v>19</v>
      </c>
      <c r="C49" s="7">
        <v>7659395</v>
      </c>
      <c r="D49" s="7"/>
      <c r="E49" s="7">
        <v>218691797809</v>
      </c>
      <c r="F49" s="7"/>
      <c r="G49" s="7">
        <v>238061359959</v>
      </c>
      <c r="H49" s="7"/>
      <c r="I49" s="7">
        <v>-19369562149</v>
      </c>
      <c r="J49" s="7"/>
      <c r="K49" s="7">
        <v>7659395</v>
      </c>
      <c r="L49" s="7"/>
      <c r="M49" s="7">
        <v>218691797809</v>
      </c>
      <c r="N49" s="7"/>
      <c r="O49" s="7">
        <v>124569806779</v>
      </c>
      <c r="P49" s="7"/>
      <c r="Q49" s="7">
        <v>94121991030</v>
      </c>
    </row>
    <row r="50" spans="1:20" x14ac:dyDescent="0.45">
      <c r="A50" s="1" t="s">
        <v>31</v>
      </c>
      <c r="C50" s="7">
        <v>11896067</v>
      </c>
      <c r="D50" s="7"/>
      <c r="E50" s="7">
        <v>86915847699</v>
      </c>
      <c r="F50" s="7"/>
      <c r="G50" s="7">
        <v>85260307743</v>
      </c>
      <c r="H50" s="7"/>
      <c r="I50" s="7">
        <v>1655539956</v>
      </c>
      <c r="J50" s="7"/>
      <c r="K50" s="7">
        <v>11896067</v>
      </c>
      <c r="L50" s="7"/>
      <c r="M50" s="7">
        <v>86915847699</v>
      </c>
      <c r="N50" s="7"/>
      <c r="O50" s="7">
        <v>100412275636</v>
      </c>
      <c r="P50" s="7"/>
      <c r="Q50" s="7">
        <v>-13496427936</v>
      </c>
      <c r="R50" s="3"/>
      <c r="S50" s="3"/>
    </row>
    <row r="51" spans="1:20" x14ac:dyDescent="0.45">
      <c r="A51" s="1" t="s">
        <v>37</v>
      </c>
      <c r="C51" s="7">
        <v>48678</v>
      </c>
      <c r="D51" s="7"/>
      <c r="E51" s="7">
        <v>4872756834</v>
      </c>
      <c r="F51" s="7"/>
      <c r="G51" s="7">
        <v>5370189235</v>
      </c>
      <c r="H51" s="7"/>
      <c r="I51" s="7">
        <v>-497432400</v>
      </c>
      <c r="J51" s="7"/>
      <c r="K51" s="7">
        <v>48678</v>
      </c>
      <c r="L51" s="7"/>
      <c r="M51" s="7">
        <v>4872756834</v>
      </c>
      <c r="N51" s="7"/>
      <c r="O51" s="7">
        <v>1218513779</v>
      </c>
      <c r="P51" s="7"/>
      <c r="Q51" s="7">
        <v>3654243055</v>
      </c>
      <c r="R51" s="3"/>
      <c r="S51" s="3"/>
    </row>
    <row r="52" spans="1:20" x14ac:dyDescent="0.45">
      <c r="A52" s="1" t="s">
        <v>56</v>
      </c>
      <c r="C52" s="7">
        <v>2490764</v>
      </c>
      <c r="D52" s="7"/>
      <c r="E52" s="7">
        <f>33029092349+15</f>
        <v>33029092364</v>
      </c>
      <c r="F52" s="7"/>
      <c r="G52" s="7">
        <v>42313882177</v>
      </c>
      <c r="H52" s="7"/>
      <c r="I52" s="7">
        <v>-9284789827</v>
      </c>
      <c r="J52" s="7"/>
      <c r="K52" s="7">
        <v>2490764</v>
      </c>
      <c r="L52" s="7"/>
      <c r="M52" s="7">
        <v>33029092349</v>
      </c>
      <c r="N52" s="7"/>
      <c r="O52" s="7">
        <v>46815356449</v>
      </c>
      <c r="P52" s="7"/>
      <c r="Q52" s="7">
        <v>-13786264099</v>
      </c>
      <c r="R52" s="3"/>
      <c r="S52" s="3"/>
    </row>
    <row r="53" spans="1:20" x14ac:dyDescent="0.45">
      <c r="A53" s="1" t="s">
        <v>67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10200</v>
      </c>
      <c r="L53" s="7"/>
      <c r="M53" s="7">
        <f>465323353+16</f>
        <v>465323369</v>
      </c>
      <c r="N53" s="7"/>
      <c r="O53" s="7">
        <v>465106853</v>
      </c>
      <c r="P53" s="7"/>
      <c r="Q53" s="7">
        <f>216500-4</f>
        <v>216496</v>
      </c>
      <c r="R53" s="3"/>
      <c r="S53" s="3"/>
      <c r="T53" s="2"/>
    </row>
    <row r="54" spans="1:20" x14ac:dyDescent="0.45">
      <c r="A54" s="1" t="s">
        <v>40</v>
      </c>
      <c r="C54" s="7">
        <v>0</v>
      </c>
      <c r="D54" s="7"/>
      <c r="E54" s="7">
        <v>0</v>
      </c>
      <c r="F54" s="7"/>
      <c r="G54" s="7">
        <v>-928680253</v>
      </c>
      <c r="H54" s="7"/>
      <c r="I54" s="7">
        <v>928680253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0</v>
      </c>
      <c r="R54" s="3"/>
      <c r="S54" s="3"/>
    </row>
    <row r="55" spans="1:20" x14ac:dyDescent="0.45">
      <c r="A55" s="1" t="s">
        <v>36</v>
      </c>
      <c r="C55" s="7">
        <v>0</v>
      </c>
      <c r="D55" s="7"/>
      <c r="E55" s="7">
        <v>0</v>
      </c>
      <c r="F55" s="7"/>
      <c r="G55" s="7">
        <v>-61004755</v>
      </c>
      <c r="H55" s="7"/>
      <c r="I55" s="7">
        <v>61004755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0</v>
      </c>
      <c r="R55" s="3"/>
      <c r="S55" s="3"/>
    </row>
    <row r="56" spans="1:20" x14ac:dyDescent="0.45">
      <c r="A56" s="1" t="s">
        <v>25</v>
      </c>
      <c r="C56" s="7">
        <v>0</v>
      </c>
      <c r="D56" s="7"/>
      <c r="E56" s="7">
        <v>0</v>
      </c>
      <c r="F56" s="7"/>
      <c r="G56" s="7">
        <v>7934234575</v>
      </c>
      <c r="H56" s="7"/>
      <c r="I56" s="7">
        <v>-7934234575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0</v>
      </c>
      <c r="R56" s="3"/>
      <c r="S56" s="3"/>
    </row>
    <row r="57" spans="1:20" x14ac:dyDescent="0.45">
      <c r="A57" s="1" t="s">
        <v>28</v>
      </c>
      <c r="C57" s="7">
        <v>0</v>
      </c>
      <c r="D57" s="7"/>
      <c r="E57" s="7">
        <v>0</v>
      </c>
      <c r="F57" s="7"/>
      <c r="G57" s="7">
        <v>-16240364</v>
      </c>
      <c r="H57" s="7"/>
      <c r="I57" s="7">
        <f>16240364-7</f>
        <v>16240357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0</v>
      </c>
      <c r="R57" s="3"/>
      <c r="S57" s="3"/>
    </row>
    <row r="58" spans="1:20" ht="21.75" thickBot="1" x14ac:dyDescent="0.6">
      <c r="A58" s="14" t="s">
        <v>273</v>
      </c>
      <c r="C58" s="16">
        <f>SUM(C8:C57)</f>
        <v>330635903</v>
      </c>
      <c r="E58" s="20">
        <f>SUM(E8:E57)</f>
        <v>3330638395043</v>
      </c>
      <c r="F58" s="3"/>
      <c r="G58" s="20">
        <f>SUM(G8:G57)</f>
        <v>3493582563794</v>
      </c>
      <c r="H58" s="3"/>
      <c r="I58" s="20">
        <f>SUM(I8:I57)</f>
        <v>-162944168751</v>
      </c>
      <c r="J58" s="3"/>
      <c r="K58" s="20">
        <f>SUM(K8:K57)</f>
        <v>330646103</v>
      </c>
      <c r="L58" s="3"/>
      <c r="M58" s="20">
        <f>SUM(M8:M57)</f>
        <v>3331103718397</v>
      </c>
      <c r="N58" s="3"/>
      <c r="O58" s="20">
        <f>SUM(O8:O57)</f>
        <v>4144471687357</v>
      </c>
      <c r="P58" s="3"/>
      <c r="Q58" s="20">
        <f>SUM(Q8:Q57)</f>
        <v>-813367968960</v>
      </c>
      <c r="R58" s="3"/>
      <c r="S58" s="3"/>
    </row>
    <row r="59" spans="1:20" ht="19.5" thickTop="1" x14ac:dyDescent="0.45">
      <c r="E59" s="13"/>
      <c r="L59" s="3"/>
      <c r="M59" s="18"/>
      <c r="N59" s="3"/>
      <c r="O59" s="3"/>
      <c r="P59" s="3"/>
      <c r="Q59" s="3"/>
      <c r="R59" s="3"/>
      <c r="S59" s="3"/>
    </row>
    <row r="60" spans="1:20" x14ac:dyDescent="0.45">
      <c r="E60" s="22"/>
      <c r="F60" s="3"/>
      <c r="G60" s="3"/>
      <c r="H60" s="3"/>
      <c r="I60" s="18"/>
      <c r="J60" s="3"/>
      <c r="K60" s="3"/>
      <c r="L60" s="3"/>
      <c r="M60" s="23"/>
      <c r="N60" s="3"/>
      <c r="O60" s="3"/>
      <c r="P60" s="3"/>
      <c r="Q60" s="23"/>
      <c r="R60" s="3"/>
      <c r="S60" s="3"/>
    </row>
    <row r="61" spans="1:20" x14ac:dyDescent="0.45">
      <c r="E61" s="18"/>
      <c r="F61" s="3"/>
      <c r="G61" s="3"/>
      <c r="H61" s="3"/>
      <c r="I61" s="18"/>
      <c r="J61" s="3"/>
      <c r="K61" s="3"/>
      <c r="L61" s="3"/>
      <c r="M61" s="3"/>
      <c r="N61" s="3"/>
      <c r="O61" s="3"/>
      <c r="P61" s="3"/>
      <c r="Q61" s="18"/>
      <c r="R61" s="3"/>
      <c r="S61" s="3"/>
    </row>
    <row r="62" spans="1:20" x14ac:dyDescent="0.45">
      <c r="E62" s="23"/>
      <c r="F62" s="3"/>
      <c r="G62" s="3"/>
      <c r="H62" s="3"/>
      <c r="I62" s="18"/>
      <c r="J62" s="3"/>
      <c r="K62" s="3"/>
      <c r="L62" s="3"/>
      <c r="M62" s="3"/>
      <c r="N62" s="3"/>
      <c r="O62" s="3"/>
      <c r="P62" s="3"/>
      <c r="Q62" s="18"/>
      <c r="R62" s="3"/>
      <c r="S62" s="3"/>
    </row>
    <row r="63" spans="1:20" x14ac:dyDescent="0.45">
      <c r="E63" s="2"/>
      <c r="I63" s="2"/>
    </row>
    <row r="64" spans="1:20" x14ac:dyDescent="0.45">
      <c r="E64" s="2"/>
    </row>
    <row r="65" spans="5:11" x14ac:dyDescent="0.45">
      <c r="E65" s="21"/>
      <c r="F65" s="3"/>
      <c r="G65" s="3"/>
      <c r="H65" s="3"/>
      <c r="I65" s="3"/>
      <c r="J65" s="3"/>
      <c r="K65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60"/>
  <sheetViews>
    <sheetView rightToLeft="1" view="pageBreakPreview" topLeftCell="A40" zoomScale="85" zoomScaleNormal="85" zoomScaleSheetLayoutView="85" workbookViewId="0">
      <selection activeCell="Q63" sqref="Q63"/>
    </sheetView>
  </sheetViews>
  <sheetFormatPr defaultRowHeight="18.75" x14ac:dyDescent="0.45"/>
  <cols>
    <col min="1" max="1" width="25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23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15.140625" style="1" bestFit="1" customWidth="1"/>
    <col min="22" max="22" width="14.28515625" style="1" bestFit="1" customWidth="1"/>
    <col min="23" max="16384" width="9.140625" style="1"/>
  </cols>
  <sheetData>
    <row r="2" spans="1:22" ht="21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2" ht="21" x14ac:dyDescent="0.45">
      <c r="A3" s="36" t="s">
        <v>106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2" ht="21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1:22" ht="21" x14ac:dyDescent="0.45">
      <c r="A6" s="32" t="s">
        <v>3</v>
      </c>
      <c r="C6" s="35" t="s">
        <v>114</v>
      </c>
      <c r="D6" s="35" t="s">
        <v>114</v>
      </c>
      <c r="E6" s="35" t="s">
        <v>114</v>
      </c>
      <c r="F6" s="35" t="s">
        <v>114</v>
      </c>
      <c r="G6" s="35" t="s">
        <v>114</v>
      </c>
      <c r="I6" s="35" t="s">
        <v>108</v>
      </c>
      <c r="J6" s="35" t="s">
        <v>108</v>
      </c>
      <c r="K6" s="35" t="s">
        <v>108</v>
      </c>
      <c r="L6" s="35" t="s">
        <v>108</v>
      </c>
      <c r="M6" s="35" t="s">
        <v>108</v>
      </c>
      <c r="O6" s="35" t="s">
        <v>109</v>
      </c>
      <c r="P6" s="35" t="s">
        <v>109</v>
      </c>
      <c r="Q6" s="35" t="s">
        <v>109</v>
      </c>
      <c r="R6" s="35" t="s">
        <v>109</v>
      </c>
      <c r="S6" s="35" t="s">
        <v>109</v>
      </c>
    </row>
    <row r="7" spans="1:22" ht="49.5" customHeight="1" x14ac:dyDescent="0.45">
      <c r="A7" s="34" t="s">
        <v>3</v>
      </c>
      <c r="C7" s="35" t="s">
        <v>115</v>
      </c>
      <c r="E7" s="39" t="s">
        <v>116</v>
      </c>
      <c r="G7" s="39" t="s">
        <v>117</v>
      </c>
      <c r="I7" s="39" t="s">
        <v>118</v>
      </c>
      <c r="K7" s="35" t="s">
        <v>112</v>
      </c>
      <c r="M7" s="39" t="s">
        <v>119</v>
      </c>
      <c r="O7" s="39" t="s">
        <v>118</v>
      </c>
      <c r="Q7" s="35" t="s">
        <v>112</v>
      </c>
      <c r="S7" s="39" t="s">
        <v>119</v>
      </c>
    </row>
    <row r="8" spans="1:22" x14ac:dyDescent="0.45">
      <c r="A8" s="1" t="s">
        <v>47</v>
      </c>
      <c r="C8" s="1" t="s">
        <v>120</v>
      </c>
      <c r="E8" s="7">
        <v>7904669</v>
      </c>
      <c r="F8" s="7"/>
      <c r="G8" s="7">
        <v>380</v>
      </c>
      <c r="H8" s="7"/>
      <c r="I8" s="7">
        <v>0</v>
      </c>
      <c r="J8" s="7"/>
      <c r="K8" s="7">
        <v>0</v>
      </c>
      <c r="L8" s="7"/>
      <c r="M8" s="7">
        <v>0</v>
      </c>
      <c r="N8" s="7"/>
      <c r="O8" s="7">
        <v>3003774220</v>
      </c>
      <c r="P8" s="7"/>
      <c r="Q8" s="7">
        <v>0</v>
      </c>
      <c r="R8" s="7"/>
      <c r="S8" s="7">
        <v>3003774220</v>
      </c>
      <c r="U8" s="13"/>
      <c r="V8" s="13"/>
    </row>
    <row r="9" spans="1:22" x14ac:dyDescent="0.45">
      <c r="A9" s="1" t="s">
        <v>61</v>
      </c>
      <c r="C9" s="1" t="s">
        <v>121</v>
      </c>
      <c r="E9" s="7">
        <v>3550000</v>
      </c>
      <c r="F9" s="7"/>
      <c r="G9" s="7">
        <v>250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887500000</v>
      </c>
      <c r="P9" s="7"/>
      <c r="Q9" s="7">
        <v>0</v>
      </c>
      <c r="R9" s="7"/>
      <c r="S9" s="7">
        <v>887500000</v>
      </c>
      <c r="U9" s="13"/>
      <c r="V9" s="13"/>
    </row>
    <row r="10" spans="1:22" x14ac:dyDescent="0.45">
      <c r="A10" s="1" t="s">
        <v>122</v>
      </c>
      <c r="C10" s="1" t="s">
        <v>123</v>
      </c>
      <c r="E10" s="7">
        <v>3223</v>
      </c>
      <c r="F10" s="7"/>
      <c r="G10" s="7">
        <v>670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2159410</v>
      </c>
      <c r="P10" s="7"/>
      <c r="Q10" s="7">
        <v>0</v>
      </c>
      <c r="R10" s="7"/>
      <c r="S10" s="7">
        <v>2159410</v>
      </c>
      <c r="U10" s="13"/>
      <c r="V10" s="13"/>
    </row>
    <row r="11" spans="1:22" x14ac:dyDescent="0.45">
      <c r="A11" s="1" t="s">
        <v>56</v>
      </c>
      <c r="C11" s="1" t="s">
        <v>124</v>
      </c>
      <c r="E11" s="7">
        <v>1681266</v>
      </c>
      <c r="F11" s="7"/>
      <c r="G11" s="7">
        <v>140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235377240</v>
      </c>
      <c r="P11" s="7"/>
      <c r="Q11" s="7">
        <v>0</v>
      </c>
      <c r="R11" s="7"/>
      <c r="S11" s="7">
        <v>235377240</v>
      </c>
      <c r="U11" s="13"/>
      <c r="V11" s="13"/>
    </row>
    <row r="12" spans="1:22" x14ac:dyDescent="0.45">
      <c r="A12" s="1" t="s">
        <v>46</v>
      </c>
      <c r="C12" s="1" t="s">
        <v>125</v>
      </c>
      <c r="E12" s="7">
        <v>7511402</v>
      </c>
      <c r="F12" s="7"/>
      <c r="G12" s="7">
        <v>320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2403648640</v>
      </c>
      <c r="P12" s="7"/>
      <c r="Q12" s="7">
        <v>298473466</v>
      </c>
      <c r="R12" s="7"/>
      <c r="S12" s="7">
        <v>2105175174</v>
      </c>
      <c r="U12" s="13"/>
      <c r="V12" s="13"/>
    </row>
    <row r="13" spans="1:22" x14ac:dyDescent="0.45">
      <c r="A13" s="1" t="s">
        <v>49</v>
      </c>
      <c r="C13" s="1" t="s">
        <v>126</v>
      </c>
      <c r="E13" s="7">
        <v>16168776</v>
      </c>
      <c r="F13" s="7"/>
      <c r="G13" s="7">
        <v>800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12935020800</v>
      </c>
      <c r="P13" s="7"/>
      <c r="Q13" s="7">
        <v>0</v>
      </c>
      <c r="R13" s="7"/>
      <c r="S13" s="7">
        <v>12935020800</v>
      </c>
      <c r="U13" s="13"/>
      <c r="V13" s="13"/>
    </row>
    <row r="14" spans="1:22" x14ac:dyDescent="0.45">
      <c r="A14" s="1" t="s">
        <v>65</v>
      </c>
      <c r="C14" s="1" t="s">
        <v>127</v>
      </c>
      <c r="E14" s="7">
        <v>599387</v>
      </c>
      <c r="F14" s="7"/>
      <c r="G14" s="7">
        <v>36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21577932</v>
      </c>
      <c r="P14" s="7"/>
      <c r="Q14" s="7">
        <v>0</v>
      </c>
      <c r="R14" s="7"/>
      <c r="S14" s="7">
        <v>21577932</v>
      </c>
      <c r="U14" s="13"/>
      <c r="V14" s="13"/>
    </row>
    <row r="15" spans="1:22" x14ac:dyDescent="0.45">
      <c r="A15" s="1" t="s">
        <v>45</v>
      </c>
      <c r="C15" s="1" t="s">
        <v>128</v>
      </c>
      <c r="E15" s="7">
        <v>16315145</v>
      </c>
      <c r="F15" s="7"/>
      <c r="G15" s="7">
        <v>850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13867873250</v>
      </c>
      <c r="P15" s="7"/>
      <c r="Q15" s="7">
        <v>0</v>
      </c>
      <c r="R15" s="7"/>
      <c r="S15" s="7">
        <v>13867873250</v>
      </c>
      <c r="U15" s="13"/>
      <c r="V15" s="13"/>
    </row>
    <row r="16" spans="1:22" x14ac:dyDescent="0.45">
      <c r="A16" s="1" t="s">
        <v>129</v>
      </c>
      <c r="C16" s="1" t="s">
        <v>130</v>
      </c>
      <c r="E16" s="7">
        <v>68060</v>
      </c>
      <c r="F16" s="7"/>
      <c r="G16" s="7">
        <v>600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40836000</v>
      </c>
      <c r="P16" s="7"/>
      <c r="Q16" s="7">
        <v>0</v>
      </c>
      <c r="R16" s="7"/>
      <c r="S16" s="7">
        <v>40836000</v>
      </c>
      <c r="U16" s="13"/>
      <c r="V16" s="13"/>
    </row>
    <row r="17" spans="1:22" x14ac:dyDescent="0.45">
      <c r="A17" s="1" t="s">
        <v>50</v>
      </c>
      <c r="C17" s="1" t="s">
        <v>131</v>
      </c>
      <c r="E17" s="7">
        <v>2500000</v>
      </c>
      <c r="F17" s="7"/>
      <c r="G17" s="7">
        <v>1255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3137500000</v>
      </c>
      <c r="P17" s="7"/>
      <c r="Q17" s="7">
        <v>0</v>
      </c>
      <c r="R17" s="7"/>
      <c r="S17" s="7">
        <v>3137500000</v>
      </c>
      <c r="U17" s="13"/>
      <c r="V17" s="13"/>
    </row>
    <row r="18" spans="1:22" x14ac:dyDescent="0.45">
      <c r="A18" s="1" t="s">
        <v>21</v>
      </c>
      <c r="C18" s="1" t="s">
        <v>132</v>
      </c>
      <c r="E18" s="7">
        <v>1050000</v>
      </c>
      <c r="F18" s="7"/>
      <c r="G18" s="7">
        <v>700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735000000</v>
      </c>
      <c r="P18" s="7"/>
      <c r="Q18" s="7">
        <v>0</v>
      </c>
      <c r="R18" s="7"/>
      <c r="S18" s="7">
        <v>735000000</v>
      </c>
      <c r="U18" s="13"/>
      <c r="V18" s="13"/>
    </row>
    <row r="19" spans="1:22" x14ac:dyDescent="0.45">
      <c r="A19" s="1" t="s">
        <v>133</v>
      </c>
      <c r="C19" s="1" t="s">
        <v>134</v>
      </c>
      <c r="E19" s="7">
        <v>1000000</v>
      </c>
      <c r="F19" s="7"/>
      <c r="G19" s="7">
        <v>700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700000000</v>
      </c>
      <c r="P19" s="7"/>
      <c r="Q19" s="7">
        <v>0</v>
      </c>
      <c r="R19" s="7"/>
      <c r="S19" s="7">
        <v>700000000</v>
      </c>
      <c r="U19" s="13"/>
      <c r="V19" s="13"/>
    </row>
    <row r="20" spans="1:22" x14ac:dyDescent="0.45">
      <c r="A20" s="1" t="s">
        <v>62</v>
      </c>
      <c r="C20" s="1" t="s">
        <v>135</v>
      </c>
      <c r="E20" s="7">
        <v>3600000</v>
      </c>
      <c r="F20" s="7"/>
      <c r="G20" s="7">
        <v>900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3240000000</v>
      </c>
      <c r="P20" s="7"/>
      <c r="Q20" s="7">
        <v>0</v>
      </c>
      <c r="R20" s="7"/>
      <c r="S20" s="7">
        <v>3240000000</v>
      </c>
      <c r="U20" s="13"/>
      <c r="V20" s="13"/>
    </row>
    <row r="21" spans="1:22" x14ac:dyDescent="0.45">
      <c r="A21" s="1" t="s">
        <v>55</v>
      </c>
      <c r="C21" s="1" t="s">
        <v>136</v>
      </c>
      <c r="E21" s="7">
        <v>15000000</v>
      </c>
      <c r="F21" s="7"/>
      <c r="G21" s="7">
        <v>225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3375000000</v>
      </c>
      <c r="P21" s="7"/>
      <c r="Q21" s="7">
        <v>0</v>
      </c>
      <c r="R21" s="7"/>
      <c r="S21" s="7">
        <v>3375000000</v>
      </c>
      <c r="U21" s="13"/>
      <c r="V21" s="13"/>
    </row>
    <row r="22" spans="1:22" x14ac:dyDescent="0.45">
      <c r="A22" s="1" t="s">
        <v>137</v>
      </c>
      <c r="C22" s="1" t="s">
        <v>135</v>
      </c>
      <c r="E22" s="7">
        <v>50000</v>
      </c>
      <c r="F22" s="7"/>
      <c r="G22" s="7">
        <v>1500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75000000</v>
      </c>
      <c r="P22" s="7"/>
      <c r="Q22" s="7">
        <v>0</v>
      </c>
      <c r="R22" s="7"/>
      <c r="S22" s="7">
        <v>75000000</v>
      </c>
      <c r="U22" s="13"/>
      <c r="V22" s="13"/>
    </row>
    <row r="23" spans="1:22" x14ac:dyDescent="0.45">
      <c r="A23" s="1" t="s">
        <v>54</v>
      </c>
      <c r="C23" s="1" t="s">
        <v>136</v>
      </c>
      <c r="E23" s="7">
        <v>600000</v>
      </c>
      <c r="F23" s="7"/>
      <c r="G23" s="7">
        <v>530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318000000</v>
      </c>
      <c r="P23" s="7"/>
      <c r="Q23" s="7">
        <v>0</v>
      </c>
      <c r="R23" s="7"/>
      <c r="S23" s="7">
        <v>318000000</v>
      </c>
      <c r="U23" s="13"/>
      <c r="V23" s="13"/>
    </row>
    <row r="24" spans="1:22" x14ac:dyDescent="0.45">
      <c r="A24" s="1" t="s">
        <v>15</v>
      </c>
      <c r="C24" s="1" t="s">
        <v>138</v>
      </c>
      <c r="E24" s="7">
        <v>500000</v>
      </c>
      <c r="F24" s="7"/>
      <c r="G24" s="7">
        <v>1210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605000000</v>
      </c>
      <c r="P24" s="7"/>
      <c r="Q24" s="7">
        <v>0</v>
      </c>
      <c r="R24" s="7"/>
      <c r="S24" s="7">
        <f>526972343+78027657</f>
        <v>605000000</v>
      </c>
      <c r="U24" s="13"/>
      <c r="V24" s="13"/>
    </row>
    <row r="25" spans="1:22" x14ac:dyDescent="0.45">
      <c r="A25" s="1" t="s">
        <v>15</v>
      </c>
      <c r="C25" s="1" t="s">
        <v>139</v>
      </c>
      <c r="E25" s="7">
        <v>390597</v>
      </c>
      <c r="F25" s="7"/>
      <c r="G25" s="7">
        <v>1400</v>
      </c>
      <c r="H25" s="7"/>
      <c r="I25" s="7">
        <v>546835800</v>
      </c>
      <c r="J25" s="7"/>
      <c r="K25" s="7">
        <v>78027657</v>
      </c>
      <c r="L25" s="7"/>
      <c r="M25" s="7">
        <v>468808143</v>
      </c>
      <c r="N25" s="7"/>
      <c r="O25" s="7">
        <v>546835800</v>
      </c>
      <c r="P25" s="7"/>
      <c r="Q25" s="7">
        <v>78027657</v>
      </c>
      <c r="R25" s="7"/>
      <c r="S25" s="7">
        <v>468808143</v>
      </c>
      <c r="U25" s="13"/>
      <c r="V25" s="13"/>
    </row>
    <row r="26" spans="1:22" x14ac:dyDescent="0.45">
      <c r="A26" s="1" t="s">
        <v>18</v>
      </c>
      <c r="C26" s="1" t="s">
        <v>140</v>
      </c>
      <c r="E26" s="7">
        <v>15375000</v>
      </c>
      <c r="F26" s="7"/>
      <c r="G26" s="7">
        <v>26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399750000</v>
      </c>
      <c r="P26" s="7"/>
      <c r="Q26" s="7">
        <v>0</v>
      </c>
      <c r="R26" s="7"/>
      <c r="S26" s="7">
        <v>399750000</v>
      </c>
      <c r="U26" s="13"/>
      <c r="V26" s="13"/>
    </row>
    <row r="27" spans="1:22" x14ac:dyDescent="0.45">
      <c r="A27" s="1" t="s">
        <v>141</v>
      </c>
      <c r="C27" s="1" t="s">
        <v>142</v>
      </c>
      <c r="E27" s="7">
        <v>2350000</v>
      </c>
      <c r="F27" s="7"/>
      <c r="G27" s="7">
        <v>200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470000000</v>
      </c>
      <c r="P27" s="7"/>
      <c r="Q27" s="7">
        <v>0</v>
      </c>
      <c r="R27" s="7"/>
      <c r="S27" s="7">
        <v>470000000</v>
      </c>
      <c r="U27" s="13"/>
      <c r="V27" s="13"/>
    </row>
    <row r="28" spans="1:22" x14ac:dyDescent="0.45">
      <c r="A28" s="1" t="s">
        <v>143</v>
      </c>
      <c r="C28" s="1" t="s">
        <v>144</v>
      </c>
      <c r="E28" s="7">
        <v>3000000</v>
      </c>
      <c r="F28" s="7"/>
      <c r="G28" s="7">
        <v>100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300000000</v>
      </c>
      <c r="P28" s="7"/>
      <c r="Q28" s="7">
        <v>0</v>
      </c>
      <c r="R28" s="7"/>
      <c r="S28" s="7">
        <v>300000000</v>
      </c>
      <c r="U28" s="13"/>
      <c r="V28" s="13"/>
    </row>
    <row r="29" spans="1:22" x14ac:dyDescent="0.45">
      <c r="A29" s="1" t="s">
        <v>145</v>
      </c>
      <c r="C29" s="1" t="s">
        <v>138</v>
      </c>
      <c r="E29" s="7">
        <v>4000000</v>
      </c>
      <c r="F29" s="7"/>
      <c r="G29" s="7">
        <v>250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1000000000</v>
      </c>
      <c r="P29" s="7"/>
      <c r="Q29" s="7">
        <v>0</v>
      </c>
      <c r="R29" s="7"/>
      <c r="S29" s="7">
        <v>1000000000</v>
      </c>
      <c r="U29" s="13"/>
      <c r="V29" s="13"/>
    </row>
    <row r="30" spans="1:22" x14ac:dyDescent="0.45">
      <c r="A30" s="1" t="s">
        <v>20</v>
      </c>
      <c r="C30" s="1" t="s">
        <v>140</v>
      </c>
      <c r="E30" s="7">
        <v>6883</v>
      </c>
      <c r="F30" s="7"/>
      <c r="G30" s="7">
        <v>420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2890860</v>
      </c>
      <c r="P30" s="7"/>
      <c r="Q30" s="7">
        <v>0</v>
      </c>
      <c r="R30" s="7"/>
      <c r="S30" s="7">
        <v>2890860</v>
      </c>
      <c r="U30" s="13"/>
      <c r="V30" s="13"/>
    </row>
    <row r="31" spans="1:22" x14ac:dyDescent="0.45">
      <c r="A31" s="1" t="s">
        <v>58</v>
      </c>
      <c r="C31" s="1" t="s">
        <v>146</v>
      </c>
      <c r="E31" s="7">
        <v>2765000</v>
      </c>
      <c r="F31" s="7"/>
      <c r="G31" s="7">
        <v>1250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3456250000</v>
      </c>
      <c r="P31" s="7"/>
      <c r="Q31" s="7">
        <v>0</v>
      </c>
      <c r="R31" s="7"/>
      <c r="S31" s="7">
        <v>3456250000</v>
      </c>
      <c r="U31" s="13"/>
      <c r="V31" s="13"/>
    </row>
    <row r="32" spans="1:22" x14ac:dyDescent="0.45">
      <c r="A32" s="1" t="s">
        <v>23</v>
      </c>
      <c r="C32" s="1" t="s">
        <v>147</v>
      </c>
      <c r="E32" s="7">
        <v>1750000</v>
      </c>
      <c r="F32" s="7"/>
      <c r="G32" s="7">
        <v>6800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11900000000</v>
      </c>
      <c r="P32" s="7"/>
      <c r="Q32" s="7">
        <v>0</v>
      </c>
      <c r="R32" s="7"/>
      <c r="S32" s="7">
        <v>11900000000</v>
      </c>
      <c r="U32" s="13"/>
      <c r="V32" s="13"/>
    </row>
    <row r="33" spans="1:22" x14ac:dyDescent="0.45">
      <c r="A33" s="1" t="s">
        <v>17</v>
      </c>
      <c r="C33" s="1" t="s">
        <v>148</v>
      </c>
      <c r="E33" s="7">
        <v>200000</v>
      </c>
      <c r="F33" s="7"/>
      <c r="G33" s="7">
        <v>21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4200000</v>
      </c>
      <c r="P33" s="7"/>
      <c r="Q33" s="7">
        <v>0</v>
      </c>
      <c r="R33" s="7"/>
      <c r="S33" s="7">
        <v>4200000</v>
      </c>
      <c r="U33" s="13"/>
      <c r="V33" s="13"/>
    </row>
    <row r="34" spans="1:22" x14ac:dyDescent="0.45">
      <c r="A34" s="1" t="s">
        <v>149</v>
      </c>
      <c r="C34" s="1" t="s">
        <v>150</v>
      </c>
      <c r="E34" s="7">
        <v>500000</v>
      </c>
      <c r="F34" s="7"/>
      <c r="G34" s="7">
        <v>260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130000000</v>
      </c>
      <c r="P34" s="7"/>
      <c r="Q34" s="7">
        <v>0</v>
      </c>
      <c r="R34" s="7"/>
      <c r="S34" s="7">
        <v>130000000</v>
      </c>
      <c r="U34" s="13"/>
      <c r="V34" s="13"/>
    </row>
    <row r="35" spans="1:22" x14ac:dyDescent="0.45">
      <c r="A35" s="1" t="s">
        <v>52</v>
      </c>
      <c r="C35" s="1" t="s">
        <v>151</v>
      </c>
      <c r="E35" s="7">
        <v>11073224</v>
      </c>
      <c r="F35" s="7"/>
      <c r="G35" s="7">
        <v>348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3853481952</v>
      </c>
      <c r="P35" s="7"/>
      <c r="Q35" s="7">
        <v>0</v>
      </c>
      <c r="R35" s="7"/>
      <c r="S35" s="7">
        <v>3853481952</v>
      </c>
      <c r="U35" s="13"/>
      <c r="V35" s="13"/>
    </row>
    <row r="36" spans="1:22" x14ac:dyDescent="0.45">
      <c r="A36" s="1" t="s">
        <v>39</v>
      </c>
      <c r="C36" s="1" t="s">
        <v>152</v>
      </c>
      <c r="E36" s="7">
        <v>10700000</v>
      </c>
      <c r="F36" s="7"/>
      <c r="G36" s="7">
        <v>630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6741000000</v>
      </c>
      <c r="P36" s="7"/>
      <c r="Q36" s="7">
        <v>0</v>
      </c>
      <c r="R36" s="7"/>
      <c r="S36" s="7">
        <v>6741000000</v>
      </c>
      <c r="U36" s="13"/>
      <c r="V36" s="13"/>
    </row>
    <row r="37" spans="1:22" x14ac:dyDescent="0.45">
      <c r="A37" s="1" t="s">
        <v>51</v>
      </c>
      <c r="C37" s="1" t="s">
        <v>153</v>
      </c>
      <c r="E37" s="7">
        <v>780761</v>
      </c>
      <c r="F37" s="7"/>
      <c r="G37" s="7">
        <v>1565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1221890965</v>
      </c>
      <c r="P37" s="7"/>
      <c r="Q37" s="7">
        <v>0</v>
      </c>
      <c r="R37" s="7"/>
      <c r="S37" s="7">
        <f>989348816+232542149</f>
        <v>1221890965</v>
      </c>
      <c r="U37" s="13"/>
      <c r="V37" s="13"/>
    </row>
    <row r="38" spans="1:22" x14ac:dyDescent="0.45">
      <c r="A38" s="1" t="s">
        <v>51</v>
      </c>
      <c r="C38" s="1" t="s">
        <v>154</v>
      </c>
      <c r="E38" s="7">
        <v>780761</v>
      </c>
      <c r="F38" s="7"/>
      <c r="G38" s="7">
        <v>2080</v>
      </c>
      <c r="H38" s="7"/>
      <c r="I38" s="7">
        <v>1623982880</v>
      </c>
      <c r="J38" s="7"/>
      <c r="K38" s="7">
        <v>232542149</v>
      </c>
      <c r="L38" s="7"/>
      <c r="M38" s="7">
        <v>1391440731</v>
      </c>
      <c r="N38" s="7"/>
      <c r="O38" s="7">
        <v>1623982880</v>
      </c>
      <c r="P38" s="7"/>
      <c r="Q38" s="7">
        <v>232542149</v>
      </c>
      <c r="R38" s="7"/>
      <c r="S38" s="7">
        <v>1391440731</v>
      </c>
      <c r="U38" s="13"/>
      <c r="V38" s="13"/>
    </row>
    <row r="39" spans="1:22" x14ac:dyDescent="0.45">
      <c r="A39" s="1" t="s">
        <v>155</v>
      </c>
      <c r="C39" s="1" t="s">
        <v>140</v>
      </c>
      <c r="E39" s="7">
        <v>17000000</v>
      </c>
      <c r="F39" s="7"/>
      <c r="G39" s="7">
        <v>50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850000000</v>
      </c>
      <c r="P39" s="7"/>
      <c r="Q39" s="7">
        <v>0</v>
      </c>
      <c r="R39" s="7"/>
      <c r="S39" s="7">
        <v>850000000</v>
      </c>
      <c r="U39" s="13"/>
      <c r="V39" s="13"/>
    </row>
    <row r="40" spans="1:22" x14ac:dyDescent="0.45">
      <c r="A40" s="1" t="s">
        <v>64</v>
      </c>
      <c r="C40" s="1" t="s">
        <v>156</v>
      </c>
      <c r="E40" s="7">
        <v>1000000</v>
      </c>
      <c r="F40" s="7"/>
      <c r="G40" s="7">
        <v>750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750000000</v>
      </c>
      <c r="P40" s="7"/>
      <c r="Q40" s="7">
        <v>0</v>
      </c>
      <c r="R40" s="7"/>
      <c r="S40" s="7">
        <v>750000000</v>
      </c>
      <c r="U40" s="13"/>
      <c r="V40" s="13"/>
    </row>
    <row r="41" spans="1:22" x14ac:dyDescent="0.45">
      <c r="A41" s="1" t="s">
        <v>157</v>
      </c>
      <c r="C41" s="1" t="s">
        <v>131</v>
      </c>
      <c r="E41" s="7">
        <v>100000</v>
      </c>
      <c r="F41" s="7"/>
      <c r="G41" s="7">
        <v>112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11200000</v>
      </c>
      <c r="P41" s="7"/>
      <c r="Q41" s="7">
        <v>0</v>
      </c>
      <c r="R41" s="7"/>
      <c r="S41" s="7">
        <v>11200000</v>
      </c>
      <c r="U41" s="13"/>
      <c r="V41" s="13"/>
    </row>
    <row r="42" spans="1:22" x14ac:dyDescent="0.45">
      <c r="A42" s="1" t="s">
        <v>158</v>
      </c>
      <c r="C42" s="1" t="s">
        <v>159</v>
      </c>
      <c r="E42" s="7">
        <v>284734</v>
      </c>
      <c r="F42" s="7"/>
      <c r="G42" s="7">
        <v>1000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284734000</v>
      </c>
      <c r="P42" s="7"/>
      <c r="Q42" s="7">
        <v>0</v>
      </c>
      <c r="R42" s="7"/>
      <c r="S42" s="7">
        <v>284734000</v>
      </c>
      <c r="U42" s="13"/>
      <c r="V42" s="13"/>
    </row>
    <row r="43" spans="1:22" x14ac:dyDescent="0.45">
      <c r="A43" s="1" t="s">
        <v>59</v>
      </c>
      <c r="C43" s="1" t="s">
        <v>151</v>
      </c>
      <c r="E43" s="7">
        <v>1142895</v>
      </c>
      <c r="F43" s="7"/>
      <c r="G43" s="7">
        <v>1600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1828632000</v>
      </c>
      <c r="P43" s="7"/>
      <c r="Q43" s="7">
        <v>0</v>
      </c>
      <c r="R43" s="7"/>
      <c r="S43" s="7">
        <v>1828632000</v>
      </c>
      <c r="U43" s="13"/>
      <c r="V43" s="13"/>
    </row>
    <row r="44" spans="1:22" x14ac:dyDescent="0.45">
      <c r="A44" s="1" t="s">
        <v>160</v>
      </c>
      <c r="C44" s="1" t="s">
        <v>132</v>
      </c>
      <c r="E44" s="7">
        <v>2000000</v>
      </c>
      <c r="F44" s="7"/>
      <c r="G44" s="7">
        <v>320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640000000</v>
      </c>
      <c r="P44" s="7"/>
      <c r="Q44" s="7">
        <v>0</v>
      </c>
      <c r="R44" s="7"/>
      <c r="S44" s="7">
        <v>640000000</v>
      </c>
      <c r="U44" s="13"/>
      <c r="V44" s="13"/>
    </row>
    <row r="45" spans="1:22" x14ac:dyDescent="0.45">
      <c r="A45" s="1" t="s">
        <v>60</v>
      </c>
      <c r="C45" s="1" t="s">
        <v>161</v>
      </c>
      <c r="E45" s="7">
        <v>500000</v>
      </c>
      <c r="F45" s="7"/>
      <c r="G45" s="7">
        <v>1850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925000000</v>
      </c>
      <c r="P45" s="7"/>
      <c r="Q45" s="7">
        <v>0</v>
      </c>
      <c r="R45" s="7"/>
      <c r="S45" s="7">
        <v>925000000</v>
      </c>
      <c r="U45" s="13"/>
      <c r="V45" s="13"/>
    </row>
    <row r="46" spans="1:22" x14ac:dyDescent="0.45">
      <c r="A46" s="1" t="s">
        <v>53</v>
      </c>
      <c r="C46" s="1" t="s">
        <v>162</v>
      </c>
      <c r="E46" s="7">
        <v>500000</v>
      </c>
      <c r="F46" s="7"/>
      <c r="G46" s="7">
        <v>2000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1000000000</v>
      </c>
      <c r="P46" s="7"/>
      <c r="Q46" s="7">
        <v>0</v>
      </c>
      <c r="R46" s="7"/>
      <c r="S46" s="7">
        <v>1000000000</v>
      </c>
      <c r="U46" s="13"/>
      <c r="V46" s="13"/>
    </row>
    <row r="47" spans="1:22" x14ac:dyDescent="0.45">
      <c r="A47" s="1" t="s">
        <v>163</v>
      </c>
      <c r="C47" s="1" t="s">
        <v>164</v>
      </c>
      <c r="E47" s="7">
        <v>571764</v>
      </c>
      <c r="F47" s="7"/>
      <c r="G47" s="7">
        <v>300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171529200</v>
      </c>
      <c r="P47" s="7"/>
      <c r="Q47" s="7">
        <v>0</v>
      </c>
      <c r="R47" s="7"/>
      <c r="S47" s="7">
        <v>171529200</v>
      </c>
      <c r="U47" s="13"/>
      <c r="V47" s="13"/>
    </row>
    <row r="48" spans="1:22" x14ac:dyDescent="0.45">
      <c r="A48" s="1" t="s">
        <v>165</v>
      </c>
      <c r="C48" s="1" t="s">
        <v>166</v>
      </c>
      <c r="E48" s="7">
        <v>130000</v>
      </c>
      <c r="F48" s="7"/>
      <c r="G48" s="7">
        <v>10000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1300000000</v>
      </c>
      <c r="P48" s="7"/>
      <c r="Q48" s="7">
        <v>0</v>
      </c>
      <c r="R48" s="7"/>
      <c r="S48" s="7">
        <v>1300000000</v>
      </c>
      <c r="U48" s="13"/>
      <c r="V48" s="13"/>
    </row>
    <row r="49" spans="1:22" x14ac:dyDescent="0.45">
      <c r="A49" s="1" t="s">
        <v>28</v>
      </c>
      <c r="C49" s="1" t="s">
        <v>167</v>
      </c>
      <c r="E49" s="7">
        <v>100000</v>
      </c>
      <c r="F49" s="7"/>
      <c r="G49" s="7">
        <v>10000</v>
      </c>
      <c r="H49" s="7"/>
      <c r="I49" s="7">
        <v>1000000000</v>
      </c>
      <c r="J49" s="7"/>
      <c r="K49" s="7">
        <v>138134593</v>
      </c>
      <c r="L49" s="7"/>
      <c r="M49" s="7">
        <v>861865407</v>
      </c>
      <c r="N49" s="7"/>
      <c r="O49" s="7">
        <v>1000000000</v>
      </c>
      <c r="P49" s="7"/>
      <c r="Q49" s="7">
        <v>138134593</v>
      </c>
      <c r="R49" s="7"/>
      <c r="S49" s="7">
        <v>861865407</v>
      </c>
      <c r="U49" s="13"/>
      <c r="V49" s="13"/>
    </row>
    <row r="50" spans="1:22" x14ac:dyDescent="0.45">
      <c r="A50" s="1" t="s">
        <v>44</v>
      </c>
      <c r="C50" s="1" t="s">
        <v>168</v>
      </c>
      <c r="E50" s="7">
        <v>14082871</v>
      </c>
      <c r="F50" s="7"/>
      <c r="G50" s="7">
        <v>690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9717180990</v>
      </c>
      <c r="P50" s="7"/>
      <c r="Q50" s="7">
        <v>0</v>
      </c>
      <c r="R50" s="7"/>
      <c r="S50" s="7">
        <v>9717180990</v>
      </c>
      <c r="U50" s="13"/>
      <c r="V50" s="13"/>
    </row>
    <row r="51" spans="1:22" x14ac:dyDescent="0.45">
      <c r="A51" s="1" t="s">
        <v>30</v>
      </c>
      <c r="C51" s="1" t="s">
        <v>169</v>
      </c>
      <c r="E51" s="7">
        <v>1409230</v>
      </c>
      <c r="F51" s="7"/>
      <c r="G51" s="7">
        <v>8740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12316670200</v>
      </c>
      <c r="P51" s="7"/>
      <c r="Q51" s="7">
        <v>0</v>
      </c>
      <c r="R51" s="7"/>
      <c r="S51" s="7">
        <f>12150017464+166652736</f>
        <v>12316670200</v>
      </c>
      <c r="U51" s="13"/>
      <c r="V51" s="13"/>
    </row>
    <row r="52" spans="1:22" x14ac:dyDescent="0.45">
      <c r="A52" s="1" t="s">
        <v>30</v>
      </c>
      <c r="C52" s="1" t="s">
        <v>170</v>
      </c>
      <c r="E52" s="7">
        <v>2659198</v>
      </c>
      <c r="F52" s="7"/>
      <c r="G52" s="7">
        <v>11500</v>
      </c>
      <c r="H52" s="7"/>
      <c r="I52" s="7">
        <v>30580777000</v>
      </c>
      <c r="J52" s="7"/>
      <c r="K52" s="7">
        <v>166652736</v>
      </c>
      <c r="L52" s="7"/>
      <c r="M52" s="7">
        <v>30414124264</v>
      </c>
      <c r="N52" s="7"/>
      <c r="O52" s="7">
        <v>30580777000</v>
      </c>
      <c r="P52" s="7"/>
      <c r="Q52" s="7">
        <v>166652736</v>
      </c>
      <c r="R52" s="7"/>
      <c r="S52" s="7">
        <v>30414124264</v>
      </c>
      <c r="U52" s="13"/>
      <c r="V52" s="13"/>
    </row>
    <row r="53" spans="1:22" x14ac:dyDescent="0.45">
      <c r="A53" s="1" t="s">
        <v>171</v>
      </c>
      <c r="C53" s="1" t="s">
        <v>172</v>
      </c>
      <c r="E53" s="7">
        <v>9364474</v>
      </c>
      <c r="F53" s="7"/>
      <c r="G53" s="7">
        <v>770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7210644980</v>
      </c>
      <c r="P53" s="7"/>
      <c r="Q53" s="7">
        <v>0</v>
      </c>
      <c r="R53" s="7"/>
      <c r="S53" s="7">
        <v>7210644980</v>
      </c>
      <c r="U53" s="13"/>
      <c r="V53" s="13"/>
    </row>
    <row r="54" spans="1:22" x14ac:dyDescent="0.45">
      <c r="A54" s="1" t="s">
        <v>32</v>
      </c>
      <c r="C54" s="1" t="s">
        <v>173</v>
      </c>
      <c r="E54" s="7">
        <v>158520</v>
      </c>
      <c r="F54" s="7"/>
      <c r="G54" s="7">
        <v>15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2377800</v>
      </c>
      <c r="P54" s="7"/>
      <c r="Q54" s="7">
        <v>0</v>
      </c>
      <c r="R54" s="7"/>
      <c r="S54" s="7">
        <v>2377800</v>
      </c>
      <c r="U54" s="13"/>
      <c r="V54" s="13"/>
    </row>
    <row r="55" spans="1:22" x14ac:dyDescent="0.45">
      <c r="A55" s="1" t="s">
        <v>174</v>
      </c>
      <c r="C55" s="1" t="s">
        <v>175</v>
      </c>
      <c r="E55" s="7">
        <v>406308</v>
      </c>
      <c r="F55" s="7"/>
      <c r="G55" s="7">
        <v>257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104421156</v>
      </c>
      <c r="P55" s="7"/>
      <c r="Q55" s="7">
        <v>0</v>
      </c>
      <c r="R55" s="7"/>
      <c r="S55" s="7">
        <v>104421156</v>
      </c>
      <c r="U55" s="13"/>
      <c r="V55" s="13"/>
    </row>
    <row r="56" spans="1:22" x14ac:dyDescent="0.45">
      <c r="A56" s="1" t="s">
        <v>274</v>
      </c>
      <c r="C56" s="7"/>
      <c r="D56" s="7"/>
      <c r="E56" s="7"/>
      <c r="F56" s="7"/>
      <c r="G56" s="7">
        <v>0</v>
      </c>
      <c r="H56" s="7"/>
      <c r="I56" s="7">
        <v>8318</v>
      </c>
      <c r="J56" s="7"/>
      <c r="K56" s="7">
        <v>0</v>
      </c>
      <c r="L56" s="7"/>
      <c r="M56" s="7">
        <v>8318</v>
      </c>
      <c r="N56" s="7"/>
      <c r="O56" s="7">
        <v>14571</v>
      </c>
      <c r="P56" s="7"/>
      <c r="Q56" s="7">
        <v>0</v>
      </c>
      <c r="R56" s="7"/>
      <c r="S56" s="7">
        <v>14571</v>
      </c>
      <c r="U56" s="13"/>
      <c r="V56" s="13"/>
    </row>
    <row r="57" spans="1:22" ht="21.75" thickBot="1" x14ac:dyDescent="0.6">
      <c r="A57" s="10" t="s">
        <v>273</v>
      </c>
      <c r="E57" s="13"/>
      <c r="G57" s="13"/>
      <c r="I57" s="16">
        <f>SUM(I8:I56)</f>
        <v>33751603998</v>
      </c>
      <c r="K57" s="16">
        <f>SUM(K8:K56)</f>
        <v>615357135</v>
      </c>
      <c r="M57" s="16">
        <f>SUM(M8:M56)</f>
        <v>33136246863</v>
      </c>
      <c r="O57" s="16">
        <f>SUM(O8:O56)</f>
        <v>145926731846</v>
      </c>
      <c r="Q57" s="16">
        <f>SUM(Q8:Q56)</f>
        <v>913830601</v>
      </c>
      <c r="S57" s="16">
        <f>O57-Q57</f>
        <v>145012901245</v>
      </c>
      <c r="V57" s="13"/>
    </row>
    <row r="58" spans="1:22" ht="19.5" thickTop="1" x14ac:dyDescent="0.45">
      <c r="I58" s="2"/>
      <c r="K58" s="13"/>
      <c r="M58" s="13"/>
      <c r="O58" s="2"/>
      <c r="Q58" s="2"/>
      <c r="S58" s="13"/>
      <c r="V58" s="13"/>
    </row>
    <row r="59" spans="1:22" x14ac:dyDescent="0.45">
      <c r="I59" s="2"/>
      <c r="M59" s="13"/>
      <c r="O59" s="2"/>
      <c r="Q59" s="2"/>
      <c r="S59" s="13"/>
    </row>
    <row r="60" spans="1:22" x14ac:dyDescent="0.45">
      <c r="M60" s="13"/>
      <c r="O60" s="1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4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102"/>
  <sheetViews>
    <sheetView rightToLeft="1" view="pageBreakPreview" topLeftCell="A79" zoomScaleNormal="100" zoomScaleSheetLayoutView="100" workbookViewId="0">
      <selection activeCell="AA83" sqref="AA83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1" x14ac:dyDescent="0.45">
      <c r="A3" s="36" t="s">
        <v>106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1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1" x14ac:dyDescent="0.45">
      <c r="A6" s="32" t="s">
        <v>3</v>
      </c>
      <c r="C6" s="35" t="s">
        <v>108</v>
      </c>
      <c r="D6" s="35" t="s">
        <v>108</v>
      </c>
      <c r="E6" s="35" t="s">
        <v>108</v>
      </c>
      <c r="F6" s="35" t="s">
        <v>108</v>
      </c>
      <c r="G6" s="35" t="s">
        <v>108</v>
      </c>
      <c r="H6" s="35" t="s">
        <v>108</v>
      </c>
      <c r="I6" s="35" t="s">
        <v>108</v>
      </c>
      <c r="K6" s="35" t="s">
        <v>109</v>
      </c>
      <c r="L6" s="35" t="s">
        <v>109</v>
      </c>
      <c r="M6" s="35" t="s">
        <v>109</v>
      </c>
      <c r="N6" s="35" t="s">
        <v>109</v>
      </c>
      <c r="O6" s="35" t="s">
        <v>109</v>
      </c>
      <c r="P6" s="35" t="s">
        <v>109</v>
      </c>
      <c r="Q6" s="35" t="s">
        <v>109</v>
      </c>
    </row>
    <row r="7" spans="1:17" ht="42.75" customHeight="1" x14ac:dyDescent="0.45">
      <c r="A7" s="34" t="s">
        <v>3</v>
      </c>
      <c r="C7" s="35" t="s">
        <v>7</v>
      </c>
      <c r="E7" s="35" t="s">
        <v>176</v>
      </c>
      <c r="G7" s="35" t="s">
        <v>177</v>
      </c>
      <c r="I7" s="39" t="s">
        <v>179</v>
      </c>
      <c r="K7" s="35" t="s">
        <v>7</v>
      </c>
      <c r="M7" s="35" t="s">
        <v>176</v>
      </c>
      <c r="O7" s="35" t="s">
        <v>177</v>
      </c>
      <c r="Q7" s="39" t="s">
        <v>179</v>
      </c>
    </row>
    <row r="8" spans="1:17" x14ac:dyDescent="0.45">
      <c r="A8" s="1" t="s">
        <v>40</v>
      </c>
      <c r="C8" s="7">
        <v>6000000</v>
      </c>
      <c r="D8" s="7"/>
      <c r="E8" s="7">
        <v>11405614113</v>
      </c>
      <c r="F8" s="7"/>
      <c r="G8" s="7">
        <v>13632639253</v>
      </c>
      <c r="H8" s="7"/>
      <c r="I8" s="7">
        <v>-2227025140</v>
      </c>
      <c r="J8" s="7"/>
      <c r="K8" s="7">
        <v>6000000</v>
      </c>
      <c r="L8" s="7"/>
      <c r="M8" s="7">
        <v>11405614113</v>
      </c>
      <c r="N8" s="7"/>
      <c r="O8" s="7">
        <v>13632639253</v>
      </c>
      <c r="P8" s="7"/>
      <c r="Q8" s="7">
        <v>-2227025140</v>
      </c>
    </row>
    <row r="9" spans="1:17" x14ac:dyDescent="0.45">
      <c r="A9" s="1" t="s">
        <v>54</v>
      </c>
      <c r="C9" s="7">
        <v>2000000</v>
      </c>
      <c r="D9" s="7"/>
      <c r="E9" s="7">
        <v>29302063967</v>
      </c>
      <c r="F9" s="7"/>
      <c r="G9" s="7">
        <v>26253430480</v>
      </c>
      <c r="H9" s="7"/>
      <c r="I9" s="7">
        <v>3048633487</v>
      </c>
      <c r="J9" s="7"/>
      <c r="K9" s="7">
        <v>2600000</v>
      </c>
      <c r="L9" s="7"/>
      <c r="M9" s="7">
        <v>53455360767</v>
      </c>
      <c r="N9" s="7"/>
      <c r="O9" s="7">
        <v>39910091950</v>
      </c>
      <c r="P9" s="7"/>
      <c r="Q9" s="7">
        <v>13545268817</v>
      </c>
    </row>
    <row r="10" spans="1:17" x14ac:dyDescent="0.45">
      <c r="A10" s="1" t="s">
        <v>49</v>
      </c>
      <c r="C10" s="7">
        <v>1000000</v>
      </c>
      <c r="D10" s="7"/>
      <c r="E10" s="7">
        <v>9832244059</v>
      </c>
      <c r="F10" s="7"/>
      <c r="G10" s="7">
        <v>15216500672</v>
      </c>
      <c r="H10" s="7"/>
      <c r="I10" s="7">
        <v>-5384256613</v>
      </c>
      <c r="J10" s="7"/>
      <c r="K10" s="7">
        <v>13635693</v>
      </c>
      <c r="L10" s="7"/>
      <c r="M10" s="7">
        <v>191198969032</v>
      </c>
      <c r="N10" s="7"/>
      <c r="O10" s="7">
        <v>207173305545</v>
      </c>
      <c r="P10" s="7"/>
      <c r="Q10" s="7">
        <v>-15974336513</v>
      </c>
    </row>
    <row r="11" spans="1:17" x14ac:dyDescent="0.45">
      <c r="A11" s="1" t="s">
        <v>18</v>
      </c>
      <c r="C11" s="7">
        <v>1500000</v>
      </c>
      <c r="D11" s="7"/>
      <c r="E11" s="7">
        <v>6090544394</v>
      </c>
      <c r="F11" s="7"/>
      <c r="G11" s="7">
        <v>5891850246</v>
      </c>
      <c r="H11" s="7"/>
      <c r="I11" s="7">
        <v>198694148</v>
      </c>
      <c r="J11" s="7"/>
      <c r="K11" s="7">
        <v>49243867</v>
      </c>
      <c r="L11" s="7"/>
      <c r="M11" s="7">
        <v>322496412652</v>
      </c>
      <c r="N11" s="7"/>
      <c r="O11" s="7">
        <v>235092502505</v>
      </c>
      <c r="P11" s="7"/>
      <c r="Q11" s="7">
        <v>87403910147</v>
      </c>
    </row>
    <row r="12" spans="1:17" x14ac:dyDescent="0.45">
      <c r="A12" s="1" t="s">
        <v>36</v>
      </c>
      <c r="C12" s="7">
        <v>75187</v>
      </c>
      <c r="D12" s="7"/>
      <c r="E12" s="7">
        <v>801208917</v>
      </c>
      <c r="F12" s="7"/>
      <c r="G12" s="7">
        <v>1409756250</v>
      </c>
      <c r="H12" s="7"/>
      <c r="I12" s="7">
        <v>-608547333</v>
      </c>
      <c r="J12" s="7"/>
      <c r="K12" s="7">
        <v>75187</v>
      </c>
      <c r="L12" s="7"/>
      <c r="M12" s="7">
        <v>801208917</v>
      </c>
      <c r="N12" s="7"/>
      <c r="O12" s="7">
        <v>1409756250</v>
      </c>
      <c r="P12" s="7"/>
      <c r="Q12" s="7">
        <v>-608547333</v>
      </c>
    </row>
    <row r="13" spans="1:17" x14ac:dyDescent="0.45">
      <c r="A13" s="1" t="s">
        <v>15</v>
      </c>
      <c r="C13" s="7">
        <v>200800</v>
      </c>
      <c r="D13" s="7"/>
      <c r="E13" s="7">
        <v>2608475227</v>
      </c>
      <c r="F13" s="7"/>
      <c r="G13" s="7">
        <v>5507426968</v>
      </c>
      <c r="H13" s="7"/>
      <c r="I13" s="7">
        <v>-2898951741</v>
      </c>
      <c r="J13" s="7"/>
      <c r="K13" s="7">
        <v>200800</v>
      </c>
      <c r="L13" s="7"/>
      <c r="M13" s="7">
        <v>2608475227</v>
      </c>
      <c r="N13" s="7"/>
      <c r="O13" s="7">
        <v>5507426968</v>
      </c>
      <c r="P13" s="7"/>
      <c r="Q13" s="7">
        <v>-2898951741</v>
      </c>
    </row>
    <row r="14" spans="1:17" x14ac:dyDescent="0.45">
      <c r="A14" s="1" t="s">
        <v>23</v>
      </c>
      <c r="C14" s="7">
        <v>160000</v>
      </c>
      <c r="D14" s="7"/>
      <c r="E14" s="7">
        <v>14757362260</v>
      </c>
      <c r="F14" s="7"/>
      <c r="G14" s="7">
        <v>16543201302</v>
      </c>
      <c r="H14" s="7"/>
      <c r="I14" s="7">
        <v>-1785839042</v>
      </c>
      <c r="J14" s="7"/>
      <c r="K14" s="7">
        <v>2691594</v>
      </c>
      <c r="L14" s="7"/>
      <c r="M14" s="7">
        <v>235544564909</v>
      </c>
      <c r="N14" s="7"/>
      <c r="O14" s="7">
        <v>273383374078</v>
      </c>
      <c r="P14" s="7"/>
      <c r="Q14" s="7">
        <v>-37838809169</v>
      </c>
    </row>
    <row r="15" spans="1:17" x14ac:dyDescent="0.45">
      <c r="A15" s="1" t="s">
        <v>25</v>
      </c>
      <c r="C15" s="7">
        <v>800000</v>
      </c>
      <c r="D15" s="7"/>
      <c r="E15" s="7">
        <v>55133600000</v>
      </c>
      <c r="F15" s="7"/>
      <c r="G15" s="7">
        <v>46871320505</v>
      </c>
      <c r="H15" s="7"/>
      <c r="I15" s="7">
        <v>8262279495</v>
      </c>
      <c r="J15" s="7"/>
      <c r="K15" s="7">
        <v>800000</v>
      </c>
      <c r="L15" s="7"/>
      <c r="M15" s="7">
        <v>55133600000</v>
      </c>
      <c r="N15" s="7"/>
      <c r="O15" s="7">
        <v>46871320505</v>
      </c>
      <c r="P15" s="7"/>
      <c r="Q15" s="7">
        <v>8262279495</v>
      </c>
    </row>
    <row r="16" spans="1:17" x14ac:dyDescent="0.45">
      <c r="A16" s="1" t="s">
        <v>28</v>
      </c>
      <c r="C16" s="7">
        <v>100000</v>
      </c>
      <c r="D16" s="7"/>
      <c r="E16" s="7">
        <v>7332987105</v>
      </c>
      <c r="F16" s="7"/>
      <c r="G16" s="7">
        <v>7957705814</v>
      </c>
      <c r="H16" s="7"/>
      <c r="I16" s="7">
        <v>-624718709</v>
      </c>
      <c r="J16" s="7"/>
      <c r="K16" s="7">
        <v>100000</v>
      </c>
      <c r="L16" s="7"/>
      <c r="M16" s="7">
        <v>7332987105</v>
      </c>
      <c r="N16" s="7"/>
      <c r="O16" s="7">
        <v>7957705814</v>
      </c>
      <c r="P16" s="7"/>
      <c r="Q16" s="7">
        <v>-624718709</v>
      </c>
    </row>
    <row r="17" spans="1:17" x14ac:dyDescent="0.45">
      <c r="A17" s="1" t="s">
        <v>22</v>
      </c>
      <c r="C17" s="7">
        <v>150000</v>
      </c>
      <c r="D17" s="7"/>
      <c r="E17" s="7">
        <v>21081502071</v>
      </c>
      <c r="F17" s="7"/>
      <c r="G17" s="7">
        <v>24751567914</v>
      </c>
      <c r="H17" s="7"/>
      <c r="I17" s="7">
        <v>-3670065843</v>
      </c>
      <c r="J17" s="7"/>
      <c r="K17" s="7">
        <v>450000</v>
      </c>
      <c r="L17" s="7"/>
      <c r="M17" s="7">
        <v>71951791633</v>
      </c>
      <c r="N17" s="7"/>
      <c r="O17" s="7">
        <v>62160137289</v>
      </c>
      <c r="P17" s="7"/>
      <c r="Q17" s="7">
        <v>9791654344</v>
      </c>
    </row>
    <row r="18" spans="1:17" x14ac:dyDescent="0.45">
      <c r="A18" s="1" t="s">
        <v>30</v>
      </c>
      <c r="C18" s="7">
        <v>200000</v>
      </c>
      <c r="D18" s="7"/>
      <c r="E18" s="7">
        <v>17910962232</v>
      </c>
      <c r="F18" s="7"/>
      <c r="G18" s="7">
        <v>12211490777</v>
      </c>
      <c r="H18" s="7"/>
      <c r="I18" s="7">
        <v>5699471455</v>
      </c>
      <c r="J18" s="7"/>
      <c r="K18" s="7">
        <v>2109230</v>
      </c>
      <c r="L18" s="7"/>
      <c r="M18" s="7">
        <v>209265725518</v>
      </c>
      <c r="N18" s="7"/>
      <c r="O18" s="7">
        <v>116906263126</v>
      </c>
      <c r="P18" s="7"/>
      <c r="Q18" s="7">
        <v>92359462392</v>
      </c>
    </row>
    <row r="19" spans="1:17" x14ac:dyDescent="0.45">
      <c r="A19" s="1" t="s">
        <v>180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1870000</v>
      </c>
      <c r="L19" s="7"/>
      <c r="M19" s="7">
        <v>60443894735</v>
      </c>
      <c r="N19" s="7"/>
      <c r="O19" s="7">
        <v>60318234714</v>
      </c>
      <c r="P19" s="7"/>
      <c r="Q19" s="7">
        <v>125660021</v>
      </c>
    </row>
    <row r="20" spans="1:17" x14ac:dyDescent="0.45">
      <c r="A20" s="1" t="s">
        <v>137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153000</v>
      </c>
      <c r="L20" s="7"/>
      <c r="M20" s="7">
        <v>31842036391</v>
      </c>
      <c r="N20" s="7"/>
      <c r="O20" s="7">
        <v>27029493968</v>
      </c>
      <c r="P20" s="7"/>
      <c r="Q20" s="7">
        <v>4812542423</v>
      </c>
    </row>
    <row r="21" spans="1:17" x14ac:dyDescent="0.45">
      <c r="A21" s="1" t="s">
        <v>56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5700000</v>
      </c>
      <c r="L21" s="7"/>
      <c r="M21" s="7">
        <v>283992324706</v>
      </c>
      <c r="N21" s="7"/>
      <c r="O21" s="7">
        <v>158718211021</v>
      </c>
      <c r="P21" s="7"/>
      <c r="Q21" s="7">
        <v>125274113685</v>
      </c>
    </row>
    <row r="22" spans="1:17" x14ac:dyDescent="0.45">
      <c r="A22" s="1" t="s">
        <v>181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83223</v>
      </c>
      <c r="L22" s="7"/>
      <c r="M22" s="7">
        <v>3941649902</v>
      </c>
      <c r="N22" s="7"/>
      <c r="O22" s="7">
        <v>1749269893</v>
      </c>
      <c r="P22" s="7"/>
      <c r="Q22" s="7">
        <v>2192380009</v>
      </c>
    </row>
    <row r="23" spans="1:17" x14ac:dyDescent="0.45">
      <c r="A23" s="1" t="s">
        <v>182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300000</v>
      </c>
      <c r="L23" s="7"/>
      <c r="M23" s="7">
        <v>30966645828</v>
      </c>
      <c r="N23" s="7"/>
      <c r="O23" s="7">
        <v>42855597787</v>
      </c>
      <c r="P23" s="7"/>
      <c r="Q23" s="7">
        <v>-11888951959</v>
      </c>
    </row>
    <row r="24" spans="1:17" x14ac:dyDescent="0.45">
      <c r="A24" s="1" t="s">
        <v>57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100000</v>
      </c>
      <c r="L24" s="7"/>
      <c r="M24" s="7">
        <v>1306175843</v>
      </c>
      <c r="N24" s="7"/>
      <c r="O24" s="7">
        <v>1408907075</v>
      </c>
      <c r="P24" s="7"/>
      <c r="Q24" s="7">
        <v>-102731232</v>
      </c>
    </row>
    <row r="25" spans="1:17" x14ac:dyDescent="0.45">
      <c r="A25" s="1" t="s">
        <v>183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2050000</v>
      </c>
      <c r="L25" s="7"/>
      <c r="M25" s="7">
        <v>66228582121</v>
      </c>
      <c r="N25" s="7"/>
      <c r="O25" s="7">
        <v>91461797711</v>
      </c>
      <c r="P25" s="7"/>
      <c r="Q25" s="7">
        <v>-25233215590</v>
      </c>
    </row>
    <row r="26" spans="1:17" x14ac:dyDescent="0.45">
      <c r="A26" s="1" t="s">
        <v>184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621173</v>
      </c>
      <c r="L26" s="7"/>
      <c r="M26" s="7">
        <v>59762513462</v>
      </c>
      <c r="N26" s="7"/>
      <c r="O26" s="7">
        <v>64986134045</v>
      </c>
      <c r="P26" s="7"/>
      <c r="Q26" s="7">
        <v>-5223620583</v>
      </c>
    </row>
    <row r="27" spans="1:17" x14ac:dyDescent="0.45">
      <c r="A27" s="1" t="s">
        <v>157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470000</v>
      </c>
      <c r="L27" s="7"/>
      <c r="M27" s="7">
        <v>70914619908</v>
      </c>
      <c r="N27" s="7"/>
      <c r="O27" s="7">
        <v>63416715775</v>
      </c>
      <c r="P27" s="7"/>
      <c r="Q27" s="7">
        <v>7497904133</v>
      </c>
    </row>
    <row r="28" spans="1:17" x14ac:dyDescent="0.45">
      <c r="A28" s="1" t="s">
        <v>185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1303097</v>
      </c>
      <c r="L28" s="7"/>
      <c r="M28" s="7">
        <v>41023531289</v>
      </c>
      <c r="N28" s="7"/>
      <c r="O28" s="7">
        <v>20221594767</v>
      </c>
      <c r="P28" s="7"/>
      <c r="Q28" s="7">
        <v>20801936522</v>
      </c>
    </row>
    <row r="29" spans="1:17" x14ac:dyDescent="0.45">
      <c r="A29" s="1" t="s">
        <v>186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434160</v>
      </c>
      <c r="L29" s="7"/>
      <c r="M29" s="7">
        <v>11220563878</v>
      </c>
      <c r="N29" s="7"/>
      <c r="O29" s="7">
        <v>8039253016</v>
      </c>
      <c r="P29" s="7"/>
      <c r="Q29" s="7">
        <v>3181310862</v>
      </c>
    </row>
    <row r="30" spans="1:17" x14ac:dyDescent="0.45">
      <c r="A30" s="1" t="s">
        <v>158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284734</v>
      </c>
      <c r="L30" s="7"/>
      <c r="M30" s="7">
        <v>7503528056</v>
      </c>
      <c r="N30" s="7"/>
      <c r="O30" s="7">
        <v>4976920055</v>
      </c>
      <c r="P30" s="7"/>
      <c r="Q30" s="7">
        <v>2526608001</v>
      </c>
    </row>
    <row r="31" spans="1:17" x14ac:dyDescent="0.45">
      <c r="A31" s="1" t="s">
        <v>171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9364474</v>
      </c>
      <c r="L31" s="7"/>
      <c r="M31" s="7">
        <v>247094492004</v>
      </c>
      <c r="N31" s="7"/>
      <c r="O31" s="7">
        <v>147694739792</v>
      </c>
      <c r="P31" s="7"/>
      <c r="Q31" s="7">
        <v>99399752212</v>
      </c>
    </row>
    <row r="32" spans="1:17" x14ac:dyDescent="0.45">
      <c r="A32" s="1" t="s">
        <v>50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1000000</v>
      </c>
      <c r="L32" s="7"/>
      <c r="M32" s="7">
        <v>28138398732</v>
      </c>
      <c r="N32" s="7"/>
      <c r="O32" s="7">
        <v>20218512056</v>
      </c>
      <c r="P32" s="7"/>
      <c r="Q32" s="7">
        <v>7919886676</v>
      </c>
    </row>
    <row r="33" spans="1:17" x14ac:dyDescent="0.45">
      <c r="A33" s="1" t="s">
        <v>187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1260782</v>
      </c>
      <c r="L33" s="7"/>
      <c r="M33" s="7">
        <v>85061538289</v>
      </c>
      <c r="N33" s="7"/>
      <c r="O33" s="7">
        <v>22782330740</v>
      </c>
      <c r="P33" s="7"/>
      <c r="Q33" s="7">
        <v>62279207549</v>
      </c>
    </row>
    <row r="34" spans="1:17" x14ac:dyDescent="0.45">
      <c r="A34" s="1" t="s">
        <v>65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3500613</v>
      </c>
      <c r="L34" s="7"/>
      <c r="M34" s="7">
        <v>282466171210</v>
      </c>
      <c r="N34" s="7"/>
      <c r="O34" s="7">
        <v>82601761069</v>
      </c>
      <c r="P34" s="7"/>
      <c r="Q34" s="7">
        <v>199864410141</v>
      </c>
    </row>
    <row r="35" spans="1:17" x14ac:dyDescent="0.45">
      <c r="A35" s="1" t="s">
        <v>188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1694026</v>
      </c>
      <c r="L35" s="7"/>
      <c r="M35" s="7">
        <v>11453575465</v>
      </c>
      <c r="N35" s="7"/>
      <c r="O35" s="7">
        <v>5428391121</v>
      </c>
      <c r="P35" s="7"/>
      <c r="Q35" s="7">
        <v>6025184344</v>
      </c>
    </row>
    <row r="36" spans="1:17" x14ac:dyDescent="0.45">
      <c r="A36" s="1" t="s">
        <v>61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8000</v>
      </c>
      <c r="L36" s="7"/>
      <c r="M36" s="7">
        <v>77427065</v>
      </c>
      <c r="N36" s="7"/>
      <c r="O36" s="7">
        <v>189150922</v>
      </c>
      <c r="P36" s="7"/>
      <c r="Q36" s="7">
        <v>-111723857</v>
      </c>
    </row>
    <row r="37" spans="1:17" x14ac:dyDescent="0.45">
      <c r="A37" s="1" t="s">
        <v>189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J37" s="7"/>
      <c r="K37" s="7">
        <v>11129718</v>
      </c>
      <c r="L37" s="7"/>
      <c r="M37" s="7">
        <v>77490790689</v>
      </c>
      <c r="N37" s="7"/>
      <c r="O37" s="7">
        <v>75236888755</v>
      </c>
      <c r="P37" s="7"/>
      <c r="Q37" s="7">
        <v>2253901934</v>
      </c>
    </row>
    <row r="38" spans="1:17" x14ac:dyDescent="0.45">
      <c r="A38" s="1" t="s">
        <v>19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7995619</v>
      </c>
      <c r="L38" s="7"/>
      <c r="M38" s="7">
        <v>238163791563</v>
      </c>
      <c r="N38" s="7"/>
      <c r="O38" s="7">
        <v>152913909634</v>
      </c>
      <c r="P38" s="7"/>
      <c r="Q38" s="7">
        <v>85249881929</v>
      </c>
    </row>
    <row r="39" spans="1:17" x14ac:dyDescent="0.45">
      <c r="A39" s="1" t="s">
        <v>141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J39" s="7"/>
      <c r="K39" s="7">
        <v>8474351</v>
      </c>
      <c r="L39" s="7"/>
      <c r="M39" s="7">
        <v>42900905421</v>
      </c>
      <c r="N39" s="7"/>
      <c r="O39" s="7">
        <v>50550824465</v>
      </c>
      <c r="P39" s="7"/>
      <c r="Q39" s="7">
        <v>-7649919044</v>
      </c>
    </row>
    <row r="40" spans="1:17" x14ac:dyDescent="0.45">
      <c r="A40" s="1" t="s">
        <v>145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J40" s="7"/>
      <c r="K40" s="7">
        <v>4000000</v>
      </c>
      <c r="L40" s="7"/>
      <c r="M40" s="7">
        <v>60690683168</v>
      </c>
      <c r="N40" s="7"/>
      <c r="O40" s="7">
        <v>50124502200</v>
      </c>
      <c r="P40" s="7"/>
      <c r="Q40" s="7">
        <v>10566180968</v>
      </c>
    </row>
    <row r="41" spans="1:17" x14ac:dyDescent="0.45">
      <c r="A41" s="1" t="s">
        <v>190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J41" s="7"/>
      <c r="K41" s="7">
        <v>4890963</v>
      </c>
      <c r="L41" s="7"/>
      <c r="M41" s="7">
        <v>67774354675</v>
      </c>
      <c r="N41" s="7"/>
      <c r="O41" s="7">
        <v>60802132523</v>
      </c>
      <c r="P41" s="7"/>
      <c r="Q41" s="7">
        <v>6972222152</v>
      </c>
    </row>
    <row r="42" spans="1:17" x14ac:dyDescent="0.45">
      <c r="A42" s="1" t="s">
        <v>133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2200000</v>
      </c>
      <c r="L42" s="7"/>
      <c r="M42" s="7">
        <v>37837519483</v>
      </c>
      <c r="N42" s="7"/>
      <c r="O42" s="7">
        <v>38230858258</v>
      </c>
      <c r="P42" s="7"/>
      <c r="Q42" s="7">
        <v>-393338775</v>
      </c>
    </row>
    <row r="43" spans="1:17" x14ac:dyDescent="0.45">
      <c r="A43" s="1" t="s">
        <v>35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J43" s="7"/>
      <c r="K43" s="7">
        <v>1650000</v>
      </c>
      <c r="L43" s="7"/>
      <c r="M43" s="7">
        <v>4596900000</v>
      </c>
      <c r="N43" s="7"/>
      <c r="O43" s="7">
        <v>19181206687</v>
      </c>
      <c r="P43" s="7"/>
      <c r="Q43" s="7">
        <v>-14584306687</v>
      </c>
    </row>
    <row r="44" spans="1:17" x14ac:dyDescent="0.45">
      <c r="A44" s="1" t="s">
        <v>44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J44" s="7"/>
      <c r="K44" s="7">
        <v>13491376</v>
      </c>
      <c r="L44" s="7"/>
      <c r="M44" s="7">
        <v>132116886414</v>
      </c>
      <c r="N44" s="7"/>
      <c r="O44" s="7">
        <v>215294393918</v>
      </c>
      <c r="P44" s="7"/>
      <c r="Q44" s="7">
        <v>-83177507504</v>
      </c>
    </row>
    <row r="45" spans="1:17" x14ac:dyDescent="0.45">
      <c r="A45" s="1" t="s">
        <v>62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J45" s="7"/>
      <c r="K45" s="7">
        <v>1500000</v>
      </c>
      <c r="L45" s="7"/>
      <c r="M45" s="7">
        <v>22603703073</v>
      </c>
      <c r="N45" s="7"/>
      <c r="O45" s="7">
        <v>18054093852</v>
      </c>
      <c r="P45" s="7"/>
      <c r="Q45" s="7">
        <v>4549609221</v>
      </c>
    </row>
    <row r="46" spans="1:17" x14ac:dyDescent="0.45">
      <c r="A46" s="1" t="s">
        <v>129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199999</v>
      </c>
      <c r="L46" s="7"/>
      <c r="M46" s="7">
        <v>2675914216</v>
      </c>
      <c r="N46" s="7"/>
      <c r="O46" s="7">
        <v>2238938877</v>
      </c>
      <c r="P46" s="7"/>
      <c r="Q46" s="7">
        <v>436975339</v>
      </c>
    </row>
    <row r="47" spans="1:17" x14ac:dyDescent="0.45">
      <c r="A47" s="1" t="s">
        <v>191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J47" s="7"/>
      <c r="K47" s="7">
        <v>9492291</v>
      </c>
      <c r="L47" s="7"/>
      <c r="M47" s="7">
        <v>139282158493</v>
      </c>
      <c r="N47" s="7"/>
      <c r="O47" s="7">
        <v>139282158493</v>
      </c>
      <c r="P47" s="7"/>
      <c r="Q47" s="7">
        <v>0</v>
      </c>
    </row>
    <row r="48" spans="1:17" x14ac:dyDescent="0.45">
      <c r="A48" s="1" t="s">
        <v>63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J48" s="7"/>
      <c r="K48" s="7">
        <v>10750000</v>
      </c>
      <c r="L48" s="7"/>
      <c r="M48" s="7">
        <v>182334543127</v>
      </c>
      <c r="N48" s="7"/>
      <c r="O48" s="7">
        <v>173147344291</v>
      </c>
      <c r="P48" s="7"/>
      <c r="Q48" s="7">
        <v>9187198836</v>
      </c>
    </row>
    <row r="49" spans="1:17" x14ac:dyDescent="0.45">
      <c r="A49" s="1" t="s">
        <v>47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J49" s="7"/>
      <c r="K49" s="7">
        <v>7904669</v>
      </c>
      <c r="L49" s="7"/>
      <c r="M49" s="7">
        <v>120524253391</v>
      </c>
      <c r="N49" s="7"/>
      <c r="O49" s="7">
        <v>85412267938</v>
      </c>
      <c r="P49" s="7"/>
      <c r="Q49" s="7">
        <v>35111985453</v>
      </c>
    </row>
    <row r="50" spans="1:17" x14ac:dyDescent="0.45">
      <c r="A50" s="1" t="s">
        <v>192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7"/>
      <c r="K50" s="7">
        <v>2949049</v>
      </c>
      <c r="L50" s="7"/>
      <c r="M50" s="7">
        <v>30180661892</v>
      </c>
      <c r="N50" s="7"/>
      <c r="O50" s="7">
        <v>27700417257</v>
      </c>
      <c r="P50" s="7"/>
      <c r="Q50" s="7">
        <v>2480244635</v>
      </c>
    </row>
    <row r="51" spans="1:17" x14ac:dyDescent="0.45">
      <c r="A51" s="1" t="s">
        <v>160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J51" s="7"/>
      <c r="K51" s="7">
        <v>2000000</v>
      </c>
      <c r="L51" s="7"/>
      <c r="M51" s="7">
        <v>35388180000</v>
      </c>
      <c r="N51" s="7"/>
      <c r="O51" s="7">
        <v>26230710000</v>
      </c>
      <c r="P51" s="7"/>
      <c r="Q51" s="7">
        <v>9157470000</v>
      </c>
    </row>
    <row r="52" spans="1:17" x14ac:dyDescent="0.45">
      <c r="A52" s="1" t="s">
        <v>55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J52" s="7"/>
      <c r="K52" s="7">
        <v>10070280</v>
      </c>
      <c r="L52" s="7"/>
      <c r="M52" s="7">
        <v>140652888942</v>
      </c>
      <c r="N52" s="7"/>
      <c r="O52" s="7">
        <v>121887234971</v>
      </c>
      <c r="P52" s="7"/>
      <c r="Q52" s="7">
        <v>18765653971</v>
      </c>
    </row>
    <row r="53" spans="1:17" x14ac:dyDescent="0.45">
      <c r="A53" s="1" t="s">
        <v>193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35200000</v>
      </c>
      <c r="L53" s="7"/>
      <c r="M53" s="7">
        <v>275255215148</v>
      </c>
      <c r="N53" s="7"/>
      <c r="O53" s="7">
        <v>233957076362</v>
      </c>
      <c r="P53" s="7"/>
      <c r="Q53" s="7">
        <v>41298138786</v>
      </c>
    </row>
    <row r="54" spans="1:17" x14ac:dyDescent="0.45">
      <c r="A54" s="1" t="s">
        <v>46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0</v>
      </c>
      <c r="J54" s="7"/>
      <c r="K54" s="7">
        <v>4900001</v>
      </c>
      <c r="L54" s="7"/>
      <c r="M54" s="7">
        <v>91864138049</v>
      </c>
      <c r="N54" s="7"/>
      <c r="O54" s="7">
        <v>68417699395</v>
      </c>
      <c r="P54" s="7"/>
      <c r="Q54" s="7">
        <v>23446438654</v>
      </c>
    </row>
    <row r="55" spans="1:17" x14ac:dyDescent="0.45">
      <c r="A55" s="1" t="s">
        <v>45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0</v>
      </c>
      <c r="J55" s="7"/>
      <c r="K55" s="7">
        <v>16315145</v>
      </c>
      <c r="L55" s="7"/>
      <c r="M55" s="7">
        <v>431504630716</v>
      </c>
      <c r="N55" s="7"/>
      <c r="O55" s="7">
        <v>279560579532</v>
      </c>
      <c r="P55" s="7"/>
      <c r="Q55" s="7">
        <v>151944051184</v>
      </c>
    </row>
    <row r="56" spans="1:17" x14ac:dyDescent="0.45">
      <c r="A56" s="1" t="s">
        <v>194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J56" s="7"/>
      <c r="K56" s="7">
        <v>400000</v>
      </c>
      <c r="L56" s="7"/>
      <c r="M56" s="7">
        <v>17865704380</v>
      </c>
      <c r="N56" s="7"/>
      <c r="O56" s="7">
        <v>8277776180</v>
      </c>
      <c r="P56" s="7"/>
      <c r="Q56" s="7">
        <v>9587928200</v>
      </c>
    </row>
    <row r="57" spans="1:17" x14ac:dyDescent="0.45">
      <c r="A57" s="1" t="s">
        <v>48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J57" s="7"/>
      <c r="K57" s="7">
        <v>4439174</v>
      </c>
      <c r="L57" s="7"/>
      <c r="M57" s="7">
        <v>62967231228</v>
      </c>
      <c r="N57" s="7"/>
      <c r="O57" s="7">
        <v>68056975358</v>
      </c>
      <c r="P57" s="7"/>
      <c r="Q57" s="7">
        <v>-5089744130</v>
      </c>
    </row>
    <row r="58" spans="1:17" x14ac:dyDescent="0.45">
      <c r="A58" s="1" t="s">
        <v>42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v>0</v>
      </c>
      <c r="J58" s="7"/>
      <c r="K58" s="7">
        <v>2034833</v>
      </c>
      <c r="L58" s="7"/>
      <c r="M58" s="7">
        <v>87132056039</v>
      </c>
      <c r="N58" s="7"/>
      <c r="O58" s="7">
        <v>80603219261</v>
      </c>
      <c r="P58" s="7"/>
      <c r="Q58" s="7">
        <v>6528836778</v>
      </c>
    </row>
    <row r="59" spans="1:17" x14ac:dyDescent="0.45">
      <c r="A59" s="1" t="s">
        <v>31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v>0</v>
      </c>
      <c r="J59" s="7"/>
      <c r="K59" s="7">
        <v>10344102</v>
      </c>
      <c r="L59" s="7"/>
      <c r="M59" s="7">
        <v>75638003927</v>
      </c>
      <c r="N59" s="7"/>
      <c r="O59" s="7">
        <v>93552553406</v>
      </c>
      <c r="P59" s="7"/>
      <c r="Q59" s="7">
        <v>-17914549479</v>
      </c>
    </row>
    <row r="60" spans="1:17" x14ac:dyDescent="0.45">
      <c r="A60" s="1" t="s">
        <v>195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0</v>
      </c>
      <c r="J60" s="7"/>
      <c r="K60" s="7">
        <v>6896067</v>
      </c>
      <c r="L60" s="7"/>
      <c r="M60" s="7">
        <v>55465066881</v>
      </c>
      <c r="N60" s="7"/>
      <c r="O60" s="7">
        <v>55465066881</v>
      </c>
      <c r="P60" s="7"/>
      <c r="Q60" s="7">
        <v>0</v>
      </c>
    </row>
    <row r="61" spans="1:17" x14ac:dyDescent="0.45">
      <c r="A61" s="1" t="s">
        <v>196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0</v>
      </c>
      <c r="J61" s="7"/>
      <c r="K61" s="7">
        <v>15200000</v>
      </c>
      <c r="L61" s="7"/>
      <c r="M61" s="7">
        <v>54998798400</v>
      </c>
      <c r="N61" s="7"/>
      <c r="O61" s="7">
        <v>58905471107</v>
      </c>
      <c r="P61" s="7"/>
      <c r="Q61" s="7">
        <v>-3906672707</v>
      </c>
    </row>
    <row r="62" spans="1:17" x14ac:dyDescent="0.45">
      <c r="A62" s="1" t="s">
        <v>155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0</v>
      </c>
      <c r="J62" s="7"/>
      <c r="K62" s="7">
        <v>25500000</v>
      </c>
      <c r="L62" s="7"/>
      <c r="M62" s="7">
        <v>321500809183</v>
      </c>
      <c r="N62" s="7"/>
      <c r="O62" s="7">
        <v>174679836330</v>
      </c>
      <c r="P62" s="7"/>
      <c r="Q62" s="7">
        <v>146820972853</v>
      </c>
    </row>
    <row r="63" spans="1:17" x14ac:dyDescent="0.45">
      <c r="A63" s="1" t="s">
        <v>17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J63" s="7"/>
      <c r="K63" s="7">
        <v>200000</v>
      </c>
      <c r="L63" s="7"/>
      <c r="M63" s="7">
        <v>3159090900</v>
      </c>
      <c r="N63" s="7"/>
      <c r="O63" s="7">
        <v>4516638288</v>
      </c>
      <c r="P63" s="7"/>
      <c r="Q63" s="7">
        <v>-1357547388</v>
      </c>
    </row>
    <row r="64" spans="1:17" x14ac:dyDescent="0.45">
      <c r="A64" s="1" t="s">
        <v>16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0</v>
      </c>
      <c r="J64" s="7"/>
      <c r="K64" s="7">
        <v>75000000</v>
      </c>
      <c r="L64" s="7"/>
      <c r="M64" s="7">
        <v>269710567120</v>
      </c>
      <c r="N64" s="7"/>
      <c r="O64" s="7">
        <v>230886500724</v>
      </c>
      <c r="P64" s="7"/>
      <c r="Q64" s="7">
        <v>38824066396</v>
      </c>
    </row>
    <row r="65" spans="1:17" x14ac:dyDescent="0.45">
      <c r="A65" s="1" t="s">
        <v>197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0</v>
      </c>
      <c r="J65" s="7"/>
      <c r="K65" s="7">
        <v>3200000</v>
      </c>
      <c r="L65" s="7"/>
      <c r="M65" s="7">
        <v>55831236807</v>
      </c>
      <c r="N65" s="7"/>
      <c r="O65" s="7">
        <v>52014138706</v>
      </c>
      <c r="P65" s="7"/>
      <c r="Q65" s="7">
        <v>3817098101</v>
      </c>
    </row>
    <row r="66" spans="1:17" x14ac:dyDescent="0.45">
      <c r="A66" s="1" t="s">
        <v>198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0</v>
      </c>
      <c r="J66" s="7"/>
      <c r="K66" s="7">
        <v>37660</v>
      </c>
      <c r="L66" s="7"/>
      <c r="M66" s="7">
        <v>2622086920</v>
      </c>
      <c r="N66" s="7"/>
      <c r="O66" s="7">
        <v>1500228969</v>
      </c>
      <c r="P66" s="7"/>
      <c r="Q66" s="7">
        <v>1121857951</v>
      </c>
    </row>
    <row r="67" spans="1:17" x14ac:dyDescent="0.45">
      <c r="A67" s="1" t="s">
        <v>199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0</v>
      </c>
      <c r="J67" s="7"/>
      <c r="K67" s="7">
        <v>250000</v>
      </c>
      <c r="L67" s="7"/>
      <c r="M67" s="7">
        <v>8148724939</v>
      </c>
      <c r="N67" s="7"/>
      <c r="O67" s="7">
        <v>10974670731</v>
      </c>
      <c r="P67" s="7"/>
      <c r="Q67" s="7">
        <v>-2825945792</v>
      </c>
    </row>
    <row r="68" spans="1:17" x14ac:dyDescent="0.45">
      <c r="A68" s="1" t="s">
        <v>149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0</v>
      </c>
      <c r="J68" s="7"/>
      <c r="K68" s="7">
        <v>500000</v>
      </c>
      <c r="L68" s="7"/>
      <c r="M68" s="7">
        <v>7684006565</v>
      </c>
      <c r="N68" s="7"/>
      <c r="O68" s="7">
        <v>7635719937</v>
      </c>
      <c r="P68" s="7"/>
      <c r="Q68" s="7">
        <v>48286628</v>
      </c>
    </row>
    <row r="69" spans="1:17" x14ac:dyDescent="0.45">
      <c r="A69" s="1" t="s">
        <v>200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0</v>
      </c>
      <c r="J69" s="7"/>
      <c r="K69" s="7">
        <v>236558</v>
      </c>
      <c r="L69" s="7"/>
      <c r="M69" s="7">
        <v>2420929203</v>
      </c>
      <c r="N69" s="7"/>
      <c r="O69" s="7">
        <v>674899974</v>
      </c>
      <c r="P69" s="7"/>
      <c r="Q69" s="7">
        <v>1746029229</v>
      </c>
    </row>
    <row r="70" spans="1:17" x14ac:dyDescent="0.45">
      <c r="A70" s="1" t="s">
        <v>163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v>0</v>
      </c>
      <c r="J70" s="7"/>
      <c r="K70" s="7">
        <v>571764</v>
      </c>
      <c r="L70" s="7"/>
      <c r="M70" s="7">
        <v>18242807574</v>
      </c>
      <c r="N70" s="7"/>
      <c r="O70" s="7">
        <v>7743169788</v>
      </c>
      <c r="P70" s="7"/>
      <c r="Q70" s="7">
        <v>10499637786</v>
      </c>
    </row>
    <row r="71" spans="1:17" x14ac:dyDescent="0.45">
      <c r="A71" s="1" t="s">
        <v>122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v>0</v>
      </c>
      <c r="J71" s="7"/>
      <c r="K71" s="7">
        <v>3223</v>
      </c>
      <c r="L71" s="7"/>
      <c r="M71" s="7">
        <v>86375077</v>
      </c>
      <c r="N71" s="7"/>
      <c r="O71" s="7">
        <v>65897598</v>
      </c>
      <c r="P71" s="7"/>
      <c r="Q71" s="7">
        <v>20477479</v>
      </c>
    </row>
    <row r="72" spans="1:17" x14ac:dyDescent="0.45">
      <c r="A72" s="1" t="s">
        <v>201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v>0</v>
      </c>
      <c r="J72" s="7"/>
      <c r="K72" s="7">
        <v>9100000</v>
      </c>
      <c r="L72" s="7"/>
      <c r="M72" s="7">
        <v>179455451379</v>
      </c>
      <c r="N72" s="7"/>
      <c r="O72" s="7">
        <v>141858663090</v>
      </c>
      <c r="P72" s="7"/>
      <c r="Q72" s="7">
        <v>37596788289</v>
      </c>
    </row>
    <row r="73" spans="1:17" x14ac:dyDescent="0.45">
      <c r="A73" s="1" t="s">
        <v>202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v>0</v>
      </c>
      <c r="J73" s="7"/>
      <c r="K73" s="7">
        <v>4500000</v>
      </c>
      <c r="L73" s="7"/>
      <c r="M73" s="7">
        <v>59482080244</v>
      </c>
      <c r="N73" s="7"/>
      <c r="O73" s="7">
        <v>92181815679</v>
      </c>
      <c r="P73" s="7"/>
      <c r="Q73" s="7">
        <v>-32699735435</v>
      </c>
    </row>
    <row r="74" spans="1:17" x14ac:dyDescent="0.45">
      <c r="A74" s="1" t="s">
        <v>203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0</v>
      </c>
      <c r="J74" s="7"/>
      <c r="K74" s="7">
        <v>1112640</v>
      </c>
      <c r="L74" s="7"/>
      <c r="M74" s="7">
        <v>16502504474</v>
      </c>
      <c r="N74" s="7"/>
      <c r="O74" s="7">
        <v>4567685940</v>
      </c>
      <c r="P74" s="7"/>
      <c r="Q74" s="7">
        <v>11934818534</v>
      </c>
    </row>
    <row r="75" spans="1:17" x14ac:dyDescent="0.45">
      <c r="A75" s="1" t="s">
        <v>204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0</v>
      </c>
      <c r="J75" s="7"/>
      <c r="K75" s="7">
        <v>7824000</v>
      </c>
      <c r="L75" s="7"/>
      <c r="M75" s="7">
        <v>90583930931</v>
      </c>
      <c r="N75" s="7"/>
      <c r="O75" s="7">
        <v>78796570376</v>
      </c>
      <c r="P75" s="7"/>
      <c r="Q75" s="7">
        <v>11787360555</v>
      </c>
    </row>
    <row r="76" spans="1:17" x14ac:dyDescent="0.45">
      <c r="A76" s="1" t="s">
        <v>205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0</v>
      </c>
      <c r="J76" s="7"/>
      <c r="K76" s="7">
        <v>11000000</v>
      </c>
      <c r="L76" s="7"/>
      <c r="M76" s="7">
        <v>181112511020</v>
      </c>
      <c r="N76" s="7"/>
      <c r="O76" s="7">
        <v>221926641697</v>
      </c>
      <c r="P76" s="7"/>
      <c r="Q76" s="7">
        <v>-40814130677</v>
      </c>
    </row>
    <row r="77" spans="1:17" x14ac:dyDescent="0.45">
      <c r="A77" s="1" t="s">
        <v>206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v>0</v>
      </c>
      <c r="J77" s="7"/>
      <c r="K77" s="7">
        <v>474516</v>
      </c>
      <c r="L77" s="7"/>
      <c r="M77" s="7">
        <v>5479635707</v>
      </c>
      <c r="N77" s="7"/>
      <c r="O77" s="7">
        <v>6879130325</v>
      </c>
      <c r="P77" s="7"/>
      <c r="Q77" s="7">
        <v>-1399494618</v>
      </c>
    </row>
    <row r="78" spans="1:17" x14ac:dyDescent="0.45">
      <c r="A78" s="1" t="s">
        <v>207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0</v>
      </c>
      <c r="J78" s="7"/>
      <c r="K78" s="7">
        <v>173</v>
      </c>
      <c r="L78" s="7"/>
      <c r="M78" s="7">
        <v>2664480</v>
      </c>
      <c r="N78" s="7"/>
      <c r="O78" s="7">
        <v>2685103</v>
      </c>
      <c r="P78" s="7"/>
      <c r="Q78" s="7">
        <v>-20623</v>
      </c>
    </row>
    <row r="79" spans="1:17" x14ac:dyDescent="0.45">
      <c r="A79" s="1" t="s">
        <v>208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v>0</v>
      </c>
      <c r="J79" s="7"/>
      <c r="K79" s="7">
        <v>6640000</v>
      </c>
      <c r="L79" s="7"/>
      <c r="M79" s="7">
        <v>142478971576</v>
      </c>
      <c r="N79" s="7"/>
      <c r="O79" s="7">
        <v>125420654579</v>
      </c>
      <c r="P79" s="7"/>
      <c r="Q79" s="7">
        <v>17058316997</v>
      </c>
    </row>
    <row r="80" spans="1:17" x14ac:dyDescent="0.45">
      <c r="A80" s="1" t="s">
        <v>52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v>0</v>
      </c>
      <c r="J80" s="7"/>
      <c r="K80" s="7">
        <v>8600000</v>
      </c>
      <c r="L80" s="7"/>
      <c r="M80" s="7">
        <v>102779063703</v>
      </c>
      <c r="N80" s="7"/>
      <c r="O80" s="7">
        <v>93366969281</v>
      </c>
      <c r="P80" s="7"/>
      <c r="Q80" s="7">
        <v>9412094422</v>
      </c>
    </row>
    <row r="81" spans="1:22" x14ac:dyDescent="0.45">
      <c r="A81" s="1" t="s">
        <v>209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v>0</v>
      </c>
      <c r="J81" s="7"/>
      <c r="K81" s="7">
        <v>137154</v>
      </c>
      <c r="L81" s="7"/>
      <c r="M81" s="7">
        <v>3953823673</v>
      </c>
      <c r="N81" s="7"/>
      <c r="O81" s="7">
        <v>4954688250</v>
      </c>
      <c r="P81" s="7"/>
      <c r="Q81" s="7">
        <v>-1000864577</v>
      </c>
    </row>
    <row r="82" spans="1:22" x14ac:dyDescent="0.45">
      <c r="A82" s="1" t="s">
        <v>58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v>0</v>
      </c>
      <c r="J82" s="7"/>
      <c r="K82" s="7">
        <v>100000</v>
      </c>
      <c r="L82" s="7"/>
      <c r="M82" s="7">
        <v>2131243234</v>
      </c>
      <c r="N82" s="7"/>
      <c r="O82" s="7">
        <v>1637630918</v>
      </c>
      <c r="P82" s="7"/>
      <c r="Q82" s="7">
        <v>493612316</v>
      </c>
    </row>
    <row r="83" spans="1:22" x14ac:dyDescent="0.45">
      <c r="A83" s="1" t="s">
        <v>165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v>0</v>
      </c>
      <c r="J83" s="7"/>
      <c r="K83" s="7">
        <v>130000</v>
      </c>
      <c r="L83" s="7"/>
      <c r="M83" s="7">
        <v>21129470503</v>
      </c>
      <c r="N83" s="7"/>
      <c r="O83" s="7">
        <v>14957466225</v>
      </c>
      <c r="P83" s="7"/>
      <c r="Q83" s="7">
        <v>6172004278</v>
      </c>
    </row>
    <row r="84" spans="1:22" x14ac:dyDescent="0.45">
      <c r="A84" s="1" t="s">
        <v>210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v>0</v>
      </c>
      <c r="J84" s="7"/>
      <c r="K84" s="7">
        <v>2010677</v>
      </c>
      <c r="L84" s="7"/>
      <c r="M84" s="7">
        <v>64764750919</v>
      </c>
      <c r="N84" s="7"/>
      <c r="O84" s="7">
        <v>62452736300</v>
      </c>
      <c r="P84" s="7"/>
      <c r="Q84" s="7">
        <v>2312014619</v>
      </c>
    </row>
    <row r="85" spans="1:22" x14ac:dyDescent="0.45">
      <c r="A85" s="1" t="s">
        <v>211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v>0</v>
      </c>
      <c r="J85" s="7"/>
      <c r="K85" s="7">
        <v>1000000</v>
      </c>
      <c r="L85" s="7"/>
      <c r="M85" s="7">
        <v>38156133521</v>
      </c>
      <c r="N85" s="7"/>
      <c r="O85" s="7">
        <v>47300546512</v>
      </c>
      <c r="P85" s="7"/>
      <c r="Q85" s="7">
        <v>-9144412991</v>
      </c>
    </row>
    <row r="86" spans="1:22" x14ac:dyDescent="0.45">
      <c r="A86" s="1" t="s">
        <v>212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v>0</v>
      </c>
      <c r="J86" s="7"/>
      <c r="K86" s="7">
        <v>4850000</v>
      </c>
      <c r="L86" s="7"/>
      <c r="M86" s="7">
        <v>232839315587</v>
      </c>
      <c r="N86" s="7"/>
      <c r="O86" s="7">
        <v>201413236908</v>
      </c>
      <c r="P86" s="7"/>
      <c r="Q86" s="7">
        <v>31426078679</v>
      </c>
    </row>
    <row r="87" spans="1:22" x14ac:dyDescent="0.45">
      <c r="A87" s="1" t="s">
        <v>24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v>0</v>
      </c>
      <c r="J87" s="7"/>
      <c r="K87" s="7">
        <v>600</v>
      </c>
      <c r="L87" s="7"/>
      <c r="M87" s="7">
        <v>18307846</v>
      </c>
      <c r="N87" s="7"/>
      <c r="O87" s="7">
        <v>17885171</v>
      </c>
      <c r="P87" s="7"/>
      <c r="Q87" s="7">
        <v>422675</v>
      </c>
    </row>
    <row r="88" spans="1:22" x14ac:dyDescent="0.45">
      <c r="A88" s="1" t="s">
        <v>213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v>0</v>
      </c>
      <c r="J88" s="7"/>
      <c r="K88" s="7">
        <v>1169230</v>
      </c>
      <c r="L88" s="7"/>
      <c r="M88" s="7">
        <v>56085196647</v>
      </c>
      <c r="N88" s="7"/>
      <c r="O88" s="7">
        <v>48486152329</v>
      </c>
      <c r="P88" s="7"/>
      <c r="Q88" s="7">
        <v>7599044318</v>
      </c>
    </row>
    <row r="89" spans="1:22" x14ac:dyDescent="0.45">
      <c r="A89" s="1" t="s">
        <v>276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57501514</v>
      </c>
    </row>
    <row r="90" spans="1:22" x14ac:dyDescent="0.45">
      <c r="A90" s="1" t="s">
        <v>174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v>0</v>
      </c>
      <c r="J90" s="7"/>
      <c r="K90" s="7">
        <v>406308</v>
      </c>
      <c r="L90" s="7"/>
      <c r="M90" s="7">
        <v>9222712104</v>
      </c>
      <c r="N90" s="7"/>
      <c r="O90" s="7">
        <v>2562064641</v>
      </c>
      <c r="P90" s="7"/>
      <c r="Q90" s="7">
        <v>6660647463</v>
      </c>
    </row>
    <row r="91" spans="1:22" x14ac:dyDescent="0.45">
      <c r="A91" s="1" t="s">
        <v>39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v>0</v>
      </c>
      <c r="J91" s="7"/>
      <c r="K91" s="7">
        <v>15500000</v>
      </c>
      <c r="L91" s="7"/>
      <c r="M91" s="7">
        <v>292388622820</v>
      </c>
      <c r="N91" s="7"/>
      <c r="O91" s="7">
        <v>250241020719</v>
      </c>
      <c r="P91" s="7"/>
      <c r="Q91" s="7">
        <v>42147602101</v>
      </c>
    </row>
    <row r="92" spans="1:22" x14ac:dyDescent="0.45">
      <c r="A92" s="1" t="s">
        <v>214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v>0</v>
      </c>
      <c r="J92" s="7"/>
      <c r="K92" s="7">
        <v>12954981</v>
      </c>
      <c r="L92" s="7"/>
      <c r="M92" s="7">
        <v>49254288405</v>
      </c>
      <c r="N92" s="7"/>
      <c r="O92" s="7">
        <v>28527407084</v>
      </c>
      <c r="P92" s="7"/>
      <c r="Q92" s="7">
        <v>20726881321</v>
      </c>
    </row>
    <row r="93" spans="1:22" x14ac:dyDescent="0.45">
      <c r="A93" s="1" t="s">
        <v>215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v>0</v>
      </c>
      <c r="J93" s="7"/>
      <c r="K93" s="7">
        <v>1500000</v>
      </c>
      <c r="L93" s="7"/>
      <c r="M93" s="7">
        <v>64989565909</v>
      </c>
      <c r="N93" s="7"/>
      <c r="O93" s="7">
        <v>50300367187</v>
      </c>
      <c r="P93" s="7"/>
      <c r="Q93" s="7">
        <v>14689198722</v>
      </c>
    </row>
    <row r="94" spans="1:22" x14ac:dyDescent="0.45">
      <c r="A94" s="1" t="s">
        <v>143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v>0</v>
      </c>
      <c r="J94" s="7"/>
      <c r="K94" s="7">
        <v>3000000</v>
      </c>
      <c r="L94" s="7"/>
      <c r="M94" s="7">
        <v>65814462946</v>
      </c>
      <c r="N94" s="7"/>
      <c r="O94" s="7">
        <v>32848002750</v>
      </c>
      <c r="P94" s="7"/>
      <c r="Q94" s="7">
        <v>32966460196</v>
      </c>
    </row>
    <row r="95" spans="1:22" ht="21.75" thickBot="1" x14ac:dyDescent="0.6">
      <c r="A95" s="10" t="s">
        <v>273</v>
      </c>
      <c r="C95" s="16">
        <f>SUM(C8:C94)</f>
        <v>12185987</v>
      </c>
      <c r="E95" s="9">
        <f>SUM(E8:E94)</f>
        <v>176256564345</v>
      </c>
      <c r="F95" s="6"/>
      <c r="G95" s="9">
        <f>SUM(G8:G94)</f>
        <v>176246890181</v>
      </c>
      <c r="H95" s="6"/>
      <c r="I95" s="9">
        <f>SUM(I8:I94)</f>
        <v>9674164</v>
      </c>
      <c r="J95" s="6"/>
      <c r="K95" s="9">
        <f>SUM(K8:K94)</f>
        <v>500040774</v>
      </c>
      <c r="L95" s="6"/>
      <c r="M95" s="9">
        <f>SUM(M8:M94)</f>
        <v>7340568699988</v>
      </c>
      <c r="N95" s="6"/>
      <c r="O95" s="9">
        <f>SUM(O8:O94)</f>
        <v>6038577560520</v>
      </c>
      <c r="P95" s="6"/>
      <c r="Q95" s="9">
        <f>SUM(Q8:Q94)</f>
        <v>1302048640982</v>
      </c>
      <c r="R95" s="6"/>
      <c r="S95" s="6"/>
      <c r="T95" s="6"/>
      <c r="U95" s="6"/>
      <c r="V95" s="6"/>
    </row>
    <row r="96" spans="1:22" ht="19.5" thickTop="1" x14ac:dyDescent="0.45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7"/>
      <c r="R96" s="6"/>
      <c r="S96" s="6"/>
      <c r="T96" s="6"/>
      <c r="U96" s="6"/>
      <c r="V96" s="6"/>
    </row>
    <row r="97" spans="5:22" x14ac:dyDescent="0.45">
      <c r="E97" s="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7"/>
      <c r="R97" s="6"/>
      <c r="S97" s="6"/>
      <c r="T97" s="6"/>
      <c r="U97" s="6"/>
      <c r="V97" s="6"/>
    </row>
    <row r="98" spans="5:22" x14ac:dyDescent="0.45">
      <c r="E98" s="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5:22" x14ac:dyDescent="0.45">
      <c r="E99" s="2"/>
      <c r="I99" s="2"/>
      <c r="Q99" s="13"/>
    </row>
    <row r="100" spans="5:22" x14ac:dyDescent="0.45">
      <c r="E100" s="2"/>
      <c r="I100" s="2"/>
    </row>
    <row r="101" spans="5:22" x14ac:dyDescent="0.45">
      <c r="I101" s="2"/>
    </row>
    <row r="102" spans="5:22" x14ac:dyDescent="0.45">
      <c r="I102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verticalDpi="0" r:id="rId1"/>
  <rowBreaks count="1" manualBreakCount="1"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Z119"/>
  <sheetViews>
    <sheetView rightToLeft="1" view="pageBreakPreview" zoomScale="90" zoomScaleNormal="100" zoomScaleSheetLayoutView="90" workbookViewId="0">
      <selection activeCell="O23" sqref="O23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6.5703125" style="6" bestFit="1" customWidth="1"/>
    <col min="4" max="4" width="1" style="6" customWidth="1"/>
    <col min="5" max="5" width="18.42578125" style="6" bestFit="1" customWidth="1"/>
    <col min="6" max="6" width="1" style="6" customWidth="1"/>
    <col min="7" max="7" width="16.5703125" style="6" bestFit="1" customWidth="1"/>
    <col min="8" max="8" width="1" style="6" customWidth="1"/>
    <col min="9" max="9" width="19" style="6" bestFit="1" customWidth="1"/>
    <col min="10" max="10" width="1" style="6" customWidth="1"/>
    <col min="11" max="11" width="18.42578125" style="6" bestFit="1" customWidth="1"/>
    <col min="12" max="12" width="1" style="6" customWidth="1"/>
    <col min="13" max="13" width="18" style="6" bestFit="1" customWidth="1"/>
    <col min="14" max="14" width="1" style="6" customWidth="1"/>
    <col min="15" max="15" width="19" style="6" bestFit="1" customWidth="1"/>
    <col min="16" max="16" width="1" style="6" customWidth="1"/>
    <col min="17" max="17" width="19.42578125" style="6" bestFit="1" customWidth="1"/>
    <col min="18" max="18" width="1" style="6" customWidth="1"/>
    <col min="19" max="19" width="19" style="6" bestFit="1" customWidth="1"/>
    <col min="20" max="20" width="1" style="6" customWidth="1"/>
    <col min="21" max="21" width="18.42578125" style="6" bestFit="1" customWidth="1"/>
    <col min="22" max="22" width="1" style="6" customWidth="1"/>
    <col min="23" max="23" width="16" style="6" bestFit="1" customWidth="1"/>
    <col min="24" max="26" width="9.140625" style="6"/>
    <col min="27" max="16384" width="9.140625" style="1"/>
  </cols>
  <sheetData>
    <row r="2" spans="1:23" ht="21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3" ht="21" x14ac:dyDescent="0.45">
      <c r="A3" s="36" t="s">
        <v>106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3" ht="21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6" spans="1:23" ht="21" x14ac:dyDescent="0.45">
      <c r="A6" s="32" t="s">
        <v>3</v>
      </c>
      <c r="C6" s="35" t="s">
        <v>108</v>
      </c>
      <c r="D6" s="35" t="s">
        <v>108</v>
      </c>
      <c r="E6" s="35" t="s">
        <v>108</v>
      </c>
      <c r="F6" s="35" t="s">
        <v>108</v>
      </c>
      <c r="G6" s="35" t="s">
        <v>108</v>
      </c>
      <c r="H6" s="35" t="s">
        <v>108</v>
      </c>
      <c r="I6" s="35" t="s">
        <v>108</v>
      </c>
      <c r="J6" s="35" t="s">
        <v>108</v>
      </c>
      <c r="K6" s="35" t="s">
        <v>108</v>
      </c>
      <c r="M6" s="35" t="s">
        <v>109</v>
      </c>
      <c r="N6" s="35" t="s">
        <v>109</v>
      </c>
      <c r="O6" s="35" t="s">
        <v>109</v>
      </c>
      <c r="P6" s="35" t="s">
        <v>109</v>
      </c>
      <c r="Q6" s="35" t="s">
        <v>109</v>
      </c>
      <c r="R6" s="35" t="s">
        <v>109</v>
      </c>
      <c r="S6" s="35" t="s">
        <v>109</v>
      </c>
      <c r="T6" s="35" t="s">
        <v>109</v>
      </c>
      <c r="U6" s="35" t="s">
        <v>109</v>
      </c>
    </row>
    <row r="7" spans="1:23" ht="21" x14ac:dyDescent="0.45">
      <c r="A7" s="34" t="s">
        <v>3</v>
      </c>
      <c r="C7" s="35" t="s">
        <v>216</v>
      </c>
      <c r="E7" s="35" t="s">
        <v>217</v>
      </c>
      <c r="G7" s="35" t="s">
        <v>218</v>
      </c>
      <c r="I7" s="35" t="s">
        <v>76</v>
      </c>
      <c r="K7" s="35" t="s">
        <v>219</v>
      </c>
      <c r="M7" s="35" t="s">
        <v>216</v>
      </c>
      <c r="O7" s="35" t="s">
        <v>217</v>
      </c>
      <c r="Q7" s="35" t="s">
        <v>218</v>
      </c>
      <c r="S7" s="35" t="s">
        <v>76</v>
      </c>
      <c r="U7" s="35" t="s">
        <v>219</v>
      </c>
    </row>
    <row r="8" spans="1:23" x14ac:dyDescent="0.45">
      <c r="A8" s="1" t="s">
        <v>40</v>
      </c>
      <c r="C8" s="7">
        <v>0</v>
      </c>
      <c r="D8" s="7"/>
      <c r="E8" s="7">
        <v>928680253</v>
      </c>
      <c r="F8" s="7"/>
      <c r="G8" s="7">
        <v>-2227025140</v>
      </c>
      <c r="H8" s="7"/>
      <c r="I8" s="7">
        <v>-1298344887</v>
      </c>
      <c r="K8" s="6" t="s">
        <v>220</v>
      </c>
      <c r="M8" s="7">
        <v>0</v>
      </c>
      <c r="N8" s="7"/>
      <c r="O8" s="7">
        <v>0</v>
      </c>
      <c r="P8" s="7"/>
      <c r="Q8" s="7">
        <v>-2227025140</v>
      </c>
      <c r="R8" s="7"/>
      <c r="S8" s="7">
        <v>-2227025140</v>
      </c>
      <c r="U8" s="4">
        <v>-3.0999999999999999E-3</v>
      </c>
    </row>
    <row r="9" spans="1:23" x14ac:dyDescent="0.45">
      <c r="A9" s="1" t="s">
        <v>54</v>
      </c>
      <c r="C9" s="7">
        <v>0</v>
      </c>
      <c r="D9" s="7"/>
      <c r="E9" s="7">
        <v>-2454733520</v>
      </c>
      <c r="F9" s="7"/>
      <c r="G9" s="7">
        <v>3048633487</v>
      </c>
      <c r="H9" s="7"/>
      <c r="I9" s="7">
        <v>593899967</v>
      </c>
      <c r="K9" s="6" t="s">
        <v>221</v>
      </c>
      <c r="M9" s="7">
        <v>318000000</v>
      </c>
      <c r="N9" s="7"/>
      <c r="O9" s="7">
        <v>8557060534</v>
      </c>
      <c r="P9" s="7"/>
      <c r="Q9" s="7">
        <v>13545268817</v>
      </c>
      <c r="R9" s="7"/>
      <c r="S9" s="7">
        <v>22420329351</v>
      </c>
      <c r="U9" s="4">
        <v>3.1699999999999999E-2</v>
      </c>
    </row>
    <row r="10" spans="1:23" x14ac:dyDescent="0.45">
      <c r="A10" s="1" t="s">
        <v>49</v>
      </c>
      <c r="C10" s="7">
        <v>0</v>
      </c>
      <c r="D10" s="7"/>
      <c r="E10" s="7">
        <v>-10632615763</v>
      </c>
      <c r="F10" s="7"/>
      <c r="G10" s="7">
        <v>-5384256613</v>
      </c>
      <c r="H10" s="7"/>
      <c r="I10" s="7">
        <v>-16016872376</v>
      </c>
      <c r="K10" s="6" t="s">
        <v>222</v>
      </c>
      <c r="M10" s="7">
        <v>12935020800</v>
      </c>
      <c r="N10" s="7"/>
      <c r="O10" s="7">
        <v>-89831511472</v>
      </c>
      <c r="P10" s="7"/>
      <c r="Q10" s="7">
        <v>-15974336513</v>
      </c>
      <c r="R10" s="7"/>
      <c r="S10" s="7">
        <v>-92870827185</v>
      </c>
      <c r="U10" s="4">
        <v>-0.13109999999999999</v>
      </c>
    </row>
    <row r="11" spans="1:23" x14ac:dyDescent="0.45">
      <c r="A11" s="1" t="s">
        <v>18</v>
      </c>
      <c r="C11" s="7">
        <v>0</v>
      </c>
      <c r="D11" s="7"/>
      <c r="E11" s="7">
        <v>14431303487</v>
      </c>
      <c r="F11" s="7"/>
      <c r="G11" s="7">
        <v>198694148</v>
      </c>
      <c r="H11" s="7"/>
      <c r="I11" s="7">
        <v>14629997635</v>
      </c>
      <c r="K11" s="6" t="s">
        <v>223</v>
      </c>
      <c r="M11" s="7">
        <v>399750000</v>
      </c>
      <c r="N11" s="7"/>
      <c r="O11" s="7">
        <v>19606768295</v>
      </c>
      <c r="P11" s="7"/>
      <c r="Q11" s="7">
        <v>87403910147</v>
      </c>
      <c r="R11" s="7"/>
      <c r="S11" s="7">
        <v>107410428442</v>
      </c>
      <c r="U11" s="4">
        <v>0.1517</v>
      </c>
    </row>
    <row r="12" spans="1:23" x14ac:dyDescent="0.45">
      <c r="A12" s="1" t="s">
        <v>36</v>
      </c>
      <c r="C12" s="7">
        <v>0</v>
      </c>
      <c r="D12" s="7"/>
      <c r="E12" s="7">
        <v>61004755</v>
      </c>
      <c r="F12" s="7"/>
      <c r="G12" s="7">
        <v>-608547333</v>
      </c>
      <c r="H12" s="7"/>
      <c r="I12" s="7">
        <v>-547542578</v>
      </c>
      <c r="K12" s="6" t="s">
        <v>224</v>
      </c>
      <c r="M12" s="7">
        <v>0</v>
      </c>
      <c r="N12" s="7"/>
      <c r="O12" s="7">
        <v>0</v>
      </c>
      <c r="P12" s="7"/>
      <c r="Q12" s="7">
        <v>-608547333</v>
      </c>
      <c r="R12" s="7"/>
      <c r="S12" s="7">
        <v>-608547333</v>
      </c>
      <c r="U12" s="4">
        <v>-8.9999999999999998E-4</v>
      </c>
    </row>
    <row r="13" spans="1:23" x14ac:dyDescent="0.45">
      <c r="A13" s="1" t="s">
        <v>15</v>
      </c>
      <c r="C13" s="7">
        <v>468808143</v>
      </c>
      <c r="D13" s="7"/>
      <c r="E13" s="7">
        <v>1316237263</v>
      </c>
      <c r="F13" s="7"/>
      <c r="G13" s="7">
        <v>-2898951741</v>
      </c>
      <c r="H13" s="7"/>
      <c r="I13" s="7">
        <v>-1113906335</v>
      </c>
      <c r="K13" s="6" t="s">
        <v>34</v>
      </c>
      <c r="M13" s="7">
        <f>995780486+477237113</f>
        <v>1473017599</v>
      </c>
      <c r="N13" s="7"/>
      <c r="O13" s="7">
        <v>-6162511091</v>
      </c>
      <c r="P13" s="7"/>
      <c r="Q13" s="7">
        <v>-2898951741</v>
      </c>
      <c r="R13" s="7"/>
      <c r="S13" s="7">
        <f>M13+O13+Q13</f>
        <v>-7588445233</v>
      </c>
      <c r="U13" s="4">
        <v>-1.14E-2</v>
      </c>
      <c r="W13" s="7"/>
    </row>
    <row r="14" spans="1:23" x14ac:dyDescent="0.45">
      <c r="A14" s="1" t="s">
        <v>23</v>
      </c>
      <c r="C14" s="7">
        <v>0</v>
      </c>
      <c r="D14" s="7"/>
      <c r="E14" s="7">
        <v>-180458498</v>
      </c>
      <c r="F14" s="7"/>
      <c r="G14" s="7">
        <v>-1785839042</v>
      </c>
      <c r="H14" s="7"/>
      <c r="I14" s="7">
        <v>-1966297540</v>
      </c>
      <c r="K14" s="6" t="s">
        <v>26</v>
      </c>
      <c r="M14" s="7">
        <v>11900000000</v>
      </c>
      <c r="N14" s="7"/>
      <c r="O14" s="7">
        <v>-10259008681</v>
      </c>
      <c r="P14" s="7"/>
      <c r="Q14" s="7">
        <v>-37838809169</v>
      </c>
      <c r="R14" s="7"/>
      <c r="S14" s="7">
        <v>-36197817850</v>
      </c>
      <c r="U14" s="4">
        <v>-5.11E-2</v>
      </c>
    </row>
    <row r="15" spans="1:23" x14ac:dyDescent="0.45">
      <c r="A15" s="1" t="s">
        <v>25</v>
      </c>
      <c r="C15" s="7">
        <v>0</v>
      </c>
      <c r="D15" s="7"/>
      <c r="E15" s="7">
        <v>-7934234575</v>
      </c>
      <c r="F15" s="7"/>
      <c r="G15" s="7">
        <v>8262279495</v>
      </c>
      <c r="H15" s="7"/>
      <c r="I15" s="7">
        <v>328044920</v>
      </c>
      <c r="K15" s="6" t="s">
        <v>225</v>
      </c>
      <c r="M15" s="7">
        <v>0</v>
      </c>
      <c r="N15" s="7"/>
      <c r="O15" s="7">
        <v>0</v>
      </c>
      <c r="P15" s="7"/>
      <c r="Q15" s="7">
        <v>8262279495</v>
      </c>
      <c r="R15" s="7"/>
      <c r="S15" s="7">
        <v>8262279495</v>
      </c>
      <c r="U15" s="4">
        <v>1.17E-2</v>
      </c>
    </row>
    <row r="16" spans="1:23" x14ac:dyDescent="0.45">
      <c r="A16" s="1" t="s">
        <v>28</v>
      </c>
      <c r="C16" s="7">
        <v>861865407</v>
      </c>
      <c r="D16" s="7"/>
      <c r="E16" s="7">
        <v>16240364</v>
      </c>
      <c r="F16" s="7"/>
      <c r="G16" s="7">
        <v>-624718709</v>
      </c>
      <c r="H16" s="7"/>
      <c r="I16" s="7">
        <v>253387062</v>
      </c>
      <c r="K16" s="6" t="s">
        <v>226</v>
      </c>
      <c r="M16" s="7">
        <v>861865407</v>
      </c>
      <c r="N16" s="7"/>
      <c r="O16" s="7">
        <v>0</v>
      </c>
      <c r="P16" s="7"/>
      <c r="Q16" s="7">
        <v>-624718709</v>
      </c>
      <c r="R16" s="7"/>
      <c r="S16" s="7">
        <v>237146698</v>
      </c>
      <c r="U16" s="4">
        <v>2.9999999999999997E-4</v>
      </c>
    </row>
    <row r="17" spans="1:21" x14ac:dyDescent="0.45">
      <c r="A17" s="1" t="s">
        <v>22</v>
      </c>
      <c r="C17" s="7">
        <v>0</v>
      </c>
      <c r="D17" s="7"/>
      <c r="E17" s="7">
        <v>4224932439</v>
      </c>
      <c r="F17" s="7"/>
      <c r="G17" s="7">
        <v>-3670065843</v>
      </c>
      <c r="H17" s="7"/>
      <c r="I17" s="7">
        <v>554866596</v>
      </c>
      <c r="K17" s="6" t="s">
        <v>227</v>
      </c>
      <c r="M17" s="7">
        <v>0</v>
      </c>
      <c r="N17" s="7"/>
      <c r="O17" s="7">
        <v>-16539514174</v>
      </c>
      <c r="P17" s="7"/>
      <c r="Q17" s="7">
        <v>9791654344</v>
      </c>
      <c r="R17" s="7"/>
      <c r="S17" s="7">
        <v>-6747859830</v>
      </c>
      <c r="U17" s="4">
        <v>-9.4999999999999998E-3</v>
      </c>
    </row>
    <row r="18" spans="1:21" x14ac:dyDescent="0.45">
      <c r="A18" s="1" t="s">
        <v>30</v>
      </c>
      <c r="C18" s="7">
        <v>30414124264</v>
      </c>
      <c r="D18" s="7"/>
      <c r="E18" s="7">
        <v>-17400030857</v>
      </c>
      <c r="F18" s="7"/>
      <c r="G18" s="7">
        <v>5699471455</v>
      </c>
      <c r="H18" s="7"/>
      <c r="I18" s="7">
        <v>18713564862</v>
      </c>
      <c r="K18" s="6" t="s">
        <v>228</v>
      </c>
      <c r="M18" s="7">
        <v>42564141728</v>
      </c>
      <c r="N18" s="7"/>
      <c r="O18" s="7">
        <v>49695675297</v>
      </c>
      <c r="P18" s="7"/>
      <c r="Q18" s="7">
        <v>92359462392</v>
      </c>
      <c r="R18" s="7"/>
      <c r="S18" s="7">
        <v>184619279417</v>
      </c>
      <c r="U18" s="4">
        <v>0.26069999999999999</v>
      </c>
    </row>
    <row r="19" spans="1:21" x14ac:dyDescent="0.45">
      <c r="A19" s="1" t="s">
        <v>180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K19" s="12">
        <v>0</v>
      </c>
      <c r="M19" s="7">
        <v>0</v>
      </c>
      <c r="N19" s="7"/>
      <c r="O19" s="7">
        <v>0</v>
      </c>
      <c r="P19" s="7"/>
      <c r="Q19" s="7">
        <v>125660021</v>
      </c>
      <c r="R19" s="7"/>
      <c r="S19" s="7">
        <v>125660021</v>
      </c>
      <c r="U19" s="4">
        <v>2.0000000000000001E-4</v>
      </c>
    </row>
    <row r="20" spans="1:21" x14ac:dyDescent="0.45">
      <c r="A20" s="1" t="s">
        <v>137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K20" s="12">
        <v>0</v>
      </c>
      <c r="M20" s="7">
        <v>75000000</v>
      </c>
      <c r="N20" s="7"/>
      <c r="O20" s="7">
        <v>0</v>
      </c>
      <c r="P20" s="7"/>
      <c r="Q20" s="7">
        <v>4812542423</v>
      </c>
      <c r="R20" s="7"/>
      <c r="S20" s="7">
        <v>4887542423</v>
      </c>
      <c r="U20" s="4">
        <v>6.8999999999999999E-3</v>
      </c>
    </row>
    <row r="21" spans="1:21" x14ac:dyDescent="0.45">
      <c r="A21" s="1" t="s">
        <v>56</v>
      </c>
      <c r="C21" s="7">
        <v>0</v>
      </c>
      <c r="D21" s="7"/>
      <c r="E21" s="7">
        <v>-9284789827</v>
      </c>
      <c r="F21" s="7"/>
      <c r="G21" s="7">
        <v>0</v>
      </c>
      <c r="H21" s="7"/>
      <c r="I21" s="7">
        <v>-9284789827</v>
      </c>
      <c r="K21" s="6" t="s">
        <v>230</v>
      </c>
      <c r="M21" s="7">
        <v>235377240</v>
      </c>
      <c r="N21" s="7"/>
      <c r="O21" s="7">
        <v>-13786264099</v>
      </c>
      <c r="P21" s="7"/>
      <c r="Q21" s="7">
        <v>125274113685</v>
      </c>
      <c r="R21" s="7"/>
      <c r="S21" s="7">
        <v>111723226826</v>
      </c>
      <c r="U21" s="4">
        <v>0.1578</v>
      </c>
    </row>
    <row r="22" spans="1:21" x14ac:dyDescent="0.45">
      <c r="A22" s="1" t="s">
        <v>181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K22" s="12">
        <v>0</v>
      </c>
      <c r="M22" s="7">
        <v>0</v>
      </c>
      <c r="N22" s="7"/>
      <c r="O22" s="7">
        <v>0</v>
      </c>
      <c r="P22" s="7"/>
      <c r="Q22" s="7">
        <v>2192380009</v>
      </c>
      <c r="R22" s="7"/>
      <c r="S22" s="7">
        <v>2192380009</v>
      </c>
      <c r="U22" s="4">
        <v>3.0999999999999999E-3</v>
      </c>
    </row>
    <row r="23" spans="1:21" x14ac:dyDescent="0.45">
      <c r="A23" s="1" t="s">
        <v>182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K23" s="12">
        <v>0</v>
      </c>
      <c r="M23" s="7">
        <v>0</v>
      </c>
      <c r="N23" s="7"/>
      <c r="O23" s="7">
        <v>0</v>
      </c>
      <c r="P23" s="7"/>
      <c r="Q23" s="7">
        <v>-11888951959</v>
      </c>
      <c r="R23" s="7"/>
      <c r="S23" s="7">
        <v>-11888951959</v>
      </c>
      <c r="U23" s="4">
        <v>-1.6799999999999999E-2</v>
      </c>
    </row>
    <row r="24" spans="1:21" x14ac:dyDescent="0.45">
      <c r="A24" s="1" t="s">
        <v>57</v>
      </c>
      <c r="C24" s="7">
        <v>0</v>
      </c>
      <c r="D24" s="7"/>
      <c r="E24" s="7">
        <v>-20958576755</v>
      </c>
      <c r="F24" s="7"/>
      <c r="G24" s="7">
        <v>0</v>
      </c>
      <c r="H24" s="7"/>
      <c r="I24" s="7">
        <v>-20958576755</v>
      </c>
      <c r="K24" s="6" t="s">
        <v>231</v>
      </c>
      <c r="M24" s="7">
        <v>0</v>
      </c>
      <c r="N24" s="7"/>
      <c r="O24" s="7">
        <v>-119776783486</v>
      </c>
      <c r="P24" s="7"/>
      <c r="Q24" s="7">
        <v>-102731232</v>
      </c>
      <c r="R24" s="7"/>
      <c r="S24" s="7">
        <v>-119879514718</v>
      </c>
      <c r="U24" s="4">
        <v>-0.16930000000000001</v>
      </c>
    </row>
    <row r="25" spans="1:21" x14ac:dyDescent="0.45">
      <c r="A25" s="1" t="s">
        <v>183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K25" s="12">
        <v>0</v>
      </c>
      <c r="M25" s="7">
        <v>0</v>
      </c>
      <c r="N25" s="7"/>
      <c r="O25" s="7">
        <v>0</v>
      </c>
      <c r="P25" s="7"/>
      <c r="Q25" s="7">
        <v>-25233215590</v>
      </c>
      <c r="R25" s="7"/>
      <c r="S25" s="7">
        <v>-25233215590</v>
      </c>
      <c r="U25" s="4">
        <v>-3.56E-2</v>
      </c>
    </row>
    <row r="26" spans="1:21" x14ac:dyDescent="0.45">
      <c r="A26" s="1" t="s">
        <v>184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K26" s="12">
        <v>0</v>
      </c>
      <c r="M26" s="7">
        <v>0</v>
      </c>
      <c r="N26" s="7"/>
      <c r="O26" s="7">
        <v>0</v>
      </c>
      <c r="P26" s="7"/>
      <c r="Q26" s="7">
        <v>-5223620583</v>
      </c>
      <c r="R26" s="7"/>
      <c r="S26" s="7">
        <v>-5223620583</v>
      </c>
      <c r="U26" s="4">
        <v>-7.4000000000000003E-3</v>
      </c>
    </row>
    <row r="27" spans="1:21" x14ac:dyDescent="0.45">
      <c r="A27" s="1" t="s">
        <v>157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K27" s="12">
        <v>0</v>
      </c>
      <c r="M27" s="7">
        <v>11200000</v>
      </c>
      <c r="N27" s="7"/>
      <c r="O27" s="7">
        <v>0</v>
      </c>
      <c r="P27" s="7"/>
      <c r="Q27" s="7">
        <v>7497904133</v>
      </c>
      <c r="R27" s="7"/>
      <c r="S27" s="7">
        <v>7509104133</v>
      </c>
      <c r="U27" s="4">
        <v>1.06E-2</v>
      </c>
    </row>
    <row r="28" spans="1:21" x14ac:dyDescent="0.45">
      <c r="A28" s="1" t="s">
        <v>185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K28" s="12">
        <v>0</v>
      </c>
      <c r="M28" s="7">
        <v>0</v>
      </c>
      <c r="N28" s="7"/>
      <c r="O28" s="7">
        <v>0</v>
      </c>
      <c r="P28" s="7"/>
      <c r="Q28" s="7">
        <v>20801936522</v>
      </c>
      <c r="R28" s="7"/>
      <c r="S28" s="7">
        <v>20801936522</v>
      </c>
      <c r="U28" s="4">
        <v>2.9399999999999999E-2</v>
      </c>
    </row>
    <row r="29" spans="1:21" x14ac:dyDescent="0.45">
      <c r="A29" s="1" t="s">
        <v>186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K29" s="12">
        <v>0</v>
      </c>
      <c r="M29" s="7">
        <v>0</v>
      </c>
      <c r="N29" s="7"/>
      <c r="O29" s="7">
        <v>0</v>
      </c>
      <c r="P29" s="7"/>
      <c r="Q29" s="7">
        <v>3181310862</v>
      </c>
      <c r="R29" s="7"/>
      <c r="S29" s="7">
        <v>3181310862</v>
      </c>
      <c r="U29" s="4">
        <v>4.4999999999999997E-3</v>
      </c>
    </row>
    <row r="30" spans="1:21" x14ac:dyDescent="0.45">
      <c r="A30" s="1" t="s">
        <v>158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K30" s="12">
        <v>0</v>
      </c>
      <c r="M30" s="7">
        <v>284734000</v>
      </c>
      <c r="N30" s="7"/>
      <c r="O30" s="7">
        <v>0</v>
      </c>
      <c r="P30" s="7"/>
      <c r="Q30" s="7">
        <v>2526608001</v>
      </c>
      <c r="R30" s="7"/>
      <c r="S30" s="7">
        <v>2811342001</v>
      </c>
      <c r="U30" s="4">
        <v>4.0000000000000001E-3</v>
      </c>
    </row>
    <row r="31" spans="1:21" x14ac:dyDescent="0.45">
      <c r="A31" s="1" t="s">
        <v>171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K31" s="12">
        <v>0</v>
      </c>
      <c r="M31" s="7">
        <v>7210644980</v>
      </c>
      <c r="N31" s="7"/>
      <c r="O31" s="7">
        <v>0</v>
      </c>
      <c r="P31" s="7"/>
      <c r="Q31" s="7">
        <v>99399752212</v>
      </c>
      <c r="R31" s="7"/>
      <c r="S31" s="7">
        <v>106610397192</v>
      </c>
      <c r="U31" s="4">
        <v>0.15049999999999999</v>
      </c>
    </row>
    <row r="32" spans="1:21" x14ac:dyDescent="0.45">
      <c r="A32" s="1" t="s">
        <v>50</v>
      </c>
      <c r="C32" s="7">
        <v>0</v>
      </c>
      <c r="D32" s="7"/>
      <c r="E32" s="7">
        <v>-5382780750</v>
      </c>
      <c r="F32" s="7"/>
      <c r="G32" s="7">
        <v>0</v>
      </c>
      <c r="H32" s="7"/>
      <c r="I32" s="7">
        <v>-5382780750</v>
      </c>
      <c r="K32" s="6" t="s">
        <v>232</v>
      </c>
      <c r="M32" s="7">
        <v>3137500000</v>
      </c>
      <c r="N32" s="7"/>
      <c r="O32" s="7">
        <v>-8990484787</v>
      </c>
      <c r="P32" s="7"/>
      <c r="Q32" s="7">
        <v>7919886676</v>
      </c>
      <c r="R32" s="7"/>
      <c r="S32" s="7">
        <v>2066901889</v>
      </c>
      <c r="U32" s="4">
        <v>2.8999999999999998E-3</v>
      </c>
    </row>
    <row r="33" spans="1:21" x14ac:dyDescent="0.45">
      <c r="A33" s="1" t="s">
        <v>187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K33" s="12">
        <v>0</v>
      </c>
      <c r="M33" s="7">
        <v>0</v>
      </c>
      <c r="N33" s="7"/>
      <c r="O33" s="7">
        <v>0</v>
      </c>
      <c r="P33" s="7"/>
      <c r="Q33" s="7">
        <v>62279207549</v>
      </c>
      <c r="R33" s="7"/>
      <c r="S33" s="7">
        <v>62279207549</v>
      </c>
      <c r="U33" s="4">
        <v>8.7900000000000006E-2</v>
      </c>
    </row>
    <row r="34" spans="1:21" x14ac:dyDescent="0.45">
      <c r="A34" s="1" t="s">
        <v>65</v>
      </c>
      <c r="C34" s="7">
        <v>0</v>
      </c>
      <c r="D34" s="7"/>
      <c r="E34" s="7">
        <v>-1687813200</v>
      </c>
      <c r="F34" s="7"/>
      <c r="G34" s="7">
        <v>0</v>
      </c>
      <c r="H34" s="7"/>
      <c r="I34" s="7">
        <v>-1687813200</v>
      </c>
      <c r="K34" s="6" t="s">
        <v>233</v>
      </c>
      <c r="M34" s="7">
        <v>21577932</v>
      </c>
      <c r="N34" s="7"/>
      <c r="O34" s="7">
        <v>-4625406906</v>
      </c>
      <c r="P34" s="7"/>
      <c r="Q34" s="7">
        <v>199864410141</v>
      </c>
      <c r="R34" s="7"/>
      <c r="S34" s="7">
        <v>195260581167</v>
      </c>
      <c r="U34" s="4">
        <v>0.2757</v>
      </c>
    </row>
    <row r="35" spans="1:21" x14ac:dyDescent="0.45">
      <c r="A35" s="1" t="s">
        <v>188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K35" s="12">
        <v>0</v>
      </c>
      <c r="M35" s="7">
        <v>0</v>
      </c>
      <c r="N35" s="7"/>
      <c r="O35" s="7">
        <v>0</v>
      </c>
      <c r="P35" s="7"/>
      <c r="Q35" s="7">
        <v>6025184344</v>
      </c>
      <c r="R35" s="7"/>
      <c r="S35" s="7">
        <v>6025184344</v>
      </c>
      <c r="U35" s="4">
        <v>8.5000000000000006E-3</v>
      </c>
    </row>
    <row r="36" spans="1:21" x14ac:dyDescent="0.45">
      <c r="A36" s="1" t="s">
        <v>61</v>
      </c>
      <c r="C36" s="7">
        <v>0</v>
      </c>
      <c r="D36" s="7"/>
      <c r="E36" s="7">
        <v>-19183932378</v>
      </c>
      <c r="F36" s="7"/>
      <c r="G36" s="7">
        <v>0</v>
      </c>
      <c r="H36" s="7"/>
      <c r="I36" s="7">
        <v>-19183932378</v>
      </c>
      <c r="K36" s="6" t="s">
        <v>234</v>
      </c>
      <c r="M36" s="7">
        <v>887500000</v>
      </c>
      <c r="N36" s="7"/>
      <c r="O36" s="7">
        <v>-113484611792</v>
      </c>
      <c r="P36" s="7"/>
      <c r="Q36" s="7">
        <v>-111723857</v>
      </c>
      <c r="R36" s="7"/>
      <c r="S36" s="7">
        <v>-112708835649</v>
      </c>
      <c r="U36" s="4">
        <v>-0.15909999999999999</v>
      </c>
    </row>
    <row r="37" spans="1:21" x14ac:dyDescent="0.45">
      <c r="A37" s="1" t="s">
        <v>189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K37" s="12">
        <v>0</v>
      </c>
      <c r="M37" s="7">
        <v>0</v>
      </c>
      <c r="N37" s="7"/>
      <c r="O37" s="7">
        <v>0</v>
      </c>
      <c r="P37" s="7"/>
      <c r="Q37" s="7">
        <v>2253901934</v>
      </c>
      <c r="R37" s="7"/>
      <c r="S37" s="7">
        <v>2253901934</v>
      </c>
      <c r="U37" s="4">
        <v>3.2000000000000002E-3</v>
      </c>
    </row>
    <row r="38" spans="1:21" x14ac:dyDescent="0.45">
      <c r="A38" s="1" t="s">
        <v>19</v>
      </c>
      <c r="C38" s="7">
        <v>0</v>
      </c>
      <c r="D38" s="7"/>
      <c r="E38" s="7">
        <v>-19369562149</v>
      </c>
      <c r="F38" s="7"/>
      <c r="G38" s="7">
        <v>0</v>
      </c>
      <c r="H38" s="7"/>
      <c r="I38" s="7">
        <v>-19369562149</v>
      </c>
      <c r="K38" s="6" t="s">
        <v>235</v>
      </c>
      <c r="M38" s="7">
        <v>0</v>
      </c>
      <c r="N38" s="7"/>
      <c r="O38" s="7">
        <v>94121991030</v>
      </c>
      <c r="P38" s="7"/>
      <c r="Q38" s="7">
        <v>85249881929</v>
      </c>
      <c r="R38" s="7"/>
      <c r="S38" s="7">
        <v>179371872959</v>
      </c>
      <c r="U38" s="4">
        <v>0.25330000000000003</v>
      </c>
    </row>
    <row r="39" spans="1:21" x14ac:dyDescent="0.45">
      <c r="A39" s="1" t="s">
        <v>141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K39" s="12">
        <v>0</v>
      </c>
      <c r="M39" s="7">
        <v>470000000</v>
      </c>
      <c r="N39" s="7"/>
      <c r="O39" s="7">
        <v>0</v>
      </c>
      <c r="P39" s="7"/>
      <c r="Q39" s="7">
        <v>-7649919044</v>
      </c>
      <c r="R39" s="7"/>
      <c r="S39" s="7">
        <v>-7179919044</v>
      </c>
      <c r="U39" s="4">
        <v>-1.01E-2</v>
      </c>
    </row>
    <row r="40" spans="1:21" x14ac:dyDescent="0.45">
      <c r="A40" s="1" t="s">
        <v>145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K40" s="12">
        <v>0</v>
      </c>
      <c r="M40" s="7">
        <v>1000000000</v>
      </c>
      <c r="N40" s="7"/>
      <c r="O40" s="7">
        <v>0</v>
      </c>
      <c r="P40" s="7"/>
      <c r="Q40" s="7">
        <v>10566180968</v>
      </c>
      <c r="R40" s="7"/>
      <c r="S40" s="7">
        <v>11566180968</v>
      </c>
      <c r="U40" s="4">
        <v>1.6299999999999999E-2</v>
      </c>
    </row>
    <row r="41" spans="1:21" x14ac:dyDescent="0.45">
      <c r="A41" s="1" t="s">
        <v>190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K41" s="12">
        <v>0</v>
      </c>
      <c r="M41" s="7">
        <v>0</v>
      </c>
      <c r="N41" s="7"/>
      <c r="O41" s="7">
        <v>0</v>
      </c>
      <c r="P41" s="7"/>
      <c r="Q41" s="7">
        <v>6972222152</v>
      </c>
      <c r="R41" s="7"/>
      <c r="S41" s="7">
        <v>6972222152</v>
      </c>
      <c r="U41" s="4">
        <v>9.7999999999999997E-3</v>
      </c>
    </row>
    <row r="42" spans="1:21" x14ac:dyDescent="0.45">
      <c r="A42" s="1" t="s">
        <v>133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K42" s="12">
        <v>0</v>
      </c>
      <c r="M42" s="7">
        <v>700000000</v>
      </c>
      <c r="N42" s="7"/>
      <c r="O42" s="7">
        <v>0</v>
      </c>
      <c r="P42" s="7"/>
      <c r="Q42" s="7">
        <v>-393338775</v>
      </c>
      <c r="R42" s="7"/>
      <c r="S42" s="7">
        <v>306661225</v>
      </c>
      <c r="U42" s="4">
        <v>4.0000000000000002E-4</v>
      </c>
    </row>
    <row r="43" spans="1:21" x14ac:dyDescent="0.45">
      <c r="A43" s="1" t="s">
        <v>35</v>
      </c>
      <c r="C43" s="7">
        <v>0</v>
      </c>
      <c r="D43" s="7"/>
      <c r="E43" s="7">
        <v>-135447264</v>
      </c>
      <c r="F43" s="7"/>
      <c r="G43" s="7">
        <v>0</v>
      </c>
      <c r="H43" s="7"/>
      <c r="I43" s="7">
        <v>-135447264</v>
      </c>
      <c r="K43" s="6" t="s">
        <v>236</v>
      </c>
      <c r="M43" s="7">
        <v>0</v>
      </c>
      <c r="N43" s="7"/>
      <c r="O43" s="7">
        <v>10291233759</v>
      </c>
      <c r="P43" s="7"/>
      <c r="Q43" s="7">
        <v>-14584306687</v>
      </c>
      <c r="R43" s="7"/>
      <c r="S43" s="7">
        <v>-4293072928</v>
      </c>
      <c r="U43" s="4">
        <v>-6.1000000000000004E-3</v>
      </c>
    </row>
    <row r="44" spans="1:21" x14ac:dyDescent="0.45">
      <c r="A44" s="1" t="s">
        <v>44</v>
      </c>
      <c r="C44" s="7">
        <v>0</v>
      </c>
      <c r="D44" s="7"/>
      <c r="E44" s="7">
        <v>-3646039572</v>
      </c>
      <c r="F44" s="7"/>
      <c r="G44" s="7">
        <v>0</v>
      </c>
      <c r="H44" s="7"/>
      <c r="I44" s="7">
        <v>-3646039572</v>
      </c>
      <c r="K44" s="6" t="s">
        <v>237</v>
      </c>
      <c r="M44" s="7">
        <v>9717180990</v>
      </c>
      <c r="N44" s="7"/>
      <c r="O44" s="7">
        <v>-72162472678</v>
      </c>
      <c r="P44" s="7"/>
      <c r="Q44" s="7">
        <v>-83177507504</v>
      </c>
      <c r="R44" s="7"/>
      <c r="S44" s="7">
        <v>-145622799192</v>
      </c>
      <c r="U44" s="4">
        <v>-0.2056</v>
      </c>
    </row>
    <row r="45" spans="1:21" x14ac:dyDescent="0.45">
      <c r="A45" s="1" t="s">
        <v>62</v>
      </c>
      <c r="C45" s="7">
        <v>0</v>
      </c>
      <c r="D45" s="7"/>
      <c r="E45" s="7">
        <v>-4597481250</v>
      </c>
      <c r="F45" s="7"/>
      <c r="G45" s="7">
        <v>0</v>
      </c>
      <c r="H45" s="7"/>
      <c r="I45" s="7">
        <v>-4597481250</v>
      </c>
      <c r="K45" s="6" t="s">
        <v>238</v>
      </c>
      <c r="M45" s="7">
        <v>3240000000</v>
      </c>
      <c r="N45" s="7"/>
      <c r="O45" s="7">
        <v>15182035366</v>
      </c>
      <c r="P45" s="7"/>
      <c r="Q45" s="7">
        <v>4549609221</v>
      </c>
      <c r="R45" s="7"/>
      <c r="S45" s="7">
        <v>22971644587</v>
      </c>
      <c r="U45" s="4">
        <v>3.2399999999999998E-2</v>
      </c>
    </row>
    <row r="46" spans="1:21" x14ac:dyDescent="0.45">
      <c r="A46" s="1" t="s">
        <v>129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K46" s="12">
        <v>0</v>
      </c>
      <c r="M46" s="7">
        <v>40836000</v>
      </c>
      <c r="N46" s="7"/>
      <c r="O46" s="7">
        <v>0</v>
      </c>
      <c r="P46" s="7"/>
      <c r="Q46" s="7">
        <v>436975339</v>
      </c>
      <c r="R46" s="7"/>
      <c r="S46" s="7">
        <v>477811339</v>
      </c>
      <c r="U46" s="4">
        <v>6.9999999999999999E-4</v>
      </c>
    </row>
    <row r="47" spans="1:21" x14ac:dyDescent="0.45">
      <c r="A47" s="1" t="s">
        <v>191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K47" s="12">
        <v>0</v>
      </c>
      <c r="M47" s="7">
        <v>0</v>
      </c>
      <c r="N47" s="7"/>
      <c r="O47" s="7">
        <v>0</v>
      </c>
      <c r="P47" s="7"/>
      <c r="Q47" s="7">
        <v>0</v>
      </c>
      <c r="R47" s="7"/>
      <c r="S47" s="7">
        <v>0</v>
      </c>
      <c r="U47" s="12">
        <v>0</v>
      </c>
    </row>
    <row r="48" spans="1:21" x14ac:dyDescent="0.45">
      <c r="A48" s="1" t="s">
        <v>63</v>
      </c>
      <c r="C48" s="7">
        <v>0</v>
      </c>
      <c r="D48" s="7"/>
      <c r="E48" s="7">
        <v>17502074729</v>
      </c>
      <c r="F48" s="7"/>
      <c r="G48" s="7">
        <v>0</v>
      </c>
      <c r="H48" s="7"/>
      <c r="I48" s="7">
        <v>17502074729</v>
      </c>
      <c r="K48" s="6" t="s">
        <v>239</v>
      </c>
      <c r="M48" s="7">
        <v>0</v>
      </c>
      <c r="N48" s="7"/>
      <c r="O48" s="7">
        <v>-58438773503</v>
      </c>
      <c r="P48" s="7"/>
      <c r="Q48" s="7">
        <v>9187198836</v>
      </c>
      <c r="R48" s="7"/>
      <c r="S48" s="7">
        <v>-49251574667</v>
      </c>
      <c r="U48" s="4">
        <v>-6.9500000000000006E-2</v>
      </c>
    </row>
    <row r="49" spans="1:21" x14ac:dyDescent="0.45">
      <c r="A49" s="1" t="s">
        <v>47</v>
      </c>
      <c r="C49" s="7">
        <v>0</v>
      </c>
      <c r="D49" s="7"/>
      <c r="E49" s="7">
        <v>-3878649121</v>
      </c>
      <c r="F49" s="7"/>
      <c r="G49" s="7">
        <v>0</v>
      </c>
      <c r="H49" s="7"/>
      <c r="I49" s="7">
        <v>-3878649121</v>
      </c>
      <c r="K49" s="6" t="s">
        <v>240</v>
      </c>
      <c r="M49" s="7">
        <v>3003774220</v>
      </c>
      <c r="N49" s="7"/>
      <c r="O49" s="7">
        <v>-2696939762</v>
      </c>
      <c r="P49" s="7"/>
      <c r="Q49" s="7">
        <v>35111985453</v>
      </c>
      <c r="R49" s="7"/>
      <c r="S49" s="7">
        <v>35418819911</v>
      </c>
      <c r="U49" s="4">
        <v>0.05</v>
      </c>
    </row>
    <row r="50" spans="1:21" x14ac:dyDescent="0.45">
      <c r="A50" s="1" t="s">
        <v>192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K50" s="12">
        <v>0</v>
      </c>
      <c r="M50" s="7">
        <v>0</v>
      </c>
      <c r="N50" s="7"/>
      <c r="O50" s="7">
        <v>0</v>
      </c>
      <c r="P50" s="7"/>
      <c r="Q50" s="7">
        <v>2480244635</v>
      </c>
      <c r="R50" s="7"/>
      <c r="S50" s="7">
        <v>2480244635</v>
      </c>
      <c r="U50" s="4">
        <v>3.5000000000000001E-3</v>
      </c>
    </row>
    <row r="51" spans="1:21" x14ac:dyDescent="0.45">
      <c r="A51" s="1" t="s">
        <v>160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K51" s="12">
        <v>0</v>
      </c>
      <c r="M51" s="7">
        <v>640000000</v>
      </c>
      <c r="N51" s="7"/>
      <c r="O51" s="7">
        <v>0</v>
      </c>
      <c r="P51" s="7"/>
      <c r="Q51" s="7">
        <v>9157470000</v>
      </c>
      <c r="R51" s="7"/>
      <c r="S51" s="7">
        <v>9797470000</v>
      </c>
      <c r="U51" s="4">
        <v>1.38E-2</v>
      </c>
    </row>
    <row r="52" spans="1:21" x14ac:dyDescent="0.45">
      <c r="A52" s="1" t="s">
        <v>55</v>
      </c>
      <c r="C52" s="7">
        <v>0</v>
      </c>
      <c r="D52" s="7"/>
      <c r="E52" s="7">
        <v>2591328596</v>
      </c>
      <c r="F52" s="7"/>
      <c r="G52" s="7">
        <v>0</v>
      </c>
      <c r="H52" s="7"/>
      <c r="I52" s="7">
        <v>2591328596</v>
      </c>
      <c r="K52" s="6" t="s">
        <v>241</v>
      </c>
      <c r="M52" s="7">
        <v>3375000000</v>
      </c>
      <c r="N52" s="7"/>
      <c r="O52" s="7">
        <v>-11949208515</v>
      </c>
      <c r="P52" s="7"/>
      <c r="Q52" s="7">
        <v>18765653971</v>
      </c>
      <c r="R52" s="7"/>
      <c r="S52" s="7">
        <v>10191445456</v>
      </c>
      <c r="U52" s="4">
        <v>1.44E-2</v>
      </c>
    </row>
    <row r="53" spans="1:21" x14ac:dyDescent="0.45">
      <c r="A53" s="1" t="s">
        <v>193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K53" s="12">
        <v>0</v>
      </c>
      <c r="M53" s="7">
        <v>0</v>
      </c>
      <c r="N53" s="7"/>
      <c r="O53" s="7">
        <v>0</v>
      </c>
      <c r="P53" s="7"/>
      <c r="Q53" s="7">
        <v>41298138786</v>
      </c>
      <c r="R53" s="7"/>
      <c r="S53" s="7">
        <v>41298138786</v>
      </c>
      <c r="U53" s="4">
        <v>5.8299999999999998E-2</v>
      </c>
    </row>
    <row r="54" spans="1:21" x14ac:dyDescent="0.45">
      <c r="A54" s="1" t="s">
        <v>46</v>
      </c>
      <c r="C54" s="7">
        <v>0</v>
      </c>
      <c r="D54" s="7"/>
      <c r="E54" s="7">
        <v>-5226696410</v>
      </c>
      <c r="F54" s="7"/>
      <c r="G54" s="7">
        <v>0</v>
      </c>
      <c r="H54" s="7"/>
      <c r="I54" s="7">
        <v>-5226696410</v>
      </c>
      <c r="K54" s="6" t="s">
        <v>242</v>
      </c>
      <c r="M54" s="7">
        <v>2105175174</v>
      </c>
      <c r="N54" s="7"/>
      <c r="O54" s="7">
        <v>-42309128158</v>
      </c>
      <c r="P54" s="7"/>
      <c r="Q54" s="7">
        <v>23446438654</v>
      </c>
      <c r="R54" s="7"/>
      <c r="S54" s="7">
        <v>-16757514330</v>
      </c>
      <c r="U54" s="4">
        <v>-2.3699999999999999E-2</v>
      </c>
    </row>
    <row r="55" spans="1:21" x14ac:dyDescent="0.45">
      <c r="A55" s="1" t="s">
        <v>45</v>
      </c>
      <c r="C55" s="7">
        <v>0</v>
      </c>
      <c r="D55" s="7"/>
      <c r="E55" s="7">
        <v>-9669124350</v>
      </c>
      <c r="F55" s="7"/>
      <c r="G55" s="7">
        <v>0</v>
      </c>
      <c r="H55" s="7"/>
      <c r="I55" s="7">
        <v>-9669124350</v>
      </c>
      <c r="K55" s="6" t="s">
        <v>243</v>
      </c>
      <c r="M55" s="7">
        <v>13867873250</v>
      </c>
      <c r="N55" s="7"/>
      <c r="O55" s="7">
        <v>-18392737783</v>
      </c>
      <c r="P55" s="7"/>
      <c r="Q55" s="7">
        <v>151944051184</v>
      </c>
      <c r="R55" s="7"/>
      <c r="S55" s="7">
        <v>147419186651</v>
      </c>
      <c r="U55" s="4">
        <v>0.2082</v>
      </c>
    </row>
    <row r="56" spans="1:21" x14ac:dyDescent="0.45">
      <c r="A56" s="1" t="s">
        <v>194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K56" s="6" t="s">
        <v>29</v>
      </c>
      <c r="M56" s="7">
        <v>0</v>
      </c>
      <c r="N56" s="7"/>
      <c r="O56" s="7">
        <v>0</v>
      </c>
      <c r="P56" s="7"/>
      <c r="Q56" s="7">
        <v>9587928200</v>
      </c>
      <c r="R56" s="7"/>
      <c r="S56" s="7">
        <v>9587928200</v>
      </c>
      <c r="U56" s="4">
        <v>1.35E-2</v>
      </c>
    </row>
    <row r="57" spans="1:21" x14ac:dyDescent="0.45">
      <c r="A57" s="1" t="s">
        <v>48</v>
      </c>
      <c r="C57" s="7">
        <v>0</v>
      </c>
      <c r="D57" s="7"/>
      <c r="E57" s="7">
        <v>-261835731</v>
      </c>
      <c r="F57" s="7"/>
      <c r="G57" s="7">
        <v>0</v>
      </c>
      <c r="H57" s="7"/>
      <c r="I57" s="7">
        <v>-261835731</v>
      </c>
      <c r="K57" s="6" t="s">
        <v>244</v>
      </c>
      <c r="M57" s="7">
        <v>0</v>
      </c>
      <c r="N57" s="7"/>
      <c r="O57" s="7">
        <v>-689655660</v>
      </c>
      <c r="P57" s="7"/>
      <c r="Q57" s="7">
        <v>-5089744130</v>
      </c>
      <c r="R57" s="7"/>
      <c r="S57" s="7">
        <v>-5779399790</v>
      </c>
      <c r="U57" s="4">
        <v>-8.2000000000000007E-3</v>
      </c>
    </row>
    <row r="58" spans="1:21" x14ac:dyDescent="0.45">
      <c r="A58" s="1" t="s">
        <v>42</v>
      </c>
      <c r="C58" s="7">
        <v>0</v>
      </c>
      <c r="D58" s="7"/>
      <c r="E58" s="7">
        <v>-4340519325</v>
      </c>
      <c r="F58" s="7"/>
      <c r="G58" s="7">
        <v>0</v>
      </c>
      <c r="H58" s="7"/>
      <c r="I58" s="7">
        <v>-4340519325</v>
      </c>
      <c r="K58" s="6" t="s">
        <v>245</v>
      </c>
      <c r="M58" s="7">
        <v>0</v>
      </c>
      <c r="N58" s="7"/>
      <c r="O58" s="7">
        <v>-8918249075</v>
      </c>
      <c r="P58" s="7"/>
      <c r="Q58" s="7">
        <v>6528836778</v>
      </c>
      <c r="R58" s="7"/>
      <c r="S58" s="7">
        <v>-2389412297</v>
      </c>
      <c r="U58" s="4">
        <v>-3.3999999999999998E-3</v>
      </c>
    </row>
    <row r="59" spans="1:21" x14ac:dyDescent="0.45">
      <c r="A59" s="1" t="s">
        <v>31</v>
      </c>
      <c r="C59" s="7">
        <v>0</v>
      </c>
      <c r="D59" s="7"/>
      <c r="E59" s="7">
        <v>1655539956</v>
      </c>
      <c r="F59" s="7"/>
      <c r="G59" s="7">
        <v>0</v>
      </c>
      <c r="H59" s="7"/>
      <c r="I59" s="7">
        <v>1655539956</v>
      </c>
      <c r="K59" s="6" t="s">
        <v>246</v>
      </c>
      <c r="M59" s="7">
        <v>0</v>
      </c>
      <c r="N59" s="7"/>
      <c r="O59" s="7">
        <v>-13496427936</v>
      </c>
      <c r="P59" s="7"/>
      <c r="Q59" s="7">
        <v>-17914549479</v>
      </c>
      <c r="R59" s="7"/>
      <c r="S59" s="7">
        <v>-31410977415</v>
      </c>
      <c r="U59" s="4">
        <v>-4.4400000000000002E-2</v>
      </c>
    </row>
    <row r="60" spans="1:21" x14ac:dyDescent="0.45">
      <c r="A60" s="1" t="s">
        <v>195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0</v>
      </c>
      <c r="K60" s="12">
        <v>0</v>
      </c>
      <c r="M60" s="7">
        <v>0</v>
      </c>
      <c r="N60" s="7"/>
      <c r="O60" s="7">
        <v>0</v>
      </c>
      <c r="P60" s="7"/>
      <c r="Q60" s="7">
        <v>0</v>
      </c>
      <c r="R60" s="7"/>
      <c r="S60" s="7">
        <v>0</v>
      </c>
      <c r="U60" s="4">
        <v>0</v>
      </c>
    </row>
    <row r="61" spans="1:21" x14ac:dyDescent="0.45">
      <c r="A61" s="1" t="s">
        <v>196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0</v>
      </c>
      <c r="K61" s="12">
        <v>0</v>
      </c>
      <c r="M61" s="7">
        <v>0</v>
      </c>
      <c r="N61" s="7"/>
      <c r="O61" s="7">
        <v>0</v>
      </c>
      <c r="P61" s="7"/>
      <c r="Q61" s="7">
        <v>-3906672707</v>
      </c>
      <c r="R61" s="7"/>
      <c r="S61" s="7">
        <v>-3906672707</v>
      </c>
      <c r="U61" s="4">
        <v>-5.4999999999999997E-3</v>
      </c>
    </row>
    <row r="62" spans="1:21" x14ac:dyDescent="0.45">
      <c r="A62" s="1" t="s">
        <v>155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0</v>
      </c>
      <c r="K62" s="12">
        <v>0</v>
      </c>
      <c r="M62" s="7">
        <v>850000000</v>
      </c>
      <c r="N62" s="7"/>
      <c r="O62" s="7">
        <v>0</v>
      </c>
      <c r="P62" s="7"/>
      <c r="Q62" s="7">
        <v>146820972853</v>
      </c>
      <c r="R62" s="7"/>
      <c r="S62" s="7">
        <v>147670972853</v>
      </c>
      <c r="U62" s="4">
        <v>0.20849999999999999</v>
      </c>
    </row>
    <row r="63" spans="1:21" x14ac:dyDescent="0.45">
      <c r="A63" s="1" t="s">
        <v>17</v>
      </c>
      <c r="C63" s="7">
        <v>0</v>
      </c>
      <c r="D63" s="7"/>
      <c r="E63" s="7">
        <v>-1640182500</v>
      </c>
      <c r="F63" s="7"/>
      <c r="G63" s="7">
        <v>0</v>
      </c>
      <c r="H63" s="7"/>
      <c r="I63" s="7">
        <v>-1640182500</v>
      </c>
      <c r="K63" s="6" t="s">
        <v>247</v>
      </c>
      <c r="M63" s="7">
        <v>4200000</v>
      </c>
      <c r="N63" s="7"/>
      <c r="O63" s="7">
        <v>-23265623700</v>
      </c>
      <c r="P63" s="7"/>
      <c r="Q63" s="7">
        <v>-1357547388</v>
      </c>
      <c r="R63" s="7"/>
      <c r="S63" s="7">
        <v>-24618971088</v>
      </c>
      <c r="U63" s="4">
        <v>-3.4799999999999998E-2</v>
      </c>
    </row>
    <row r="64" spans="1:21" x14ac:dyDescent="0.45">
      <c r="A64" s="1" t="s">
        <v>16</v>
      </c>
      <c r="C64" s="7">
        <v>0</v>
      </c>
      <c r="D64" s="7"/>
      <c r="E64" s="7">
        <v>-10909698750</v>
      </c>
      <c r="F64" s="7"/>
      <c r="G64" s="7">
        <v>0</v>
      </c>
      <c r="H64" s="7"/>
      <c r="I64" s="7">
        <v>-10909698750</v>
      </c>
      <c r="K64" s="6" t="s">
        <v>248</v>
      </c>
      <c r="M64" s="7">
        <v>0</v>
      </c>
      <c r="N64" s="7"/>
      <c r="O64" s="7">
        <v>-18122769715</v>
      </c>
      <c r="P64" s="7"/>
      <c r="Q64" s="7">
        <v>38824066396</v>
      </c>
      <c r="R64" s="7"/>
      <c r="S64" s="7">
        <v>20701296681</v>
      </c>
      <c r="U64" s="4">
        <v>2.92E-2</v>
      </c>
    </row>
    <row r="65" spans="1:21" x14ac:dyDescent="0.45">
      <c r="A65" s="1" t="s">
        <v>197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0</v>
      </c>
      <c r="K65" s="12">
        <v>0</v>
      </c>
      <c r="M65" s="7">
        <v>0</v>
      </c>
      <c r="N65" s="7"/>
      <c r="O65" s="7">
        <v>0</v>
      </c>
      <c r="P65" s="7"/>
      <c r="Q65" s="7">
        <v>3817098101</v>
      </c>
      <c r="R65" s="7"/>
      <c r="S65" s="7">
        <v>3817098101</v>
      </c>
      <c r="U65" s="4">
        <v>5.4000000000000003E-3</v>
      </c>
    </row>
    <row r="66" spans="1:21" x14ac:dyDescent="0.45">
      <c r="A66" s="1" t="s">
        <v>198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0</v>
      </c>
      <c r="K66" s="12">
        <v>0</v>
      </c>
      <c r="M66" s="7">
        <v>0</v>
      </c>
      <c r="N66" s="7"/>
      <c r="O66" s="7">
        <v>0</v>
      </c>
      <c r="P66" s="7"/>
      <c r="Q66" s="7">
        <v>1121857951</v>
      </c>
      <c r="R66" s="7"/>
      <c r="S66" s="7">
        <v>1121857951</v>
      </c>
      <c r="U66" s="4">
        <v>1.6000000000000001E-3</v>
      </c>
    </row>
    <row r="67" spans="1:21" x14ac:dyDescent="0.45">
      <c r="A67" s="1" t="s">
        <v>199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0</v>
      </c>
      <c r="K67" s="12">
        <v>0</v>
      </c>
      <c r="M67" s="7">
        <v>0</v>
      </c>
      <c r="N67" s="7"/>
      <c r="O67" s="7">
        <v>0</v>
      </c>
      <c r="P67" s="7"/>
      <c r="Q67" s="7">
        <v>-2825945792</v>
      </c>
      <c r="R67" s="7"/>
      <c r="S67" s="7">
        <v>-2825945792</v>
      </c>
      <c r="U67" s="4">
        <v>-4.0000000000000001E-3</v>
      </c>
    </row>
    <row r="68" spans="1:21" x14ac:dyDescent="0.45">
      <c r="A68" s="1" t="s">
        <v>149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0</v>
      </c>
      <c r="K68" s="12">
        <v>0</v>
      </c>
      <c r="M68" s="7">
        <v>130000000</v>
      </c>
      <c r="N68" s="7"/>
      <c r="O68" s="7">
        <v>0</v>
      </c>
      <c r="P68" s="7"/>
      <c r="Q68" s="7">
        <v>48286628</v>
      </c>
      <c r="R68" s="7"/>
      <c r="S68" s="7">
        <v>178286628</v>
      </c>
      <c r="U68" s="4">
        <v>2.9999999999999997E-4</v>
      </c>
    </row>
    <row r="69" spans="1:21" x14ac:dyDescent="0.45">
      <c r="A69" s="1" t="s">
        <v>200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0</v>
      </c>
      <c r="K69" s="12">
        <v>0</v>
      </c>
      <c r="M69" s="7">
        <v>0</v>
      </c>
      <c r="N69" s="7"/>
      <c r="O69" s="7">
        <v>0</v>
      </c>
      <c r="P69" s="7"/>
      <c r="Q69" s="7">
        <v>1746029229</v>
      </c>
      <c r="R69" s="7"/>
      <c r="S69" s="7">
        <v>1746029229</v>
      </c>
      <c r="U69" s="4">
        <v>2.5000000000000001E-3</v>
      </c>
    </row>
    <row r="70" spans="1:21" x14ac:dyDescent="0.45">
      <c r="A70" s="1" t="s">
        <v>163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v>0</v>
      </c>
      <c r="K70" s="12">
        <v>0</v>
      </c>
      <c r="M70" s="7">
        <v>171529200</v>
      </c>
      <c r="N70" s="7"/>
      <c r="O70" s="7">
        <v>0</v>
      </c>
      <c r="P70" s="7"/>
      <c r="Q70" s="7">
        <v>10499637786</v>
      </c>
      <c r="R70" s="7"/>
      <c r="S70" s="7">
        <v>10671166986</v>
      </c>
      <c r="U70" s="4">
        <v>1.5100000000000001E-2</v>
      </c>
    </row>
    <row r="71" spans="1:21" x14ac:dyDescent="0.45">
      <c r="A71" s="1" t="s">
        <v>122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v>0</v>
      </c>
      <c r="K71" s="12">
        <v>0</v>
      </c>
      <c r="M71" s="7">
        <v>2159410</v>
      </c>
      <c r="N71" s="7"/>
      <c r="O71" s="7">
        <v>0</v>
      </c>
      <c r="P71" s="7"/>
      <c r="Q71" s="7">
        <v>20477479</v>
      </c>
      <c r="R71" s="7"/>
      <c r="S71" s="7">
        <v>22636889</v>
      </c>
      <c r="U71" s="12">
        <v>0</v>
      </c>
    </row>
    <row r="72" spans="1:21" x14ac:dyDescent="0.45">
      <c r="A72" s="1" t="s">
        <v>201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v>0</v>
      </c>
      <c r="K72" s="12">
        <v>0</v>
      </c>
      <c r="M72" s="7">
        <v>0</v>
      </c>
      <c r="N72" s="7"/>
      <c r="O72" s="7">
        <v>0</v>
      </c>
      <c r="P72" s="7"/>
      <c r="Q72" s="7">
        <v>37596788289</v>
      </c>
      <c r="R72" s="7"/>
      <c r="S72" s="7">
        <v>37596788289</v>
      </c>
      <c r="U72" s="4">
        <v>5.3100000000000001E-2</v>
      </c>
    </row>
    <row r="73" spans="1:21" x14ac:dyDescent="0.45">
      <c r="A73" s="1" t="s">
        <v>202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v>0</v>
      </c>
      <c r="K73" s="12">
        <v>0</v>
      </c>
      <c r="M73" s="7">
        <v>0</v>
      </c>
      <c r="N73" s="7"/>
      <c r="O73" s="7">
        <v>0</v>
      </c>
      <c r="P73" s="7"/>
      <c r="Q73" s="7">
        <v>-32699735435</v>
      </c>
      <c r="R73" s="7"/>
      <c r="S73" s="7">
        <v>-32699735435</v>
      </c>
      <c r="U73" s="4">
        <v>-4.6199999999999998E-2</v>
      </c>
    </row>
    <row r="74" spans="1:21" x14ac:dyDescent="0.45">
      <c r="A74" s="1" t="s">
        <v>203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0</v>
      </c>
      <c r="K74" s="12">
        <v>0</v>
      </c>
      <c r="M74" s="7">
        <v>0</v>
      </c>
      <c r="N74" s="7"/>
      <c r="O74" s="7">
        <v>0</v>
      </c>
      <c r="P74" s="7"/>
      <c r="Q74" s="7">
        <v>11934818534</v>
      </c>
      <c r="R74" s="7"/>
      <c r="S74" s="7">
        <v>11934818534</v>
      </c>
      <c r="U74" s="4">
        <v>1.6899999999999998E-2</v>
      </c>
    </row>
    <row r="75" spans="1:21" x14ac:dyDescent="0.45">
      <c r="A75" s="1" t="s">
        <v>204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0</v>
      </c>
      <c r="K75" s="12">
        <v>0</v>
      </c>
      <c r="M75" s="7">
        <v>0</v>
      </c>
      <c r="N75" s="7"/>
      <c r="O75" s="7">
        <v>0</v>
      </c>
      <c r="P75" s="7"/>
      <c r="Q75" s="7">
        <v>11787360555</v>
      </c>
      <c r="R75" s="7"/>
      <c r="S75" s="7">
        <v>11787360555</v>
      </c>
      <c r="U75" s="4">
        <v>1.66E-2</v>
      </c>
    </row>
    <row r="76" spans="1:21" x14ac:dyDescent="0.45">
      <c r="A76" s="1" t="s">
        <v>205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0</v>
      </c>
      <c r="K76" s="12">
        <v>0</v>
      </c>
      <c r="M76" s="7">
        <v>0</v>
      </c>
      <c r="N76" s="7"/>
      <c r="O76" s="7">
        <v>0</v>
      </c>
      <c r="P76" s="7"/>
      <c r="Q76" s="7">
        <v>-40814130677</v>
      </c>
      <c r="R76" s="7"/>
      <c r="S76" s="7">
        <v>-40814130677</v>
      </c>
      <c r="U76" s="4">
        <v>-5.7599999999999998E-2</v>
      </c>
    </row>
    <row r="77" spans="1:21" x14ac:dyDescent="0.45">
      <c r="A77" s="1" t="s">
        <v>206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v>0</v>
      </c>
      <c r="K77" s="12">
        <v>0</v>
      </c>
      <c r="M77" s="7">
        <v>0</v>
      </c>
      <c r="N77" s="7"/>
      <c r="O77" s="7">
        <v>0</v>
      </c>
      <c r="P77" s="7"/>
      <c r="Q77" s="7">
        <v>-1399494618</v>
      </c>
      <c r="R77" s="7"/>
      <c r="S77" s="7">
        <v>-1399494618</v>
      </c>
      <c r="U77" s="4">
        <v>-2E-3</v>
      </c>
    </row>
    <row r="78" spans="1:21" x14ac:dyDescent="0.45">
      <c r="A78" s="1" t="s">
        <v>276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0</v>
      </c>
      <c r="K78" s="12">
        <v>0</v>
      </c>
      <c r="M78" s="7">
        <v>0</v>
      </c>
      <c r="N78" s="7"/>
      <c r="O78" s="7">
        <v>0</v>
      </c>
      <c r="P78" s="7"/>
      <c r="Q78" s="7">
        <v>57501514</v>
      </c>
      <c r="R78" s="7"/>
      <c r="S78" s="7">
        <f>Q78</f>
        <v>57501514</v>
      </c>
      <c r="U78" s="4">
        <v>0</v>
      </c>
    </row>
    <row r="79" spans="1:21" x14ac:dyDescent="0.45">
      <c r="A79" s="1" t="s">
        <v>207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v>0</v>
      </c>
      <c r="K79" s="12">
        <v>0</v>
      </c>
      <c r="M79" s="7">
        <v>0</v>
      </c>
      <c r="N79" s="7"/>
      <c r="O79" s="7">
        <v>0</v>
      </c>
      <c r="P79" s="7"/>
      <c r="Q79" s="7">
        <v>-20623</v>
      </c>
      <c r="R79" s="7"/>
      <c r="S79" s="7">
        <v>-20623</v>
      </c>
      <c r="U79" s="12">
        <v>0</v>
      </c>
    </row>
    <row r="80" spans="1:21" x14ac:dyDescent="0.45">
      <c r="A80" s="1" t="s">
        <v>208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v>0</v>
      </c>
      <c r="K80" s="12">
        <v>0</v>
      </c>
      <c r="M80" s="7">
        <v>0</v>
      </c>
      <c r="N80" s="7"/>
      <c r="O80" s="7">
        <v>0</v>
      </c>
      <c r="P80" s="7"/>
      <c r="Q80" s="7">
        <v>17058316997</v>
      </c>
      <c r="R80" s="7"/>
      <c r="S80" s="7">
        <v>17058316997</v>
      </c>
      <c r="U80" s="4">
        <v>2.41E-2</v>
      </c>
    </row>
    <row r="81" spans="1:21" x14ac:dyDescent="0.45">
      <c r="A81" s="1" t="s">
        <v>52</v>
      </c>
      <c r="C81" s="7">
        <v>0</v>
      </c>
      <c r="D81" s="7"/>
      <c r="E81" s="7">
        <v>-3366461657</v>
      </c>
      <c r="F81" s="7"/>
      <c r="G81" s="7">
        <v>0</v>
      </c>
      <c r="H81" s="7"/>
      <c r="I81" s="7">
        <v>-3366461657</v>
      </c>
      <c r="K81" s="6" t="s">
        <v>249</v>
      </c>
      <c r="M81" s="7">
        <v>3853481952</v>
      </c>
      <c r="N81" s="7"/>
      <c r="O81" s="7">
        <v>-26818686556</v>
      </c>
      <c r="P81" s="7"/>
      <c r="Q81" s="7">
        <v>9412094422</v>
      </c>
      <c r="R81" s="7"/>
      <c r="S81" s="7">
        <v>-13553110182</v>
      </c>
      <c r="U81" s="4">
        <v>-1.9099999999999999E-2</v>
      </c>
    </row>
    <row r="82" spans="1:21" x14ac:dyDescent="0.45">
      <c r="A82" s="1" t="s">
        <v>209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v>0</v>
      </c>
      <c r="K82" s="12">
        <v>0</v>
      </c>
      <c r="M82" s="7">
        <v>0</v>
      </c>
      <c r="N82" s="7"/>
      <c r="O82" s="7">
        <v>0</v>
      </c>
      <c r="P82" s="7"/>
      <c r="Q82" s="7">
        <v>-1000864577</v>
      </c>
      <c r="R82" s="7"/>
      <c r="S82" s="7">
        <v>-1000864577</v>
      </c>
      <c r="U82" s="4">
        <v>-1.4E-3</v>
      </c>
    </row>
    <row r="83" spans="1:21" x14ac:dyDescent="0.45">
      <c r="A83" s="1" t="s">
        <v>58</v>
      </c>
      <c r="C83" s="7">
        <v>0</v>
      </c>
      <c r="D83" s="7"/>
      <c r="E83" s="7">
        <v>-4782473954</v>
      </c>
      <c r="F83" s="7"/>
      <c r="G83" s="7">
        <v>0</v>
      </c>
      <c r="H83" s="7"/>
      <c r="I83" s="7">
        <v>-4782473954</v>
      </c>
      <c r="K83" s="6" t="s">
        <v>250</v>
      </c>
      <c r="M83" s="7">
        <v>3456250000</v>
      </c>
      <c r="N83" s="7"/>
      <c r="O83" s="7">
        <v>3671149464</v>
      </c>
      <c r="P83" s="7"/>
      <c r="Q83" s="7">
        <v>493612316</v>
      </c>
      <c r="R83" s="7"/>
      <c r="S83" s="7">
        <v>7621011780</v>
      </c>
      <c r="U83" s="4">
        <v>1.0800000000000001E-2</v>
      </c>
    </row>
    <row r="84" spans="1:21" x14ac:dyDescent="0.45">
      <c r="A84" s="1" t="s">
        <v>165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v>0</v>
      </c>
      <c r="K84" s="12">
        <v>0</v>
      </c>
      <c r="M84" s="7">
        <v>1300000000</v>
      </c>
      <c r="N84" s="7"/>
      <c r="O84" s="7">
        <v>0</v>
      </c>
      <c r="P84" s="7"/>
      <c r="Q84" s="7">
        <v>6172004278</v>
      </c>
      <c r="R84" s="7"/>
      <c r="S84" s="7">
        <v>7472004278</v>
      </c>
      <c r="U84" s="4">
        <v>1.06E-2</v>
      </c>
    </row>
    <row r="85" spans="1:21" x14ac:dyDescent="0.45">
      <c r="A85" s="1" t="s">
        <v>210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v>0</v>
      </c>
      <c r="K85" s="12">
        <v>0</v>
      </c>
      <c r="M85" s="7">
        <v>0</v>
      </c>
      <c r="N85" s="7"/>
      <c r="O85" s="7">
        <v>0</v>
      </c>
      <c r="P85" s="7"/>
      <c r="Q85" s="7">
        <v>2312014619</v>
      </c>
      <c r="R85" s="7"/>
      <c r="S85" s="7">
        <v>2312014619</v>
      </c>
      <c r="U85" s="4">
        <v>3.3E-3</v>
      </c>
    </row>
    <row r="86" spans="1:21" x14ac:dyDescent="0.45">
      <c r="A86" s="1" t="s">
        <v>211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v>0</v>
      </c>
      <c r="K86" s="12">
        <v>0</v>
      </c>
      <c r="M86" s="7">
        <v>0</v>
      </c>
      <c r="N86" s="7"/>
      <c r="O86" s="7">
        <v>0</v>
      </c>
      <c r="P86" s="7"/>
      <c r="Q86" s="7">
        <v>-9144412991</v>
      </c>
      <c r="R86" s="7"/>
      <c r="S86" s="7">
        <v>-9144412991</v>
      </c>
      <c r="U86" s="4">
        <v>-1.29E-2</v>
      </c>
    </row>
    <row r="87" spans="1:21" x14ac:dyDescent="0.45">
      <c r="A87" s="1" t="s">
        <v>212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v>0</v>
      </c>
      <c r="K87" s="12">
        <v>0</v>
      </c>
      <c r="M87" s="7">
        <v>0</v>
      </c>
      <c r="N87" s="7"/>
      <c r="O87" s="7">
        <v>0</v>
      </c>
      <c r="P87" s="7"/>
      <c r="Q87" s="7">
        <v>31426078679</v>
      </c>
      <c r="R87" s="7"/>
      <c r="S87" s="7">
        <v>31426078679</v>
      </c>
      <c r="U87" s="4">
        <v>4.4400000000000002E-2</v>
      </c>
    </row>
    <row r="88" spans="1:21" x14ac:dyDescent="0.45">
      <c r="A88" s="1" t="s">
        <v>24</v>
      </c>
      <c r="C88" s="7">
        <v>0</v>
      </c>
      <c r="D88" s="7"/>
      <c r="E88" s="7">
        <v>-439011208</v>
      </c>
      <c r="F88" s="7"/>
      <c r="G88" s="7">
        <v>0</v>
      </c>
      <c r="H88" s="7"/>
      <c r="I88" s="7">
        <v>-439011208</v>
      </c>
      <c r="K88" s="6" t="s">
        <v>251</v>
      </c>
      <c r="M88" s="7">
        <v>0</v>
      </c>
      <c r="N88" s="7"/>
      <c r="O88" s="7">
        <v>-1491004961</v>
      </c>
      <c r="P88" s="7"/>
      <c r="Q88" s="7">
        <v>422675</v>
      </c>
      <c r="R88" s="7"/>
      <c r="S88" s="7">
        <v>-1490582286</v>
      </c>
      <c r="U88" s="4">
        <v>-2.0999999999999999E-3</v>
      </c>
    </row>
    <row r="89" spans="1:21" x14ac:dyDescent="0.45">
      <c r="A89" s="1" t="s">
        <v>213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v>0</v>
      </c>
      <c r="K89" s="12">
        <v>0</v>
      </c>
      <c r="M89" s="7">
        <v>0</v>
      </c>
      <c r="N89" s="7"/>
      <c r="O89" s="7">
        <v>0</v>
      </c>
      <c r="P89" s="7"/>
      <c r="Q89" s="7">
        <v>7599044318</v>
      </c>
      <c r="R89" s="7"/>
      <c r="S89" s="7">
        <v>7599044318</v>
      </c>
      <c r="U89" s="4">
        <v>1.0699999999999999E-2</v>
      </c>
    </row>
    <row r="90" spans="1:21" x14ac:dyDescent="0.45">
      <c r="A90" s="1" t="s">
        <v>174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v>0</v>
      </c>
      <c r="K90" s="12">
        <v>0</v>
      </c>
      <c r="M90" s="7">
        <v>104421156</v>
      </c>
      <c r="N90" s="7"/>
      <c r="O90" s="7">
        <v>0</v>
      </c>
      <c r="P90" s="7"/>
      <c r="Q90" s="7">
        <v>6660647463</v>
      </c>
      <c r="R90" s="7"/>
      <c r="S90" s="7">
        <v>6765068619</v>
      </c>
      <c r="U90" s="4">
        <v>9.5999999999999992E-3</v>
      </c>
    </row>
    <row r="91" spans="1:21" x14ac:dyDescent="0.45">
      <c r="A91" s="1" t="s">
        <v>39</v>
      </c>
      <c r="C91" s="7">
        <v>0</v>
      </c>
      <c r="D91" s="7"/>
      <c r="E91" s="7">
        <v>-3399651000</v>
      </c>
      <c r="F91" s="7"/>
      <c r="G91" s="7">
        <v>0</v>
      </c>
      <c r="H91" s="7"/>
      <c r="I91" s="7">
        <v>-3399651000</v>
      </c>
      <c r="K91" s="6" t="s">
        <v>252</v>
      </c>
      <c r="M91" s="7">
        <v>6741000000</v>
      </c>
      <c r="N91" s="7"/>
      <c r="O91" s="7">
        <v>-9375832499</v>
      </c>
      <c r="P91" s="7"/>
      <c r="Q91" s="7">
        <v>42147602101</v>
      </c>
      <c r="R91" s="7"/>
      <c r="S91" s="7">
        <v>39512769602</v>
      </c>
      <c r="U91" s="4">
        <v>5.5800000000000002E-2</v>
      </c>
    </row>
    <row r="92" spans="1:21" x14ac:dyDescent="0.45">
      <c r="A92" s="1" t="s">
        <v>214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v>0</v>
      </c>
      <c r="K92" s="12">
        <v>0</v>
      </c>
      <c r="M92" s="7">
        <v>0</v>
      </c>
      <c r="N92" s="7"/>
      <c r="O92" s="7">
        <v>0</v>
      </c>
      <c r="P92" s="7"/>
      <c r="Q92" s="7">
        <v>20726881321</v>
      </c>
      <c r="R92" s="7"/>
      <c r="S92" s="7">
        <v>20726881321</v>
      </c>
      <c r="U92" s="4">
        <v>2.93E-2</v>
      </c>
    </row>
    <row r="93" spans="1:21" x14ac:dyDescent="0.45">
      <c r="A93" s="1" t="s">
        <v>215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v>0</v>
      </c>
      <c r="K93" s="12">
        <v>0</v>
      </c>
      <c r="M93" s="7">
        <v>0</v>
      </c>
      <c r="N93" s="7"/>
      <c r="O93" s="7">
        <v>0</v>
      </c>
      <c r="P93" s="7"/>
      <c r="Q93" s="7">
        <v>14689198722</v>
      </c>
      <c r="R93" s="7"/>
      <c r="S93" s="7">
        <v>14689198722</v>
      </c>
      <c r="U93" s="4">
        <v>2.07E-2</v>
      </c>
    </row>
    <row r="94" spans="1:21" x14ac:dyDescent="0.45">
      <c r="A94" s="1" t="s">
        <v>143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v>0</v>
      </c>
      <c r="K94" s="12">
        <v>0</v>
      </c>
      <c r="M94" s="7">
        <v>300000000</v>
      </c>
      <c r="N94" s="7"/>
      <c r="O94" s="7">
        <v>0</v>
      </c>
      <c r="P94" s="7"/>
      <c r="Q94" s="7">
        <v>32966460196</v>
      </c>
      <c r="R94" s="7"/>
      <c r="S94" s="7">
        <v>33266460196</v>
      </c>
      <c r="U94" s="4">
        <v>4.7E-2</v>
      </c>
    </row>
    <row r="95" spans="1:21" x14ac:dyDescent="0.45">
      <c r="A95" s="1" t="s">
        <v>21</v>
      </c>
      <c r="C95" s="7">
        <v>0</v>
      </c>
      <c r="D95" s="7"/>
      <c r="E95" s="7">
        <v>-12673143450</v>
      </c>
      <c r="F95" s="7"/>
      <c r="G95" s="7">
        <v>0</v>
      </c>
      <c r="H95" s="7"/>
      <c r="I95" s="7">
        <v>-12673143450</v>
      </c>
      <c r="K95" s="6" t="s">
        <v>253</v>
      </c>
      <c r="M95" s="7">
        <v>735000000</v>
      </c>
      <c r="N95" s="7"/>
      <c r="O95" s="7">
        <v>-7548628198</v>
      </c>
      <c r="P95" s="7"/>
      <c r="Q95" s="7">
        <v>0</v>
      </c>
      <c r="R95" s="7"/>
      <c r="S95" s="7">
        <v>-6813628198</v>
      </c>
      <c r="U95" s="4">
        <v>-9.5999999999999992E-3</v>
      </c>
    </row>
    <row r="96" spans="1:21" x14ac:dyDescent="0.45">
      <c r="A96" s="1" t="s">
        <v>20</v>
      </c>
      <c r="C96" s="7">
        <v>0</v>
      </c>
      <c r="D96" s="7"/>
      <c r="E96" s="7">
        <v>-10854994747</v>
      </c>
      <c r="F96" s="7"/>
      <c r="G96" s="7">
        <v>0</v>
      </c>
      <c r="H96" s="7"/>
      <c r="I96" s="7">
        <v>-10854994747</v>
      </c>
      <c r="K96" s="6" t="s">
        <v>254</v>
      </c>
      <c r="M96" s="7">
        <v>2890860</v>
      </c>
      <c r="N96" s="7"/>
      <c r="O96" s="7">
        <v>-101412598001</v>
      </c>
      <c r="P96" s="7"/>
      <c r="Q96" s="7">
        <v>0</v>
      </c>
      <c r="R96" s="7"/>
      <c r="S96" s="7">
        <v>-101409707141</v>
      </c>
      <c r="U96" s="4">
        <v>-0.14319999999999999</v>
      </c>
    </row>
    <row r="97" spans="1:21" x14ac:dyDescent="0.45">
      <c r="A97" s="1" t="s">
        <v>51</v>
      </c>
      <c r="C97" s="7">
        <v>1391440731</v>
      </c>
      <c r="D97" s="7"/>
      <c r="E97" s="7">
        <v>-4206545857</v>
      </c>
      <c r="F97" s="7"/>
      <c r="G97" s="7">
        <v>0</v>
      </c>
      <c r="H97" s="7"/>
      <c r="I97" s="7">
        <v>-2815105126</v>
      </c>
      <c r="K97" s="6" t="s">
        <v>255</v>
      </c>
      <c r="M97" s="7">
        <v>2380789547</v>
      </c>
      <c r="N97" s="7"/>
      <c r="O97" s="7">
        <v>-9131193327</v>
      </c>
      <c r="P97" s="7"/>
      <c r="Q97" s="7">
        <v>0</v>
      </c>
      <c r="R97" s="7"/>
      <c r="S97" s="7">
        <v>-6750403780</v>
      </c>
      <c r="U97" s="4">
        <v>-9.4999999999999998E-3</v>
      </c>
    </row>
    <row r="98" spans="1:21" x14ac:dyDescent="0.45">
      <c r="A98" s="1" t="s">
        <v>64</v>
      </c>
      <c r="C98" s="7">
        <v>0</v>
      </c>
      <c r="D98" s="7"/>
      <c r="E98" s="7">
        <v>-31478243</v>
      </c>
      <c r="F98" s="7"/>
      <c r="G98" s="7">
        <v>0</v>
      </c>
      <c r="H98" s="7"/>
      <c r="I98" s="7">
        <v>-31478243</v>
      </c>
      <c r="K98" s="6" t="s">
        <v>229</v>
      </c>
      <c r="M98" s="7">
        <v>750000000</v>
      </c>
      <c r="N98" s="7"/>
      <c r="O98" s="7">
        <v>3005203820</v>
      </c>
      <c r="P98" s="7"/>
      <c r="Q98" s="7">
        <v>0</v>
      </c>
      <c r="R98" s="7"/>
      <c r="S98" s="7">
        <v>3755203820</v>
      </c>
      <c r="U98" s="4">
        <v>5.3E-3</v>
      </c>
    </row>
    <row r="99" spans="1:21" x14ac:dyDescent="0.45">
      <c r="A99" s="1" t="s">
        <v>59</v>
      </c>
      <c r="C99" s="7">
        <v>0</v>
      </c>
      <c r="D99" s="7"/>
      <c r="E99" s="7">
        <v>16998250020</v>
      </c>
      <c r="F99" s="7"/>
      <c r="G99" s="7">
        <v>0</v>
      </c>
      <c r="H99" s="7"/>
      <c r="I99" s="7">
        <v>16998250020</v>
      </c>
      <c r="K99" s="6" t="s">
        <v>256</v>
      </c>
      <c r="M99" s="7">
        <v>1828632000</v>
      </c>
      <c r="N99" s="7"/>
      <c r="O99" s="7">
        <v>-86800249975</v>
      </c>
      <c r="P99" s="7"/>
      <c r="Q99" s="7">
        <v>0</v>
      </c>
      <c r="R99" s="7"/>
      <c r="S99" s="7">
        <v>-84971617975</v>
      </c>
      <c r="U99" s="4">
        <v>-0.12</v>
      </c>
    </row>
    <row r="100" spans="1:21" x14ac:dyDescent="0.45">
      <c r="A100" s="1" t="s">
        <v>60</v>
      </c>
      <c r="C100" s="7">
        <v>0</v>
      </c>
      <c r="D100" s="7"/>
      <c r="E100" s="7">
        <v>-1350854307</v>
      </c>
      <c r="F100" s="7"/>
      <c r="G100" s="7">
        <v>0</v>
      </c>
      <c r="H100" s="7"/>
      <c r="I100" s="7">
        <v>-1350854307</v>
      </c>
      <c r="K100" s="6" t="s">
        <v>257</v>
      </c>
      <c r="M100" s="7">
        <v>925000000</v>
      </c>
      <c r="N100" s="7"/>
      <c r="O100" s="7">
        <v>-1196001769</v>
      </c>
      <c r="P100" s="7"/>
      <c r="Q100" s="7">
        <v>0</v>
      </c>
      <c r="R100" s="7"/>
      <c r="S100" s="7">
        <v>-271001769</v>
      </c>
      <c r="U100" s="4">
        <v>-4.0000000000000002E-4</v>
      </c>
    </row>
    <row r="101" spans="1:21" x14ac:dyDescent="0.45">
      <c r="A101" s="1" t="s">
        <v>53</v>
      </c>
      <c r="C101" s="7">
        <v>0</v>
      </c>
      <c r="D101" s="7"/>
      <c r="E101" s="7">
        <v>-263423250</v>
      </c>
      <c r="F101" s="7"/>
      <c r="G101" s="7">
        <v>0</v>
      </c>
      <c r="H101" s="7"/>
      <c r="I101" s="7">
        <v>-263423250</v>
      </c>
      <c r="K101" s="6" t="s">
        <v>66</v>
      </c>
      <c r="M101" s="7">
        <v>1000000000</v>
      </c>
      <c r="N101" s="7"/>
      <c r="O101" s="7">
        <v>-2029356906</v>
      </c>
      <c r="P101" s="7"/>
      <c r="Q101" s="7">
        <v>0</v>
      </c>
      <c r="R101" s="7"/>
      <c r="S101" s="7">
        <v>-1029356906</v>
      </c>
      <c r="U101" s="4">
        <v>-1.5E-3</v>
      </c>
    </row>
    <row r="102" spans="1:21" x14ac:dyDescent="0.45">
      <c r="A102" s="1" t="s">
        <v>32</v>
      </c>
      <c r="C102" s="7">
        <v>0</v>
      </c>
      <c r="D102" s="7"/>
      <c r="E102" s="7">
        <v>-180267865</v>
      </c>
      <c r="F102" s="7"/>
      <c r="G102" s="7">
        <v>0</v>
      </c>
      <c r="H102" s="7"/>
      <c r="I102" s="7">
        <v>-180267865</v>
      </c>
      <c r="K102" s="6" t="s">
        <v>38</v>
      </c>
      <c r="M102" s="7">
        <v>2377800</v>
      </c>
      <c r="N102" s="7"/>
      <c r="O102" s="7">
        <v>4111904623</v>
      </c>
      <c r="P102" s="7"/>
      <c r="Q102" s="7">
        <v>0</v>
      </c>
      <c r="R102" s="7"/>
      <c r="S102" s="7">
        <v>4114282423</v>
      </c>
      <c r="U102" s="4">
        <v>5.7999999999999996E-3</v>
      </c>
    </row>
    <row r="103" spans="1:21" x14ac:dyDescent="0.45">
      <c r="A103" s="1" t="s">
        <v>33</v>
      </c>
      <c r="C103" s="7">
        <v>0</v>
      </c>
      <c r="D103" s="7"/>
      <c r="E103" s="7">
        <v>-6139252800</v>
      </c>
      <c r="F103" s="7"/>
      <c r="G103" s="7">
        <v>0</v>
      </c>
      <c r="H103" s="7"/>
      <c r="I103" s="7">
        <v>-6139252800</v>
      </c>
      <c r="K103" s="6" t="s">
        <v>258</v>
      </c>
      <c r="M103" s="7">
        <v>0</v>
      </c>
      <c r="N103" s="7"/>
      <c r="O103" s="7">
        <v>-66805806515</v>
      </c>
      <c r="P103" s="7"/>
      <c r="Q103" s="7">
        <v>0</v>
      </c>
      <c r="R103" s="7"/>
      <c r="S103" s="7">
        <v>-66805806515</v>
      </c>
      <c r="U103" s="4">
        <v>-9.4299999999999995E-2</v>
      </c>
    </row>
    <row r="104" spans="1:21" x14ac:dyDescent="0.45">
      <c r="A104" s="1" t="s">
        <v>43</v>
      </c>
      <c r="C104" s="7">
        <v>0</v>
      </c>
      <c r="D104" s="7"/>
      <c r="E104" s="7">
        <v>-10367608940</v>
      </c>
      <c r="F104" s="7"/>
      <c r="G104" s="7">
        <v>0</v>
      </c>
      <c r="H104" s="7"/>
      <c r="I104" s="7">
        <v>-10367608940</v>
      </c>
      <c r="K104" s="6" t="s">
        <v>259</v>
      </c>
      <c r="M104" s="7">
        <v>0</v>
      </c>
      <c r="N104" s="7"/>
      <c r="O104" s="7">
        <v>-45589483867</v>
      </c>
      <c r="P104" s="7"/>
      <c r="Q104" s="7">
        <v>0</v>
      </c>
      <c r="R104" s="7"/>
      <c r="S104" s="7">
        <v>-45589483867</v>
      </c>
      <c r="U104" s="4">
        <v>-6.4399999999999999E-2</v>
      </c>
    </row>
    <row r="105" spans="1:21" x14ac:dyDescent="0.45">
      <c r="A105" s="1" t="s">
        <v>41</v>
      </c>
      <c r="C105" s="7">
        <v>0</v>
      </c>
      <c r="D105" s="7"/>
      <c r="E105" s="7">
        <v>-1131228900</v>
      </c>
      <c r="F105" s="7"/>
      <c r="G105" s="7">
        <v>0</v>
      </c>
      <c r="H105" s="7"/>
      <c r="I105" s="7">
        <v>-1131228900</v>
      </c>
      <c r="K105" s="6" t="s">
        <v>260</v>
      </c>
      <c r="M105" s="7">
        <v>0</v>
      </c>
      <c r="N105" s="7"/>
      <c r="O105" s="7">
        <v>-1540597660</v>
      </c>
      <c r="P105" s="7"/>
      <c r="Q105" s="7">
        <v>0</v>
      </c>
      <c r="R105" s="7"/>
      <c r="S105" s="7">
        <v>-1540597660</v>
      </c>
      <c r="U105" s="4">
        <v>-2.2000000000000001E-3</v>
      </c>
    </row>
    <row r="106" spans="1:21" x14ac:dyDescent="0.45">
      <c r="A106" s="1" t="s">
        <v>27</v>
      </c>
      <c r="C106" s="7">
        <v>0</v>
      </c>
      <c r="D106" s="7"/>
      <c r="E106" s="7">
        <v>-1111883910</v>
      </c>
      <c r="F106" s="7"/>
      <c r="G106" s="7">
        <v>0</v>
      </c>
      <c r="H106" s="7"/>
      <c r="I106" s="7">
        <v>-1111883910</v>
      </c>
      <c r="K106" s="6" t="s">
        <v>34</v>
      </c>
      <c r="M106" s="7">
        <v>0</v>
      </c>
      <c r="N106" s="7"/>
      <c r="O106" s="7">
        <v>-8529081903</v>
      </c>
      <c r="P106" s="7"/>
      <c r="Q106" s="7">
        <v>0</v>
      </c>
      <c r="R106" s="7"/>
      <c r="S106" s="7">
        <v>-8529081903</v>
      </c>
      <c r="U106" s="4">
        <v>-1.2E-2</v>
      </c>
    </row>
    <row r="107" spans="1:21" x14ac:dyDescent="0.45">
      <c r="A107" s="1" t="s">
        <v>25</v>
      </c>
      <c r="C107" s="7">
        <v>0</v>
      </c>
      <c r="D107" s="7"/>
      <c r="E107" s="7">
        <v>-2512569200</v>
      </c>
      <c r="F107" s="7"/>
      <c r="G107" s="7">
        <v>0</v>
      </c>
      <c r="H107" s="7"/>
      <c r="I107" s="7">
        <v>-2512569200</v>
      </c>
      <c r="K107" s="6" t="s">
        <v>261</v>
      </c>
      <c r="M107" s="7">
        <v>0</v>
      </c>
      <c r="N107" s="7"/>
      <c r="O107" s="7">
        <v>-2512569200</v>
      </c>
      <c r="P107" s="7"/>
      <c r="Q107" s="7">
        <v>0</v>
      </c>
      <c r="R107" s="7"/>
      <c r="S107" s="7">
        <v>-2512569200</v>
      </c>
      <c r="U107" s="4">
        <v>-3.5000000000000001E-3</v>
      </c>
    </row>
    <row r="108" spans="1:21" x14ac:dyDescent="0.45">
      <c r="A108" s="1" t="s">
        <v>68</v>
      </c>
      <c r="C108" s="7">
        <v>0</v>
      </c>
      <c r="D108" s="7"/>
      <c r="E108" s="7">
        <v>-586276373</v>
      </c>
      <c r="F108" s="7"/>
      <c r="G108" s="7">
        <v>0</v>
      </c>
      <c r="H108" s="7"/>
      <c r="I108" s="7">
        <v>-586276373</v>
      </c>
      <c r="K108" s="6" t="s">
        <v>262</v>
      </c>
      <c r="M108" s="7">
        <v>0</v>
      </c>
      <c r="N108" s="7"/>
      <c r="O108" s="7">
        <v>-586276389</v>
      </c>
      <c r="P108" s="7"/>
      <c r="Q108" s="7">
        <v>0</v>
      </c>
      <c r="R108" s="7"/>
      <c r="S108" s="7">
        <v>-586276373</v>
      </c>
      <c r="U108" s="4">
        <v>-8.0000000000000004E-4</v>
      </c>
    </row>
    <row r="109" spans="1:21" x14ac:dyDescent="0.45">
      <c r="A109" s="1" t="s">
        <v>37</v>
      </c>
      <c r="C109" s="7">
        <v>0</v>
      </c>
      <c r="D109" s="7"/>
      <c r="E109" s="7">
        <f>-497432400-7</f>
        <v>-497432407</v>
      </c>
      <c r="F109" s="7"/>
      <c r="G109" s="7">
        <v>0</v>
      </c>
      <c r="H109" s="7"/>
      <c r="I109" s="7">
        <v>-497432400</v>
      </c>
      <c r="K109" s="6" t="s">
        <v>263</v>
      </c>
      <c r="M109" s="7">
        <v>0</v>
      </c>
      <c r="N109" s="7"/>
      <c r="O109" s="7">
        <v>3654243055</v>
      </c>
      <c r="P109" s="7"/>
      <c r="Q109" s="7">
        <v>0</v>
      </c>
      <c r="R109" s="7"/>
      <c r="S109" s="7">
        <v>3654243055</v>
      </c>
      <c r="U109" s="4">
        <v>5.1999999999999998E-3</v>
      </c>
    </row>
    <row r="110" spans="1:21" x14ac:dyDescent="0.45">
      <c r="A110" s="1" t="s">
        <v>67</v>
      </c>
      <c r="C110" s="7">
        <v>0</v>
      </c>
      <c r="D110" s="7"/>
      <c r="E110" s="7">
        <v>0</v>
      </c>
      <c r="F110" s="7"/>
      <c r="G110" s="7">
        <v>0</v>
      </c>
      <c r="H110" s="7"/>
      <c r="I110" s="7">
        <v>0</v>
      </c>
      <c r="K110" s="12">
        <v>0</v>
      </c>
      <c r="M110" s="7">
        <v>0</v>
      </c>
      <c r="N110" s="7"/>
      <c r="O110" s="7">
        <f>216500-4</f>
        <v>216496</v>
      </c>
      <c r="P110" s="7"/>
      <c r="Q110" s="7">
        <v>0</v>
      </c>
      <c r="R110" s="7"/>
      <c r="S110" s="7">
        <v>216500</v>
      </c>
      <c r="U110" s="12">
        <v>0</v>
      </c>
    </row>
    <row r="111" spans="1:21" x14ac:dyDescent="0.45">
      <c r="A111" s="1" t="s">
        <v>275</v>
      </c>
      <c r="C111" s="7">
        <v>8318</v>
      </c>
      <c r="D111" s="7"/>
      <c r="E111" s="7"/>
      <c r="F111" s="7"/>
      <c r="G111" s="7"/>
      <c r="H111" s="7"/>
      <c r="I111" s="7">
        <v>8311</v>
      </c>
      <c r="M111" s="7"/>
      <c r="N111" s="7"/>
      <c r="O111" s="7"/>
      <c r="P111" s="7"/>
      <c r="Q111" s="7"/>
      <c r="R111" s="7"/>
      <c r="S111" s="7">
        <v>-4</v>
      </c>
      <c r="U111" s="4"/>
    </row>
    <row r="112" spans="1:21" ht="19.5" thickBot="1" x14ac:dyDescent="0.5">
      <c r="A112" s="8" t="s">
        <v>273</v>
      </c>
      <c r="C112" s="9">
        <f>SUM(C8:C111)</f>
        <v>33136246863</v>
      </c>
      <c r="E112" s="9">
        <f>SUM(E8:E110)</f>
        <v>-162944168751</v>
      </c>
      <c r="G112" s="9">
        <f>SUM(G8:G110)</f>
        <v>9674164</v>
      </c>
      <c r="I112" s="9">
        <f>SUM(I8:I111)</f>
        <v>-129798247724</v>
      </c>
      <c r="K112" s="30"/>
      <c r="M112" s="9">
        <f>SUM(M8:M110)</f>
        <v>145012901245</v>
      </c>
      <c r="O112" s="9">
        <f>SUM(O8:O110)</f>
        <v>-813367968960</v>
      </c>
      <c r="Q112" s="9">
        <f>SUM(Q8:Q110)</f>
        <v>1302048640982</v>
      </c>
      <c r="S112" s="9">
        <f>SUM(S8:S111)</f>
        <v>633693573283</v>
      </c>
      <c r="U112" s="31"/>
    </row>
    <row r="113" spans="3:26" ht="19.5" thickTop="1" x14ac:dyDescent="0.45">
      <c r="C113" s="24"/>
      <c r="I113" s="7"/>
      <c r="O113" s="7"/>
      <c r="Z113" s="1"/>
    </row>
    <row r="114" spans="3:26" x14ac:dyDescent="0.45">
      <c r="C114" s="25"/>
      <c r="E114" s="7"/>
      <c r="I114" s="7"/>
      <c r="M114" s="7"/>
      <c r="O114" s="7"/>
      <c r="Y114" s="1"/>
      <c r="Z114" s="1"/>
    </row>
    <row r="115" spans="3:26" x14ac:dyDescent="0.45">
      <c r="Q115" s="7"/>
      <c r="Y115" s="1"/>
      <c r="Z115" s="1"/>
    </row>
    <row r="116" spans="3:26" x14ac:dyDescent="0.45">
      <c r="Q116" s="7"/>
      <c r="Y116" s="1"/>
      <c r="Z116" s="1"/>
    </row>
    <row r="117" spans="3:26" x14ac:dyDescent="0.45">
      <c r="Q117" s="7"/>
      <c r="Z117" s="1"/>
    </row>
    <row r="119" spans="3:26" x14ac:dyDescent="0.45">
      <c r="Q119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6" orientation="portrait" verticalDpi="0" r:id="rId1"/>
  <ignoredErrors>
    <ignoredError sqref="K8:K18 K43:K45 K38 K36 K34 K32 K24 K21 K48:K49 K52 K54:K59 K63:K64 K81 K83 K88 K91 K95:K10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V23"/>
  <sheetViews>
    <sheetView rightToLeft="1" view="pageBreakPreview" zoomScale="60" zoomScaleNormal="100" workbookViewId="0">
      <selection activeCell="S8" sqref="S8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23.5703125" style="1" bestFit="1" customWidth="1"/>
    <col min="6" max="7" width="1" style="1" customWidth="1"/>
    <col min="8" max="8" width="23.57031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22" ht="21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</row>
    <row r="3" spans="1:22" ht="21" x14ac:dyDescent="0.45">
      <c r="A3" s="36" t="s">
        <v>106</v>
      </c>
      <c r="B3" s="36"/>
      <c r="C3" s="36"/>
      <c r="D3" s="36"/>
      <c r="E3" s="36"/>
      <c r="F3" s="36"/>
      <c r="G3" s="36"/>
      <c r="H3" s="36"/>
      <c r="I3" s="36"/>
    </row>
    <row r="4" spans="1:22" ht="21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</row>
    <row r="5" spans="1:22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1" x14ac:dyDescent="0.45">
      <c r="A6" s="35" t="s">
        <v>264</v>
      </c>
      <c r="B6" s="35" t="s">
        <v>264</v>
      </c>
      <c r="C6" s="35" t="s">
        <v>264</v>
      </c>
      <c r="D6" s="6"/>
      <c r="E6" s="35" t="s">
        <v>108</v>
      </c>
      <c r="F6" s="35" t="s">
        <v>108</v>
      </c>
      <c r="G6" s="6"/>
      <c r="H6" s="35" t="s">
        <v>109</v>
      </c>
      <c r="I6" s="35" t="s">
        <v>109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45.75" customHeight="1" x14ac:dyDescent="0.45">
      <c r="A7" s="35" t="s">
        <v>265</v>
      </c>
      <c r="B7" s="6"/>
      <c r="C7" s="35" t="s">
        <v>73</v>
      </c>
      <c r="D7" s="6"/>
      <c r="E7" s="39" t="s">
        <v>266</v>
      </c>
      <c r="F7" s="6"/>
      <c r="G7" s="6"/>
      <c r="H7" s="39" t="s">
        <v>266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45">
      <c r="A8" s="26" t="s">
        <v>79</v>
      </c>
      <c r="B8" s="6"/>
      <c r="C8" s="6" t="s">
        <v>80</v>
      </c>
      <c r="D8" s="6"/>
      <c r="E8" s="7">
        <v>5515</v>
      </c>
      <c r="F8" s="7"/>
      <c r="G8" s="7"/>
      <c r="H8" s="7">
        <v>262229942</v>
      </c>
      <c r="I8" s="7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45">
      <c r="A9" s="26" t="s">
        <v>83</v>
      </c>
      <c r="B9" s="6"/>
      <c r="C9" s="6" t="s">
        <v>84</v>
      </c>
      <c r="D9" s="6"/>
      <c r="E9" s="7">
        <v>494</v>
      </c>
      <c r="F9" s="7"/>
      <c r="G9" s="7"/>
      <c r="H9" s="7">
        <v>33061</v>
      </c>
      <c r="I9" s="7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45">
      <c r="A10" s="26" t="s">
        <v>86</v>
      </c>
      <c r="B10" s="6"/>
      <c r="C10" s="6" t="s">
        <v>87</v>
      </c>
      <c r="D10" s="6"/>
      <c r="E10" s="7">
        <v>4299</v>
      </c>
      <c r="F10" s="7"/>
      <c r="G10" s="7"/>
      <c r="H10" s="7">
        <v>19653</v>
      </c>
      <c r="I10" s="7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45">
      <c r="A11" s="26" t="s">
        <v>89</v>
      </c>
      <c r="B11" s="6"/>
      <c r="C11" s="6" t="s">
        <v>90</v>
      </c>
      <c r="D11" s="6"/>
      <c r="E11" s="7">
        <v>-13166000</v>
      </c>
      <c r="F11" s="7"/>
      <c r="G11" s="7"/>
      <c r="H11" s="7">
        <v>7610</v>
      </c>
      <c r="I11" s="7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45">
      <c r="A12" s="26" t="s">
        <v>91</v>
      </c>
      <c r="B12" s="6"/>
      <c r="C12" s="6" t="s">
        <v>92</v>
      </c>
      <c r="D12" s="6"/>
      <c r="E12" s="7">
        <v>10594</v>
      </c>
      <c r="F12" s="7"/>
      <c r="G12" s="7"/>
      <c r="H12" s="7">
        <v>995734</v>
      </c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45">
      <c r="A13" s="26" t="s">
        <v>97</v>
      </c>
      <c r="B13" s="6"/>
      <c r="C13" s="6" t="s">
        <v>98</v>
      </c>
      <c r="D13" s="6"/>
      <c r="E13" s="7">
        <v>6369</v>
      </c>
      <c r="F13" s="7"/>
      <c r="G13" s="7"/>
      <c r="H13" s="7">
        <v>3470968</v>
      </c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45">
      <c r="A14" s="26" t="s">
        <v>97</v>
      </c>
      <c r="B14" s="6"/>
      <c r="C14" s="6" t="s">
        <v>267</v>
      </c>
      <c r="D14" s="6"/>
      <c r="E14" s="7">
        <v>0</v>
      </c>
      <c r="F14" s="7"/>
      <c r="G14" s="7"/>
      <c r="H14" s="7">
        <v>20081967</v>
      </c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45">
      <c r="A15" s="26" t="s">
        <v>97</v>
      </c>
      <c r="B15" s="6"/>
      <c r="C15" s="6" t="s">
        <v>100</v>
      </c>
      <c r="D15" s="6"/>
      <c r="E15" s="7">
        <v>76082434</v>
      </c>
      <c r="F15" s="7"/>
      <c r="G15" s="7"/>
      <c r="H15" s="7">
        <v>23382664495</v>
      </c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45">
      <c r="A16" s="26" t="s">
        <v>103</v>
      </c>
      <c r="B16" s="6"/>
      <c r="C16" s="6" t="s">
        <v>104</v>
      </c>
      <c r="D16" s="6"/>
      <c r="E16" s="7">
        <v>84735036</v>
      </c>
      <c r="F16" s="7"/>
      <c r="G16" s="7"/>
      <c r="H16" s="7">
        <v>4247260274</v>
      </c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21.75" thickBot="1" x14ac:dyDescent="0.5">
      <c r="A17" s="17" t="s">
        <v>273</v>
      </c>
      <c r="B17" s="6"/>
      <c r="C17" s="6"/>
      <c r="D17" s="6"/>
      <c r="E17" s="9">
        <f>SUM(E8:E16)</f>
        <v>147678741</v>
      </c>
      <c r="F17" s="6"/>
      <c r="G17" s="6"/>
      <c r="H17" s="9">
        <f>SUM(H8:H16)</f>
        <v>27916763704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9.5" thickTop="1" x14ac:dyDescent="0.45">
      <c r="A18" s="2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10">
    <mergeCell ref="A4:I4"/>
    <mergeCell ref="A3:I3"/>
    <mergeCell ref="A2:I2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paperSize="9" scale="53" orientation="portrait" verticalDpi="0" r:id="rId1"/>
  <ignoredErrors>
    <ignoredError sqref="C8:C1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="60" zoomScaleNormal="100" workbookViewId="0">
      <selection activeCell="X27" sqref="X27"/>
    </sheetView>
  </sheetViews>
  <sheetFormatPr defaultRowHeight="18.75" x14ac:dyDescent="0.25"/>
  <cols>
    <col min="1" max="1" width="17.28515625" style="6" bestFit="1" customWidth="1"/>
    <col min="2" max="2" width="1" style="6" customWidth="1"/>
    <col min="3" max="3" width="18.7109375" style="6" bestFit="1" customWidth="1"/>
    <col min="4" max="4" width="1" style="6" customWidth="1"/>
    <col min="5" max="5" width="18.42578125" style="6" bestFit="1" customWidth="1"/>
    <col min="6" max="6" width="1" style="6" customWidth="1"/>
    <col min="7" max="7" width="27.710937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21" x14ac:dyDescent="0.25">
      <c r="A2" s="36" t="s">
        <v>0</v>
      </c>
      <c r="B2" s="36"/>
      <c r="C2" s="36"/>
      <c r="D2" s="36"/>
      <c r="E2" s="36"/>
      <c r="F2" s="36"/>
      <c r="G2" s="36"/>
    </row>
    <row r="3" spans="1:7" ht="21" x14ac:dyDescent="0.25">
      <c r="A3" s="36" t="s">
        <v>106</v>
      </c>
      <c r="B3" s="36"/>
      <c r="C3" s="36"/>
      <c r="D3" s="36"/>
      <c r="E3" s="36"/>
      <c r="F3" s="36"/>
      <c r="G3" s="36"/>
    </row>
    <row r="4" spans="1:7" ht="21" x14ac:dyDescent="0.25">
      <c r="A4" s="36" t="s">
        <v>2</v>
      </c>
      <c r="B4" s="36"/>
      <c r="C4" s="36"/>
      <c r="D4" s="36"/>
      <c r="E4" s="36"/>
      <c r="F4" s="36"/>
      <c r="G4" s="36"/>
    </row>
    <row r="6" spans="1:7" ht="21" x14ac:dyDescent="0.25">
      <c r="A6" s="35" t="s">
        <v>110</v>
      </c>
      <c r="C6" s="35" t="s">
        <v>76</v>
      </c>
      <c r="E6" s="35" t="s">
        <v>219</v>
      </c>
      <c r="G6" s="35" t="s">
        <v>13</v>
      </c>
    </row>
    <row r="7" spans="1:7" x14ac:dyDescent="0.25">
      <c r="A7" s="6" t="s">
        <v>271</v>
      </c>
      <c r="C7" s="7">
        <v>-129798256035</v>
      </c>
      <c r="E7" s="4">
        <v>1.0117</v>
      </c>
      <c r="G7" s="4">
        <v>-3.78E-2</v>
      </c>
    </row>
    <row r="8" spans="1:7" x14ac:dyDescent="0.25">
      <c r="A8" s="6" t="s">
        <v>272</v>
      </c>
      <c r="C8" s="7">
        <v>147678741</v>
      </c>
      <c r="E8" s="4">
        <v>-1.1999999999999999E-3</v>
      </c>
      <c r="G8" s="12">
        <v>0</v>
      </c>
    </row>
    <row r="9" spans="1:7" ht="21.75" thickBot="1" x14ac:dyDescent="0.3">
      <c r="A9" s="17" t="s">
        <v>273</v>
      </c>
      <c r="C9" s="9">
        <f>SUM(C7:C8)</f>
        <v>-129650577294</v>
      </c>
    </row>
    <row r="10" spans="1:7" ht="19.5" thickTop="1" x14ac:dyDescent="0.2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ناشی از تغییر قیمت اوراق</vt:lpstr>
      <vt:lpstr>درآمد سود سهام</vt:lpstr>
      <vt:lpstr>درآمد ناشی از فروش</vt:lpstr>
      <vt:lpstr>سرمایه‌گذاری در سهام</vt:lpstr>
      <vt:lpstr>درآمد سپرده بانکی</vt:lpstr>
      <vt:lpstr>جمع درآمدها</vt:lpstr>
      <vt:lpstr>سایر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2021-05-25T10:06:44Z</dcterms:created>
  <dcterms:modified xsi:type="dcterms:W3CDTF">2021-05-26T10:08:20Z</dcterms:modified>
</cp:coreProperties>
</file>