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"/>
    </mc:Choice>
  </mc:AlternateContent>
  <xr:revisionPtr revIDLastSave="0" documentId="13_ncr:1_{37D0A56A-99DB-46DF-B59F-6090467DCB93}" xr6:coauthVersionLast="45" xr6:coauthVersionMax="45" xr10:uidLastSave="{00000000-0000-0000-0000-000000000000}"/>
  <bookViews>
    <workbookView xWindow="375" yWindow="2010" windowWidth="27555" windowHeight="12585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_FilterDatabase" localSheetId="0" hidden="1">سهام!$Q$6:$Y$68</definedName>
    <definedName name="_xlnm.Print_Area" localSheetId="9">'جمع درآمدها'!$A$1:$G$18</definedName>
    <definedName name="_xlnm.Print_Area" localSheetId="7">'درآمد سپرده بانکی'!$A$1:$G$14</definedName>
    <definedName name="_xlnm.Print_Area" localSheetId="3">'درآمد سود سهام'!$A$1:$S$43</definedName>
    <definedName name="_xlnm.Print_Area" localSheetId="4">'درآمد ناشی از تغییر قیمت اوراق'!$A$1:$R$76</definedName>
    <definedName name="_xlnm.Print_Area" localSheetId="5">'درآمد ناشی از فروش'!$A$1:$R$44</definedName>
    <definedName name="_xlnm.Print_Area" localSheetId="8">'سایر درآمدها'!$A$1:$F$12</definedName>
    <definedName name="_xlnm.Print_Area" localSheetId="1">سپرده!$A$1:$U$17</definedName>
    <definedName name="_xlnm.Print_Area" localSheetId="6">'سرمایه‌گذاری در سهام'!$A$1:$V$75</definedName>
    <definedName name="_xlnm.Print_Area" localSheetId="2">'سود اوراق بهادار و سپرده بانکی'!$A$1:$Q$15</definedName>
    <definedName name="_xlnm.Print_Area" localSheetId="0">سهام!$A$1:$Y$70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5" l="1"/>
  <c r="Q47" i="8"/>
  <c r="S72" i="11" l="1"/>
  <c r="I72" i="11"/>
  <c r="E11" i="14" l="1"/>
  <c r="C11" i="14"/>
  <c r="S71" i="11"/>
  <c r="Q33" i="11"/>
  <c r="I67" i="9"/>
  <c r="Q67" i="9"/>
  <c r="O67" i="9"/>
  <c r="M67" i="9"/>
  <c r="K67" i="9"/>
  <c r="C67" i="9"/>
  <c r="E67" i="9"/>
  <c r="S40" i="8"/>
  <c r="Q40" i="8"/>
  <c r="O40" i="8"/>
  <c r="M40" i="8"/>
  <c r="K40" i="8"/>
  <c r="I40" i="8"/>
  <c r="C10" i="15" l="1"/>
  <c r="E13" i="13"/>
  <c r="C72" i="11"/>
  <c r="M34" i="10"/>
  <c r="M35" i="10"/>
  <c r="Q35" i="10"/>
  <c r="Q33" i="10"/>
  <c r="E35" i="10"/>
  <c r="I35" i="10"/>
  <c r="O35" i="10"/>
  <c r="K35" i="10"/>
  <c r="G35" i="10"/>
  <c r="C35" i="10"/>
  <c r="G67" i="9"/>
  <c r="W67" i="1" l="1"/>
  <c r="U68" i="1" l="1"/>
  <c r="C68" i="1"/>
  <c r="G13" i="13" l="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8" i="11"/>
  <c r="K72" i="11" s="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Q72" i="11"/>
  <c r="O72" i="11"/>
  <c r="M72" i="11"/>
  <c r="G72" i="11"/>
  <c r="E72" i="11"/>
  <c r="U72" i="11" l="1"/>
  <c r="G40" i="8"/>
  <c r="E40" i="8"/>
  <c r="Q13" i="7"/>
  <c r="O13" i="7"/>
  <c r="M13" i="7"/>
  <c r="K13" i="7"/>
  <c r="I13" i="7"/>
  <c r="G13" i="7"/>
  <c r="S8" i="6"/>
  <c r="Q16" i="6"/>
  <c r="S16" i="6" s="1"/>
  <c r="O16" i="6"/>
  <c r="M16" i="6"/>
  <c r="K16" i="6"/>
  <c r="G67" i="1" l="1"/>
  <c r="G68" i="1" s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W68" i="1" l="1"/>
  <c r="S68" i="1"/>
  <c r="Q68" i="1"/>
  <c r="O68" i="1"/>
  <c r="M68" i="1"/>
  <c r="K68" i="1"/>
  <c r="I68" i="1"/>
  <c r="E68" i="1"/>
  <c r="Y68" i="1" l="1"/>
</calcChain>
</file>

<file path=xl/sharedStrings.xml><?xml version="1.0" encoding="utf-8"?>
<sst xmlns="http://schemas.openxmlformats.org/spreadsheetml/2006/main" count="580" uniqueCount="166">
  <si>
    <t>صندوق سرمایه‌گذاری تجارت شاخصی کاردان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</si>
  <si>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</si>
  <si>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</si>
  <si>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</si>
  <si>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</si>
  <si>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</si>
  <si>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</si>
  <si>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</si>
  <si>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</si>
  <si>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</si>
  <si>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</si>
  <si>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</si>
  <si>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</si>
  <si>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</si>
  <si>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</si>
  <si>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</si>
  <si>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</si>
  <si>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</si>
  <si>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تجارت نو</t>
  </si>
  <si>
    <t>پالایش نفت بندرعباس</t>
  </si>
  <si>
    <t>پالایش نفت تبریز</t>
  </si>
  <si>
    <t>پتروشیمی پارس</t>
  </si>
  <si>
    <t>پتروشیمی پردیس</t>
  </si>
  <si>
    <t>پتروشیمی جم</t>
  </si>
  <si>
    <t>پتروشیمی غدیر</t>
  </si>
  <si>
    <t>پدیده شیمی قرن</t>
  </si>
  <si>
    <t>پلی پروپیلن جم - جم پیلن</t>
  </si>
  <si>
    <t>پلیمر آریا ساسول</t>
  </si>
  <si>
    <t>تامین سرمایه بانک ملت</t>
  </si>
  <si>
    <t>تامین سرمایه لوتوس پارسیان</t>
  </si>
  <si>
    <t>تهیه توزیع غذای دنا آفرین فدک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</si>
  <si>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</si>
  <si>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</si>
  <si>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</si>
  <si>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</si>
  <si>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سرمایه گذاری دارویی تامین</t>
  </si>
  <si>
    <t>ح . مس‌ شهیدباهنر</t>
  </si>
  <si>
    <t>رایان هم افزا</t>
  </si>
  <si>
    <t>س. نفت و گاز و پتروشیمی تأمین</t>
  </si>
  <si>
    <t>سبحان دارو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</si>
  <si>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</si>
  <si>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</si>
  <si>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</si>
  <si>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</si>
  <si>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</si>
  <si>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</si>
  <si>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</si>
  <si>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</si>
  <si>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</si>
  <si>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</si>
  <si>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شرکت ارتباطات سیار ایران</t>
  </si>
  <si>
    <t>صنایع پتروشیمی خلیج فارس</t>
  </si>
  <si>
    <t>صنعت غذایی کورش</t>
  </si>
  <si>
    <t>فجر انرژی خلیج فارس</t>
  </si>
  <si>
    <t>فولاد  خوزستان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</si>
  <si>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</si>
  <si>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</si>
  <si>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</si>
  <si>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</si>
  <si>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</si>
  <si>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</si>
  <si>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</si>
  <si>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مخابرات ایران</t>
  </si>
  <si>
    <t>معدنی و صنعتی گل گهر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</si>
  <si>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</si>
  <si>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</si>
  <si>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</si>
  <si>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</si>
  <si>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س. و خدمات مدیریت صند. ب کشوری</t>
  </si>
  <si>
    <t>ح . پدیده شیمی قرن</t>
  </si>
  <si>
    <t>داروسازی‌ سینا</t>
  </si>
  <si>
    <t>شرکت کی بی سی</t>
  </si>
  <si>
    <t>سرمایه گذاری هامون صبا</t>
  </si>
  <si>
    <t>توسعه حمل و نقل ریلی پارسیان</t>
  </si>
  <si>
    <t/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</si>
  <si>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</si>
  <si>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</si>
  <si>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</si>
  <si>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</si>
  <si>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</si>
  <si>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</si>
  <si>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</si>
  <si>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</si>
  <si>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</si>
  <si>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</si>
  <si>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</si>
  <si>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</si>
  <si>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</si>
  <si>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</si>
  <si>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</si>
  <si>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</si>
  <si>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</si>
  <si>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</si>
  <si>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</si>
  <si>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</si>
  <si>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</si>
  <si>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</si>
  <si>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</si>
  <si>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</si>
  <si>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</si>
  <si>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</si>
  <si>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</si>
  <si>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</si>
  <si>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</si>
  <si>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</si>
  <si>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</si>
  <si>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</si>
  <si>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</si>
  <si>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</si>
  <si>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</si>
  <si>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</si>
  <si>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</si>
  <si>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</si>
  <si>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</si>
  <si>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</si>
  <si>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</si>
  <si>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</si>
  <si>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</si>
  <si>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</si>
  <si>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</si>
  <si>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</si>
  <si>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</si>
  <si>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</si>
  <si>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</si>
  <si>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</si>
  <si>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</si>
  <si>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</si>
  <si>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</si>
  <si>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1400/04/29</t>
  </si>
  <si>
    <t>1400/04/24</t>
  </si>
  <si>
    <t>1400/03/30</t>
  </si>
  <si>
    <t>1400/04/12</t>
  </si>
  <si>
    <t>1400/05/11</t>
  </si>
  <si>
    <t>1400/04/09</t>
  </si>
  <si>
    <t>1400/04/27</t>
  </si>
  <si>
    <t>1400/04/28</t>
  </si>
  <si>
    <t>1400/05/18</t>
  </si>
  <si>
    <t>1400/04/21</t>
  </si>
  <si>
    <t>1400/04/22</t>
  </si>
  <si>
    <t>1400/03/03</t>
  </si>
  <si>
    <t>تامین سرمایه نوین</t>
  </si>
  <si>
    <t>1400/03/11</t>
  </si>
  <si>
    <t>1400/05/20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</si>
  <si>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</si>
  <si>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</si>
  <si>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</si>
  <si>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</si>
  <si>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</si>
  <si>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ح . معدنی و صنعتی گل گهر</t>
  </si>
  <si>
    <t>بانک تجارت</t>
  </si>
  <si>
    <t>البرزدارو</t>
  </si>
  <si>
    <t>گ.مدیریت ارزش سرمایه ص ب کشوری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</si>
  <si>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</si>
  <si>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</si>
  <si>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</si>
  <si>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</si>
  <si>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</si>
  <si>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</si>
  <si>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</si>
  <si>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</si>
  <si>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</si>
  <si>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</si>
  <si>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</si>
  <si>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15.55 %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</si>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</sst>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#,##0.0000"/>
    <numFmt numFmtId="165" formatCode="#,##0\ ;\(#,##0\);\-\ ;"/>
    <numFmt numFmtId="166" formatCode="_ * #,##0_-_ ;_ * #,##0\-_ ;_ * &quot;-&quot;??_-_ ;_ @_ "/>
    <numFmt numFmtId="176" formatCode="0.000"/>
  </numFmts>
  <fonts count="1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rgb="FF00B050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sz val="11"/>
      <color rgb="FF000000"/>
      <name val="B Nazanin"/>
      <charset val="178"/>
    </font>
    <font>
      <sz val="9"/>
      <color rgb="FF000000"/>
      <name val="Tahoma"/>
      <family val="2"/>
    </font>
    <font>
      <b/>
      <sz val="18"/>
      <color theme="1"/>
      <name val="B Nazanin"/>
      <charset val="178"/>
    </font>
    <font>
      <sz val="12"/>
      <color theme="0"/>
      <name val="B Nazanin"/>
      <charset val="178"/>
    </font>
    <font>
      <sz val="12"/>
      <color theme="0" tint="-0.14999847407452621"/>
      <name val="B Nazanin"/>
      <charset val="178"/>
    </font>
    <font>
      <sz val="11"/>
      <color theme="0" tint="-0.1499984740745262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4" fillId="0" borderId="0" xfId="0" applyNumberFormat="1" applyFont="1"/>
    <xf numFmtId="3" fontId="1" fillId="2" borderId="0" xfId="0" applyNumberFormat="1" applyFont="1" applyFill="1"/>
    <xf numFmtId="3" fontId="1" fillId="0" borderId="0" xfId="0" applyNumberFormat="1" applyFont="1" applyFill="1"/>
    <xf numFmtId="164" fontId="1" fillId="0" borderId="0" xfId="0" applyNumberFormat="1" applyFont="1"/>
    <xf numFmtId="3" fontId="5" fillId="0" borderId="0" xfId="0" applyNumberFormat="1" applyFont="1"/>
    <xf numFmtId="0" fontId="1" fillId="2" borderId="0" xfId="0" applyFont="1" applyFill="1"/>
    <xf numFmtId="10" fontId="1" fillId="2" borderId="0" xfId="0" applyNumberFormat="1" applyFont="1" applyFill="1"/>
    <xf numFmtId="4" fontId="1" fillId="0" borderId="0" xfId="0" applyNumberFormat="1" applyFont="1"/>
    <xf numFmtId="165" fontId="8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 wrapText="1"/>
    </xf>
    <xf numFmtId="10" fontId="1" fillId="3" borderId="4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3" fontId="4" fillId="0" borderId="0" xfId="0" applyNumberFormat="1" applyFont="1" applyFill="1"/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0" fontId="1" fillId="0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3" fontId="1" fillId="0" borderId="0" xfId="0" applyNumberFormat="1" applyFont="1" applyAlignment="1">
      <alignment horizontal="center" vertical="center"/>
    </xf>
    <xf numFmtId="0" fontId="1" fillId="0" borderId="3" xfId="0" applyFont="1" applyBorder="1"/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/>
    <xf numFmtId="3" fontId="4" fillId="0" borderId="0" xfId="0" applyNumberFormat="1" applyFont="1" applyAlignment="1">
      <alignment horizontal="center" vertical="center"/>
    </xf>
    <xf numFmtId="3" fontId="9" fillId="0" borderId="0" xfId="0" applyNumberFormat="1" applyFont="1"/>
    <xf numFmtId="0" fontId="2" fillId="0" borderId="2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8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/>
    <xf numFmtId="165" fontId="8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0" fontId="11" fillId="0" borderId="0" xfId="0" applyFont="1"/>
    <xf numFmtId="3" fontId="11" fillId="0" borderId="0" xfId="0" applyNumberFormat="1" applyFont="1"/>
    <xf numFmtId="166" fontId="12" fillId="0" borderId="0" xfId="1" applyNumberFormat="1" applyFont="1" applyFill="1"/>
    <xf numFmtId="0" fontId="12" fillId="0" borderId="0" xfId="0" applyFont="1"/>
    <xf numFmtId="165" fontId="13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165" fontId="8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/>
    <xf numFmtId="2" fontId="1" fillId="0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/>
    <xf numFmtId="0" fontId="1" fillId="0" borderId="0" xfId="0" applyFont="1" applyFill="1" applyBorder="1"/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76" fontId="1" fillId="0" borderId="0" xfId="0" applyNumberFormat="1" applyFont="1"/>
    <xf numFmtId="0" fontId="1" fillId="0" borderId="5" xfId="0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72"/>
  <sheetViews>
    <sheetView rightToLeft="1" tabSelected="1" view="pageBreakPreview" topLeftCell="P61" zoomScale="90" zoomScaleNormal="100" zoomScaleSheetLayoutView="90" workbookViewId="0">
      <selection activeCell="W71" sqref="W71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18.7109375" style="1" bestFit="1" customWidth="1"/>
    <col min="28" max="28" width="20.5703125" style="1" bestFit="1" customWidth="1"/>
    <col min="29" max="29" width="18.7109375" style="1" bestFit="1" customWidth="1"/>
    <col min="30" max="16384" width="9.140625" style="1"/>
  </cols>
  <sheetData>
    <row r="2" spans="1:29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9" ht="30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9" ht="30" x14ac:dyDescent="0.4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6" spans="1:29" ht="30" x14ac:dyDescent="0.45">
      <c r="A6" s="55" t="s">
        <v>3</v>
      </c>
      <c r="C6" s="58" t="s">
        <v>4</v>
      </c>
      <c r="D6" s="58" t="s">
        <v>4</v>
      </c>
      <c r="E6" s="58" t="s">
        <v>4</v>
      </c>
      <c r="F6" s="58" t="s">
        <v>4</v>
      </c>
      <c r="G6" s="58" t="s">
        <v>4</v>
      </c>
      <c r="I6" s="58" t="s">
        <v>5</v>
      </c>
      <c r="J6" s="58" t="s">
        <v>5</v>
      </c>
      <c r="K6" s="58" t="s">
        <v>5</v>
      </c>
      <c r="L6" s="58" t="s">
        <v>5</v>
      </c>
      <c r="M6" s="58" t="s">
        <v>5</v>
      </c>
      <c r="N6" s="58" t="s">
        <v>5</v>
      </c>
      <c r="O6" s="58" t="s">
        <v>5</v>
      </c>
      <c r="Q6" s="58" t="s">
        <v>6</v>
      </c>
      <c r="R6" s="58" t="s">
        <v>6</v>
      </c>
      <c r="S6" s="58" t="s">
        <v>6</v>
      </c>
      <c r="T6" s="58" t="s">
        <v>6</v>
      </c>
      <c r="U6" s="58" t="s">
        <v>6</v>
      </c>
      <c r="V6" s="58" t="s">
        <v>6</v>
      </c>
      <c r="W6" s="58" t="s">
        <v>6</v>
      </c>
      <c r="X6" s="58" t="s">
        <v>6</v>
      </c>
      <c r="Y6" s="58" t="s">
        <v>6</v>
      </c>
    </row>
    <row r="7" spans="1:29" ht="30" x14ac:dyDescent="0.45">
      <c r="A7" s="55" t="s">
        <v>3</v>
      </c>
      <c r="C7" s="56" t="s">
        <v>7</v>
      </c>
      <c r="E7" s="56" t="s">
        <v>8</v>
      </c>
      <c r="G7" s="56" t="s">
        <v>9</v>
      </c>
      <c r="I7" s="58" t="s">
        <v>10</v>
      </c>
      <c r="J7" s="58" t="s">
        <v>10</v>
      </c>
      <c r="K7" s="58" t="s">
        <v>10</v>
      </c>
      <c r="M7" s="58" t="s">
        <v>11</v>
      </c>
      <c r="N7" s="58" t="s">
        <v>11</v>
      </c>
      <c r="O7" s="58" t="s">
        <v>11</v>
      </c>
      <c r="Q7" s="56" t="s">
        <v>7</v>
      </c>
      <c r="R7" s="13"/>
      <c r="S7" s="56" t="s">
        <v>12</v>
      </c>
      <c r="U7" s="56" t="s">
        <v>8</v>
      </c>
      <c r="W7" s="56" t="s">
        <v>9</v>
      </c>
      <c r="Y7" s="56" t="s">
        <v>13</v>
      </c>
    </row>
    <row r="8" spans="1:29" ht="30" x14ac:dyDescent="0.45">
      <c r="A8" s="55" t="s">
        <v>3</v>
      </c>
      <c r="C8" s="57" t="s">
        <v>7</v>
      </c>
      <c r="E8" s="57" t="s">
        <v>8</v>
      </c>
      <c r="G8" s="57" t="s">
        <v>9</v>
      </c>
      <c r="I8" s="58" t="s">
        <v>7</v>
      </c>
      <c r="K8" s="58" t="s">
        <v>8</v>
      </c>
      <c r="M8" s="58" t="s">
        <v>7</v>
      </c>
      <c r="O8" s="58" t="s">
        <v>14</v>
      </c>
      <c r="Q8" s="57" t="s">
        <v>7</v>
      </c>
      <c r="R8" s="13"/>
      <c r="S8" s="57"/>
      <c r="U8" s="57" t="s">
        <v>8</v>
      </c>
      <c r="W8" s="57" t="s">
        <v>9</v>
      </c>
      <c r="Y8" s="57" t="s">
        <v>13</v>
      </c>
    </row>
    <row r="9" spans="1:29" ht="21" x14ac:dyDescent="0.55000000000000004">
      <c r="A9" s="2" t="s">
        <v>15</v>
      </c>
      <c r="C9" s="13">
        <v>15000000</v>
      </c>
      <c r="D9" s="13"/>
      <c r="E9" s="13">
        <v>160295416200</v>
      </c>
      <c r="F9" s="13"/>
      <c r="G9" s="13">
        <v>137149078500</v>
      </c>
      <c r="H9" s="13"/>
      <c r="I9" s="13">
        <v>0</v>
      </c>
      <c r="J9" s="13"/>
      <c r="K9" s="13">
        <v>0</v>
      </c>
      <c r="L9" s="13"/>
      <c r="M9" s="13">
        <v>0</v>
      </c>
      <c r="N9" s="13"/>
      <c r="O9" s="13">
        <v>0</v>
      </c>
      <c r="P9" s="13"/>
      <c r="Q9" s="13">
        <v>15000000</v>
      </c>
      <c r="R9" s="13"/>
      <c r="S9" s="13">
        <v>9111</v>
      </c>
      <c r="T9" s="13"/>
      <c r="U9" s="13">
        <v>160295416200</v>
      </c>
      <c r="V9" s="13"/>
      <c r="W9" s="13">
        <v>135851843250</v>
      </c>
      <c r="Y9" s="15">
        <f>(W9/4779794188374)</f>
        <v>2.84221114750998E-2</v>
      </c>
      <c r="AA9" s="8"/>
      <c r="AB9" s="3"/>
      <c r="AC9" s="3"/>
    </row>
    <row r="10" spans="1:29" ht="21" x14ac:dyDescent="0.55000000000000004">
      <c r="A10" s="2" t="s">
        <v>16</v>
      </c>
      <c r="C10" s="13">
        <v>20321813</v>
      </c>
      <c r="D10" s="13"/>
      <c r="E10" s="13">
        <v>74609862957</v>
      </c>
      <c r="F10" s="13"/>
      <c r="G10" s="13">
        <v>78258279675.806107</v>
      </c>
      <c r="H10" s="13"/>
      <c r="I10" s="13">
        <v>0</v>
      </c>
      <c r="J10" s="13"/>
      <c r="K10" s="13">
        <v>0</v>
      </c>
      <c r="L10" s="13"/>
      <c r="M10" s="13">
        <v>-16019010</v>
      </c>
      <c r="N10" s="13"/>
      <c r="O10" s="13">
        <v>58415475274</v>
      </c>
      <c r="P10" s="13"/>
      <c r="Q10" s="13">
        <v>4302803</v>
      </c>
      <c r="R10" s="13"/>
      <c r="S10" s="13">
        <v>4130</v>
      </c>
      <c r="T10" s="13"/>
      <c r="U10" s="13">
        <v>15797386890</v>
      </c>
      <c r="V10" s="13"/>
      <c r="W10" s="13">
        <v>17664841460.4795</v>
      </c>
      <c r="Y10" s="15">
        <f t="shared" ref="Y10:Y68" si="0">(W10/4779794188374)</f>
        <v>3.6957326538130213E-3</v>
      </c>
      <c r="AB10" s="7"/>
    </row>
    <row r="11" spans="1:29" ht="21" x14ac:dyDescent="0.55000000000000004">
      <c r="A11" s="2" t="s">
        <v>17</v>
      </c>
      <c r="C11" s="13">
        <v>17512629</v>
      </c>
      <c r="D11" s="13"/>
      <c r="E11" s="13">
        <v>76492715545</v>
      </c>
      <c r="F11" s="13"/>
      <c r="G11" s="13">
        <v>83038205650.036499</v>
      </c>
      <c r="H11" s="13"/>
      <c r="I11" s="13">
        <v>12171860</v>
      </c>
      <c r="J11" s="13"/>
      <c r="K11" s="13">
        <v>58006017546</v>
      </c>
      <c r="L11" s="13"/>
      <c r="M11" s="13">
        <v>0</v>
      </c>
      <c r="N11" s="13"/>
      <c r="O11" s="13">
        <v>0</v>
      </c>
      <c r="P11" s="13"/>
      <c r="Q11" s="13">
        <v>29684489</v>
      </c>
      <c r="R11" s="13"/>
      <c r="S11" s="13">
        <v>5340</v>
      </c>
      <c r="T11" s="13"/>
      <c r="U11" s="13">
        <v>134498733091</v>
      </c>
      <c r="V11" s="13"/>
      <c r="W11" s="13">
        <v>157572005991.00299</v>
      </c>
      <c r="Y11" s="15">
        <f t="shared" si="0"/>
        <v>3.2966274232951051E-2</v>
      </c>
      <c r="AA11" s="3"/>
      <c r="AB11" s="3"/>
      <c r="AC11" s="3"/>
    </row>
    <row r="12" spans="1:29" ht="21" x14ac:dyDescent="0.55000000000000004">
      <c r="A12" s="2" t="s">
        <v>18</v>
      </c>
      <c r="C12" s="13">
        <v>6459395</v>
      </c>
      <c r="D12" s="13"/>
      <c r="E12" s="13">
        <v>105053413103</v>
      </c>
      <c r="F12" s="13"/>
      <c r="G12" s="13">
        <v>135064927250.741</v>
      </c>
      <c r="H12" s="13"/>
      <c r="I12" s="13">
        <v>6459395</v>
      </c>
      <c r="J12" s="13"/>
      <c r="K12" s="13">
        <v>0</v>
      </c>
      <c r="L12" s="13"/>
      <c r="M12" s="13">
        <v>-4400000</v>
      </c>
      <c r="N12" s="13"/>
      <c r="O12" s="13">
        <v>54320687015</v>
      </c>
      <c r="P12" s="13"/>
      <c r="Q12" s="13">
        <v>8518790</v>
      </c>
      <c r="R12" s="13"/>
      <c r="S12" s="13">
        <v>14772</v>
      </c>
      <c r="T12" s="13"/>
      <c r="U12" s="13">
        <v>69273358024</v>
      </c>
      <c r="V12" s="13"/>
      <c r="W12" s="13">
        <v>125090820463.01401</v>
      </c>
      <c r="Y12" s="15">
        <f t="shared" si="0"/>
        <v>2.6170754541539717E-2</v>
      </c>
    </row>
    <row r="13" spans="1:29" ht="21" x14ac:dyDescent="0.55000000000000004">
      <c r="A13" s="2" t="s">
        <v>19</v>
      </c>
      <c r="C13" s="13">
        <v>22041679</v>
      </c>
      <c r="D13" s="13"/>
      <c r="E13" s="13">
        <v>197354998974</v>
      </c>
      <c r="F13" s="13"/>
      <c r="G13" s="13">
        <v>81879654384.183197</v>
      </c>
      <c r="H13" s="13"/>
      <c r="I13" s="13">
        <v>0</v>
      </c>
      <c r="J13" s="13"/>
      <c r="K13" s="13">
        <v>0</v>
      </c>
      <c r="L13" s="13"/>
      <c r="M13" s="13">
        <v>0</v>
      </c>
      <c r="N13" s="13"/>
      <c r="O13" s="13">
        <v>0</v>
      </c>
      <c r="P13" s="13"/>
      <c r="Q13" s="13">
        <v>22041679</v>
      </c>
      <c r="R13" s="13"/>
      <c r="S13" s="13">
        <v>3737</v>
      </c>
      <c r="T13" s="13"/>
      <c r="U13" s="13">
        <v>197354998974</v>
      </c>
      <c r="V13" s="13"/>
      <c r="W13" s="13">
        <v>81879654384.183197</v>
      </c>
      <c r="Y13" s="15">
        <f t="shared" si="0"/>
        <v>1.7130372387861574E-2</v>
      </c>
      <c r="AA13" s="3"/>
    </row>
    <row r="14" spans="1:29" ht="21" x14ac:dyDescent="0.55000000000000004">
      <c r="A14" s="2" t="s">
        <v>20</v>
      </c>
      <c r="C14" s="13">
        <v>3050000</v>
      </c>
      <c r="D14" s="13"/>
      <c r="E14" s="13">
        <v>73327698102</v>
      </c>
      <c r="F14" s="13"/>
      <c r="G14" s="13">
        <v>100430114062.5</v>
      </c>
      <c r="H14" s="13"/>
      <c r="I14" s="13">
        <v>1000000</v>
      </c>
      <c r="J14" s="13"/>
      <c r="K14" s="13">
        <v>33117620256</v>
      </c>
      <c r="L14" s="13"/>
      <c r="M14" s="13">
        <v>0</v>
      </c>
      <c r="N14" s="13"/>
      <c r="O14" s="13">
        <v>0</v>
      </c>
      <c r="P14" s="13"/>
      <c r="Q14" s="13">
        <v>4050000</v>
      </c>
      <c r="R14" s="13"/>
      <c r="S14" s="13">
        <v>39250</v>
      </c>
      <c r="T14" s="13"/>
      <c r="U14" s="13">
        <v>106445318358</v>
      </c>
      <c r="V14" s="13"/>
      <c r="W14" s="13">
        <v>158016673125</v>
      </c>
      <c r="Y14" s="15">
        <f t="shared" si="0"/>
        <v>3.3059304835623984E-2</v>
      </c>
    </row>
    <row r="15" spans="1:29" ht="21" x14ac:dyDescent="0.55000000000000004">
      <c r="A15" s="2" t="s">
        <v>21</v>
      </c>
      <c r="C15" s="13">
        <v>938850</v>
      </c>
      <c r="D15" s="13"/>
      <c r="E15" s="13">
        <v>149897776517</v>
      </c>
      <c r="F15" s="13"/>
      <c r="G15" s="13">
        <v>158374874072.25</v>
      </c>
      <c r="H15" s="13"/>
      <c r="I15" s="13">
        <v>0</v>
      </c>
      <c r="J15" s="13"/>
      <c r="K15" s="13">
        <v>0</v>
      </c>
      <c r="L15" s="13"/>
      <c r="M15" s="13">
        <v>-938850</v>
      </c>
      <c r="N15" s="13"/>
      <c r="O15" s="13">
        <v>193225748776</v>
      </c>
      <c r="P15" s="13"/>
      <c r="Q15" s="13">
        <v>0</v>
      </c>
      <c r="R15" s="13"/>
      <c r="S15" s="13">
        <v>0</v>
      </c>
      <c r="T15" s="13"/>
      <c r="U15" s="13">
        <v>0</v>
      </c>
      <c r="V15" s="13"/>
      <c r="W15" s="13">
        <v>0</v>
      </c>
      <c r="Y15" s="15">
        <f t="shared" si="0"/>
        <v>0</v>
      </c>
    </row>
    <row r="16" spans="1:29" ht="21" x14ac:dyDescent="0.55000000000000004">
      <c r="A16" s="2" t="s">
        <v>22</v>
      </c>
      <c r="C16" s="13">
        <v>1018406</v>
      </c>
      <c r="D16" s="13"/>
      <c r="E16" s="13">
        <v>97030270098</v>
      </c>
      <c r="F16" s="13"/>
      <c r="G16" s="13">
        <v>134115662240.064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0</v>
      </c>
      <c r="P16" s="13"/>
      <c r="Q16" s="13">
        <v>1018406</v>
      </c>
      <c r="R16" s="13"/>
      <c r="S16" s="13">
        <v>162490</v>
      </c>
      <c r="T16" s="13"/>
      <c r="U16" s="13">
        <v>97030270098</v>
      </c>
      <c r="V16" s="13"/>
      <c r="W16" s="13">
        <v>164496180233.90701</v>
      </c>
      <c r="Y16" s="15">
        <f t="shared" si="0"/>
        <v>3.4414908623893209E-2</v>
      </c>
      <c r="AA16" s="3"/>
      <c r="AB16" s="3"/>
      <c r="AC16" s="3"/>
    </row>
    <row r="17" spans="1:29" ht="21" x14ac:dyDescent="0.55000000000000004">
      <c r="A17" s="2" t="s">
        <v>23</v>
      </c>
      <c r="C17" s="13">
        <v>450652</v>
      </c>
      <c r="D17" s="13"/>
      <c r="E17" s="13">
        <v>16730965474</v>
      </c>
      <c r="F17" s="13"/>
      <c r="G17" s="13">
        <v>17918824824</v>
      </c>
      <c r="H17" s="13"/>
      <c r="I17" s="13">
        <v>0</v>
      </c>
      <c r="J17" s="13"/>
      <c r="K17" s="13">
        <v>0</v>
      </c>
      <c r="L17" s="13"/>
      <c r="M17" s="13">
        <v>0</v>
      </c>
      <c r="N17" s="13"/>
      <c r="O17" s="13">
        <v>0</v>
      </c>
      <c r="P17" s="13"/>
      <c r="Q17" s="13">
        <v>450652</v>
      </c>
      <c r="R17" s="13"/>
      <c r="S17" s="13">
        <v>47040</v>
      </c>
      <c r="T17" s="13"/>
      <c r="U17" s="13">
        <v>16730965474</v>
      </c>
      <c r="V17" s="13"/>
      <c r="W17" s="13">
        <v>21072537993.023998</v>
      </c>
      <c r="Y17" s="15">
        <f t="shared" si="0"/>
        <v>4.4086705750383988E-3</v>
      </c>
    </row>
    <row r="18" spans="1:29" ht="21" x14ac:dyDescent="0.55000000000000004">
      <c r="A18" s="2" t="s">
        <v>24</v>
      </c>
      <c r="C18" s="13">
        <v>800000</v>
      </c>
      <c r="D18" s="13"/>
      <c r="E18" s="13">
        <v>55133600000</v>
      </c>
      <c r="F18" s="13"/>
      <c r="G18" s="13">
        <v>53996796000</v>
      </c>
      <c r="H18" s="13"/>
      <c r="I18" s="13">
        <v>0</v>
      </c>
      <c r="J18" s="13"/>
      <c r="K18" s="13">
        <v>0</v>
      </c>
      <c r="L18" s="13"/>
      <c r="M18" s="13">
        <v>0</v>
      </c>
      <c r="N18" s="13"/>
      <c r="O18" s="13">
        <v>0</v>
      </c>
      <c r="P18" s="13"/>
      <c r="Q18" s="13">
        <v>800000</v>
      </c>
      <c r="R18" s="13"/>
      <c r="S18" s="13">
        <v>88750</v>
      </c>
      <c r="T18" s="13"/>
      <c r="U18" s="13">
        <v>55133600000</v>
      </c>
      <c r="V18" s="13"/>
      <c r="W18" s="13">
        <v>70577550000</v>
      </c>
      <c r="Y18" s="15">
        <f t="shared" si="0"/>
        <v>1.4765813593327376E-2</v>
      </c>
    </row>
    <row r="19" spans="1:29" ht="21" x14ac:dyDescent="0.55000000000000004">
      <c r="A19" s="2" t="s">
        <v>25</v>
      </c>
      <c r="C19" s="13">
        <v>671009</v>
      </c>
      <c r="D19" s="13"/>
      <c r="E19" s="13">
        <v>21690108006</v>
      </c>
      <c r="F19" s="13"/>
      <c r="G19" s="13">
        <v>22545157580.009998</v>
      </c>
      <c r="H19" s="13"/>
      <c r="I19" s="13">
        <v>0</v>
      </c>
      <c r="J19" s="13"/>
      <c r="K19" s="13">
        <v>0</v>
      </c>
      <c r="L19" s="13"/>
      <c r="M19" s="13">
        <v>-671009</v>
      </c>
      <c r="N19" s="13"/>
      <c r="O19" s="13">
        <v>20501116807</v>
      </c>
      <c r="P19" s="13"/>
      <c r="Q19" s="13">
        <v>0</v>
      </c>
      <c r="R19" s="13"/>
      <c r="S19" s="13">
        <v>0</v>
      </c>
      <c r="T19" s="13"/>
      <c r="U19" s="13">
        <v>0</v>
      </c>
      <c r="V19" s="13"/>
      <c r="W19" s="13">
        <v>0</v>
      </c>
      <c r="Y19" s="15">
        <f t="shared" si="0"/>
        <v>0</v>
      </c>
    </row>
    <row r="20" spans="1:29" ht="21" x14ac:dyDescent="0.55000000000000004">
      <c r="A20" s="2" t="s">
        <v>26</v>
      </c>
      <c r="C20" s="13">
        <v>572004</v>
      </c>
      <c r="D20" s="13"/>
      <c r="E20" s="13">
        <v>39169365577</v>
      </c>
      <c r="F20" s="13"/>
      <c r="G20" s="13">
        <v>46284086902.68</v>
      </c>
      <c r="H20" s="13"/>
      <c r="I20" s="13">
        <v>0</v>
      </c>
      <c r="J20" s="13"/>
      <c r="K20" s="13">
        <v>0</v>
      </c>
      <c r="L20" s="13"/>
      <c r="M20" s="13">
        <v>0</v>
      </c>
      <c r="N20" s="13"/>
      <c r="O20" s="13">
        <v>0</v>
      </c>
      <c r="P20" s="13"/>
      <c r="Q20" s="13">
        <v>572004</v>
      </c>
      <c r="R20" s="13"/>
      <c r="S20" s="13">
        <v>119870</v>
      </c>
      <c r="T20" s="13"/>
      <c r="U20" s="13">
        <v>39169365577</v>
      </c>
      <c r="V20" s="13"/>
      <c r="W20" s="13">
        <v>68158151069.094002</v>
      </c>
      <c r="Y20" s="15">
        <f t="shared" si="0"/>
        <v>1.4259641395204126E-2</v>
      </c>
    </row>
    <row r="21" spans="1:29" ht="21" x14ac:dyDescent="0.55000000000000004">
      <c r="A21" s="2" t="s">
        <v>27</v>
      </c>
      <c r="C21" s="13">
        <v>1793746</v>
      </c>
      <c r="D21" s="13"/>
      <c r="E21" s="13">
        <v>109521563675</v>
      </c>
      <c r="F21" s="13"/>
      <c r="G21" s="13">
        <v>161368125622.64999</v>
      </c>
      <c r="H21" s="13"/>
      <c r="I21" s="13">
        <v>0</v>
      </c>
      <c r="J21" s="13"/>
      <c r="K21" s="13">
        <v>0</v>
      </c>
      <c r="L21" s="13"/>
      <c r="M21" s="13">
        <v>0</v>
      </c>
      <c r="N21" s="13"/>
      <c r="O21" s="13">
        <v>0</v>
      </c>
      <c r="P21" s="13"/>
      <c r="Q21" s="13">
        <v>1793746</v>
      </c>
      <c r="R21" s="13"/>
      <c r="S21" s="13">
        <v>123490</v>
      </c>
      <c r="T21" s="13"/>
      <c r="U21" s="13">
        <v>109521563675</v>
      </c>
      <c r="V21" s="13"/>
      <c r="W21" s="13">
        <v>220191710863.43701</v>
      </c>
      <c r="Y21" s="15">
        <f t="shared" si="0"/>
        <v>4.6067194984883285E-2</v>
      </c>
      <c r="AA21" s="3"/>
      <c r="AB21" s="3"/>
      <c r="AC21" s="3"/>
    </row>
    <row r="22" spans="1:29" ht="21" x14ac:dyDescent="0.55000000000000004">
      <c r="A22" s="2" t="s">
        <v>28</v>
      </c>
      <c r="C22" s="13">
        <v>9731945</v>
      </c>
      <c r="D22" s="13"/>
      <c r="E22" s="13">
        <v>47890473385</v>
      </c>
      <c r="F22" s="13"/>
      <c r="G22" s="13">
        <v>45613098256.983704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0</v>
      </c>
      <c r="P22" s="13"/>
      <c r="Q22" s="13">
        <v>9731945</v>
      </c>
      <c r="R22" s="13"/>
      <c r="S22" s="13">
        <v>5016</v>
      </c>
      <c r="T22" s="13"/>
      <c r="U22" s="13">
        <v>47890473385</v>
      </c>
      <c r="V22" s="13"/>
      <c r="W22" s="13">
        <v>48524984275.085999</v>
      </c>
      <c r="Y22" s="15">
        <f t="shared" si="0"/>
        <v>1.0152107467956341E-2</v>
      </c>
    </row>
    <row r="23" spans="1:29" ht="21" x14ac:dyDescent="0.55000000000000004">
      <c r="A23" s="2" t="s">
        <v>29</v>
      </c>
      <c r="C23" s="13">
        <v>2509996</v>
      </c>
      <c r="D23" s="13"/>
      <c r="E23" s="13">
        <v>18481884041</v>
      </c>
      <c r="F23" s="13"/>
      <c r="G23" s="13">
        <v>20209998342.779999</v>
      </c>
      <c r="H23" s="13"/>
      <c r="I23" s="13">
        <v>0</v>
      </c>
      <c r="J23" s="13"/>
      <c r="K23" s="13">
        <v>0</v>
      </c>
      <c r="L23" s="13"/>
      <c r="M23" s="13">
        <v>0</v>
      </c>
      <c r="N23" s="13"/>
      <c r="O23" s="13">
        <v>0</v>
      </c>
      <c r="P23" s="13"/>
      <c r="Q23" s="13">
        <v>2509996</v>
      </c>
      <c r="R23" s="13"/>
      <c r="S23" s="13">
        <v>8980</v>
      </c>
      <c r="T23" s="13"/>
      <c r="U23" s="13">
        <v>18481884041</v>
      </c>
      <c r="V23" s="13"/>
      <c r="W23" s="13">
        <v>22405652483.723999</v>
      </c>
      <c r="Y23" s="15">
        <f t="shared" si="0"/>
        <v>4.6875768287726214E-3</v>
      </c>
    </row>
    <row r="24" spans="1:29" ht="21" x14ac:dyDescent="0.55000000000000004">
      <c r="A24" s="2" t="s">
        <v>73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400000</v>
      </c>
      <c r="J24" s="13"/>
      <c r="K24" s="13">
        <v>13389146287</v>
      </c>
      <c r="L24" s="13"/>
      <c r="M24" s="13">
        <v>0</v>
      </c>
      <c r="N24" s="13"/>
      <c r="O24" s="13">
        <v>0</v>
      </c>
      <c r="P24" s="13"/>
      <c r="Q24" s="13">
        <v>400000</v>
      </c>
      <c r="R24" s="13"/>
      <c r="S24" s="13">
        <v>36290</v>
      </c>
      <c r="T24" s="13"/>
      <c r="U24" s="13">
        <v>13389146287</v>
      </c>
      <c r="V24" s="13"/>
      <c r="W24" s="13">
        <v>14429629800</v>
      </c>
      <c r="Y24" s="15">
        <f t="shared" si="0"/>
        <v>3.0188809876160591E-3</v>
      </c>
      <c r="AA24" s="3"/>
      <c r="AB24" s="3"/>
      <c r="AC24" s="3"/>
    </row>
    <row r="25" spans="1:29" ht="21" x14ac:dyDescent="0.55000000000000004">
      <c r="A25" s="2" t="s">
        <v>31</v>
      </c>
      <c r="C25" s="13">
        <v>3200000</v>
      </c>
      <c r="D25" s="13"/>
      <c r="E25" s="13">
        <v>96611401715</v>
      </c>
      <c r="F25" s="13"/>
      <c r="G25" s="13">
        <v>35785800000</v>
      </c>
      <c r="H25" s="13"/>
      <c r="I25" s="13">
        <v>0</v>
      </c>
      <c r="J25" s="13"/>
      <c r="K25" s="13">
        <v>0</v>
      </c>
      <c r="L25" s="13"/>
      <c r="M25" s="13">
        <v>0</v>
      </c>
      <c r="N25" s="13"/>
      <c r="O25" s="13">
        <v>0</v>
      </c>
      <c r="P25" s="13"/>
      <c r="Q25" s="13">
        <v>3200000</v>
      </c>
      <c r="R25" s="13"/>
      <c r="S25" s="13">
        <v>14350</v>
      </c>
      <c r="T25" s="13"/>
      <c r="U25" s="13">
        <v>96611401715</v>
      </c>
      <c r="V25" s="13"/>
      <c r="W25" s="13">
        <v>45646776000</v>
      </c>
      <c r="Y25" s="15">
        <f t="shared" si="0"/>
        <v>9.5499459183886349E-3</v>
      </c>
    </row>
    <row r="26" spans="1:29" ht="21" x14ac:dyDescent="0.55000000000000004">
      <c r="A26" s="2" t="s">
        <v>32</v>
      </c>
      <c r="C26" s="13">
        <v>8303959</v>
      </c>
      <c r="D26" s="13"/>
      <c r="E26" s="13">
        <v>57006038508</v>
      </c>
      <c r="F26" s="13"/>
      <c r="G26" s="13">
        <v>54909269553.155403</v>
      </c>
      <c r="H26" s="13"/>
      <c r="I26" s="13">
        <v>0</v>
      </c>
      <c r="J26" s="13"/>
      <c r="K26" s="13">
        <v>0</v>
      </c>
      <c r="L26" s="13"/>
      <c r="M26" s="13">
        <v>0</v>
      </c>
      <c r="N26" s="13"/>
      <c r="O26" s="13">
        <v>0</v>
      </c>
      <c r="P26" s="13"/>
      <c r="Q26" s="13">
        <v>8303959</v>
      </c>
      <c r="R26" s="13"/>
      <c r="S26" s="13">
        <v>6652</v>
      </c>
      <c r="T26" s="13"/>
      <c r="U26" s="13">
        <v>57006038508</v>
      </c>
      <c r="V26" s="13"/>
      <c r="W26" s="13">
        <v>54909269553.155403</v>
      </c>
      <c r="Y26" s="15">
        <f t="shared" si="0"/>
        <v>1.1487789513346086E-2</v>
      </c>
    </row>
    <row r="27" spans="1:29" ht="21" x14ac:dyDescent="0.55000000000000004">
      <c r="A27" s="2" t="s">
        <v>33</v>
      </c>
      <c r="C27" s="13">
        <v>95581</v>
      </c>
      <c r="D27" s="13"/>
      <c r="E27" s="13">
        <v>750226917</v>
      </c>
      <c r="F27" s="13"/>
      <c r="G27" s="13">
        <v>1420433781.0975001</v>
      </c>
      <c r="H27" s="13"/>
      <c r="I27" s="13">
        <v>0</v>
      </c>
      <c r="J27" s="13"/>
      <c r="K27" s="13">
        <v>0</v>
      </c>
      <c r="L27" s="13"/>
      <c r="M27" s="13">
        <v>-95581</v>
      </c>
      <c r="N27" s="13"/>
      <c r="O27" s="13">
        <v>1341119929</v>
      </c>
      <c r="P27" s="13"/>
      <c r="Q27" s="13">
        <v>0</v>
      </c>
      <c r="R27" s="13"/>
      <c r="S27" s="13">
        <v>0</v>
      </c>
      <c r="T27" s="13"/>
      <c r="U27" s="13">
        <v>0</v>
      </c>
      <c r="V27" s="13"/>
      <c r="W27" s="13">
        <v>0</v>
      </c>
      <c r="Y27" s="15">
        <f t="shared" si="0"/>
        <v>0</v>
      </c>
    </row>
    <row r="28" spans="1:29" ht="21" x14ac:dyDescent="0.55000000000000004">
      <c r="A28" s="2" t="s">
        <v>34</v>
      </c>
      <c r="C28" s="13">
        <v>842938</v>
      </c>
      <c r="D28" s="13"/>
      <c r="E28" s="13">
        <v>75677616005</v>
      </c>
      <c r="F28" s="13"/>
      <c r="G28" s="13">
        <v>77926794257.699997</v>
      </c>
      <c r="H28" s="13"/>
      <c r="I28" s="13">
        <v>0</v>
      </c>
      <c r="J28" s="13"/>
      <c r="K28" s="13">
        <v>0</v>
      </c>
      <c r="L28" s="13"/>
      <c r="M28" s="13">
        <v>0</v>
      </c>
      <c r="N28" s="13"/>
      <c r="O28" s="13">
        <v>0</v>
      </c>
      <c r="P28" s="13"/>
      <c r="Q28" s="13">
        <v>842938</v>
      </c>
      <c r="R28" s="13"/>
      <c r="S28" s="13">
        <v>100300</v>
      </c>
      <c r="T28" s="13"/>
      <c r="U28" s="13">
        <v>75677616005</v>
      </c>
      <c r="V28" s="13"/>
      <c r="W28" s="13">
        <v>84043628645.669998</v>
      </c>
      <c r="Y28" s="15">
        <f t="shared" si="0"/>
        <v>1.758310616178646E-2</v>
      </c>
    </row>
    <row r="29" spans="1:29" ht="21" x14ac:dyDescent="0.55000000000000004">
      <c r="A29" s="2" t="s">
        <v>30</v>
      </c>
      <c r="C29" s="13">
        <v>158520</v>
      </c>
      <c r="D29" s="13"/>
      <c r="E29" s="13">
        <v>951983614</v>
      </c>
      <c r="F29" s="13"/>
      <c r="G29" s="13">
        <v>3356385967.8000002</v>
      </c>
      <c r="H29" s="13"/>
      <c r="I29" s="13">
        <v>0</v>
      </c>
      <c r="J29" s="13"/>
      <c r="K29" s="13">
        <v>0</v>
      </c>
      <c r="L29" s="13"/>
      <c r="M29" s="13">
        <v>-158520</v>
      </c>
      <c r="N29" s="13"/>
      <c r="O29" s="13">
        <v>3183997054</v>
      </c>
      <c r="P29" s="13"/>
      <c r="Q29" s="13">
        <v>0</v>
      </c>
      <c r="R29" s="13"/>
      <c r="S29" s="13">
        <v>0</v>
      </c>
      <c r="T29" s="13"/>
      <c r="U29" s="13">
        <v>0</v>
      </c>
      <c r="V29" s="13"/>
      <c r="W29" s="13">
        <v>0</v>
      </c>
      <c r="Y29" s="15">
        <f t="shared" si="0"/>
        <v>0</v>
      </c>
    </row>
    <row r="30" spans="1:29" ht="21" x14ac:dyDescent="0.55000000000000004">
      <c r="A30" s="2" t="s">
        <v>69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v>836661</v>
      </c>
      <c r="J30" s="13"/>
      <c r="K30" s="13">
        <v>20691927887</v>
      </c>
      <c r="L30" s="13"/>
      <c r="M30" s="13">
        <v>0</v>
      </c>
      <c r="N30" s="13"/>
      <c r="O30" s="13">
        <v>0</v>
      </c>
      <c r="P30" s="13"/>
      <c r="Q30" s="13">
        <v>836661</v>
      </c>
      <c r="R30" s="13"/>
      <c r="S30" s="13">
        <v>25110</v>
      </c>
      <c r="T30" s="13"/>
      <c r="U30" s="13">
        <v>20691927887</v>
      </c>
      <c r="V30" s="13"/>
      <c r="W30" s="13">
        <v>20883556791.6255</v>
      </c>
      <c r="Y30" s="15">
        <f t="shared" si="0"/>
        <v>4.3691330564862062E-3</v>
      </c>
      <c r="AA30" s="3"/>
      <c r="AB30" s="3"/>
      <c r="AC30" s="3"/>
    </row>
    <row r="31" spans="1:29" ht="21" x14ac:dyDescent="0.55000000000000004">
      <c r="A31" s="2" t="s">
        <v>35</v>
      </c>
      <c r="C31" s="13">
        <v>1607056</v>
      </c>
      <c r="D31" s="13"/>
      <c r="E31" s="13">
        <v>35610753904</v>
      </c>
      <c r="F31" s="13"/>
      <c r="G31" s="13">
        <v>29106340986.096001</v>
      </c>
      <c r="H31" s="13"/>
      <c r="I31" s="13">
        <v>0</v>
      </c>
      <c r="J31" s="13"/>
      <c r="K31" s="13">
        <v>0</v>
      </c>
      <c r="L31" s="13"/>
      <c r="M31" s="13">
        <v>0</v>
      </c>
      <c r="N31" s="13"/>
      <c r="O31" s="13">
        <v>0</v>
      </c>
      <c r="P31" s="13"/>
      <c r="Q31" s="13">
        <v>1607056</v>
      </c>
      <c r="R31" s="13"/>
      <c r="S31" s="13">
        <v>18400</v>
      </c>
      <c r="T31" s="13"/>
      <c r="U31" s="13">
        <v>35610753904</v>
      </c>
      <c r="V31" s="13"/>
      <c r="W31" s="13">
        <v>29393889909.119999</v>
      </c>
      <c r="Y31" s="15">
        <f t="shared" si="0"/>
        <v>6.149614136235282E-3</v>
      </c>
    </row>
    <row r="32" spans="1:29" ht="21" x14ac:dyDescent="0.55000000000000004">
      <c r="A32" s="2" t="s">
        <v>36</v>
      </c>
      <c r="C32" s="13">
        <v>3076448</v>
      </c>
      <c r="D32" s="13"/>
      <c r="E32" s="13">
        <v>49143503879</v>
      </c>
      <c r="F32" s="13"/>
      <c r="G32" s="13">
        <v>65291355919.440002</v>
      </c>
      <c r="H32" s="13"/>
      <c r="I32" s="13">
        <v>0</v>
      </c>
      <c r="J32" s="13"/>
      <c r="K32" s="13">
        <v>0</v>
      </c>
      <c r="L32" s="13"/>
      <c r="M32" s="13">
        <v>0</v>
      </c>
      <c r="N32" s="13"/>
      <c r="O32" s="13">
        <v>0</v>
      </c>
      <c r="P32" s="13"/>
      <c r="Q32" s="13">
        <v>3076448</v>
      </c>
      <c r="R32" s="13"/>
      <c r="S32" s="13">
        <v>27390</v>
      </c>
      <c r="T32" s="13"/>
      <c r="U32" s="13">
        <v>49143503879</v>
      </c>
      <c r="V32" s="13"/>
      <c r="W32" s="13">
        <v>83762540451.216003</v>
      </c>
      <c r="Y32" s="15">
        <f t="shared" si="0"/>
        <v>1.7524298568116908E-2</v>
      </c>
    </row>
    <row r="33" spans="1:25" ht="21" x14ac:dyDescent="0.55000000000000004">
      <c r="A33" s="2" t="s">
        <v>70</v>
      </c>
      <c r="C33" s="13">
        <v>0</v>
      </c>
      <c r="D33" s="13"/>
      <c r="E33" s="13">
        <v>0</v>
      </c>
      <c r="F33" s="13"/>
      <c r="G33" s="13">
        <v>0</v>
      </c>
      <c r="H33" s="13"/>
      <c r="I33" s="13">
        <v>268683</v>
      </c>
      <c r="J33" s="13"/>
      <c r="K33" s="13">
        <v>5655401138</v>
      </c>
      <c r="L33" s="13"/>
      <c r="M33" s="13">
        <v>0</v>
      </c>
      <c r="N33" s="13"/>
      <c r="O33" s="13">
        <v>0</v>
      </c>
      <c r="P33" s="13"/>
      <c r="Q33" s="13">
        <v>268683</v>
      </c>
      <c r="R33" s="13"/>
      <c r="S33" s="13">
        <v>21380</v>
      </c>
      <c r="T33" s="13"/>
      <c r="U33" s="13">
        <v>5655401138</v>
      </c>
      <c r="V33" s="13"/>
      <c r="W33" s="13">
        <v>5710263106.8870001</v>
      </c>
      <c r="Y33" s="15">
        <f t="shared" si="0"/>
        <v>1.1946671513129582E-3</v>
      </c>
    </row>
    <row r="34" spans="1:25" ht="21" x14ac:dyDescent="0.55000000000000004">
      <c r="A34" s="2" t="s">
        <v>37</v>
      </c>
      <c r="C34" s="13">
        <v>48678</v>
      </c>
      <c r="D34" s="13"/>
      <c r="E34" s="13">
        <v>1218513779</v>
      </c>
      <c r="F34" s="13"/>
      <c r="G34" s="13">
        <v>3822438964.2705002</v>
      </c>
      <c r="H34" s="13"/>
      <c r="I34" s="13">
        <v>0</v>
      </c>
      <c r="J34" s="13"/>
      <c r="K34" s="13">
        <v>0</v>
      </c>
      <c r="L34" s="13"/>
      <c r="M34" s="13">
        <v>-48678</v>
      </c>
      <c r="N34" s="13"/>
      <c r="O34" s="13">
        <v>3636222472</v>
      </c>
      <c r="P34" s="13"/>
      <c r="Q34" s="13">
        <v>0</v>
      </c>
      <c r="R34" s="13"/>
      <c r="S34" s="13">
        <v>0</v>
      </c>
      <c r="T34" s="13"/>
      <c r="U34" s="13">
        <v>0</v>
      </c>
      <c r="V34" s="13"/>
      <c r="W34" s="13">
        <v>0</v>
      </c>
      <c r="Y34" s="15">
        <f t="shared" si="0"/>
        <v>0</v>
      </c>
    </row>
    <row r="35" spans="1:25" ht="21" x14ac:dyDescent="0.55000000000000004">
      <c r="A35" s="2" t="s">
        <v>38</v>
      </c>
      <c r="C35" s="13">
        <v>6000000</v>
      </c>
      <c r="D35" s="13"/>
      <c r="E35" s="13">
        <v>71165980499</v>
      </c>
      <c r="F35" s="13"/>
      <c r="G35" s="13">
        <v>85826277000</v>
      </c>
      <c r="H35" s="13"/>
      <c r="I35" s="13">
        <v>2800000</v>
      </c>
      <c r="J35" s="13"/>
      <c r="K35" s="13">
        <v>40153387128</v>
      </c>
      <c r="L35" s="13"/>
      <c r="M35" s="13">
        <v>0</v>
      </c>
      <c r="N35" s="13"/>
      <c r="O35" s="13">
        <v>0</v>
      </c>
      <c r="P35" s="13"/>
      <c r="Q35" s="13">
        <v>8800000</v>
      </c>
      <c r="R35" s="13"/>
      <c r="S35" s="13">
        <v>14880</v>
      </c>
      <c r="T35" s="13"/>
      <c r="U35" s="13">
        <v>111319367627</v>
      </c>
      <c r="V35" s="13"/>
      <c r="W35" s="13">
        <v>130164883200</v>
      </c>
      <c r="Y35" s="15">
        <f t="shared" si="0"/>
        <v>2.7232319650206477E-2</v>
      </c>
    </row>
    <row r="36" spans="1:25" ht="21" x14ac:dyDescent="0.55000000000000004">
      <c r="A36" s="2" t="s">
        <v>68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v>139632</v>
      </c>
      <c r="J36" s="13"/>
      <c r="K36" s="13">
        <v>702008378</v>
      </c>
      <c r="L36" s="13"/>
      <c r="M36" s="13">
        <v>0</v>
      </c>
      <c r="N36" s="13"/>
      <c r="O36" s="13">
        <v>0</v>
      </c>
      <c r="P36" s="13"/>
      <c r="Q36" s="13">
        <v>139632</v>
      </c>
      <c r="R36" s="13"/>
      <c r="S36" s="13">
        <v>5609</v>
      </c>
      <c r="T36" s="13"/>
      <c r="U36" s="13">
        <v>702008378</v>
      </c>
      <c r="V36" s="13"/>
      <c r="W36" s="13">
        <v>778535872.46640003</v>
      </c>
      <c r="Y36" s="15">
        <f t="shared" si="0"/>
        <v>1.6288062660941557E-4</v>
      </c>
    </row>
    <row r="37" spans="1:25" ht="21" x14ac:dyDescent="0.55000000000000004">
      <c r="A37" s="2" t="s">
        <v>39</v>
      </c>
      <c r="C37" s="13">
        <v>500000</v>
      </c>
      <c r="D37" s="13"/>
      <c r="E37" s="13">
        <v>9875706910</v>
      </c>
      <c r="F37" s="13"/>
      <c r="G37" s="13">
        <v>9443475000</v>
      </c>
      <c r="H37" s="13"/>
      <c r="I37" s="13">
        <v>0</v>
      </c>
      <c r="J37" s="13"/>
      <c r="K37" s="13">
        <v>0</v>
      </c>
      <c r="L37" s="13"/>
      <c r="M37" s="13">
        <v>0</v>
      </c>
      <c r="N37" s="13"/>
      <c r="O37" s="13">
        <v>0</v>
      </c>
      <c r="P37" s="13"/>
      <c r="Q37" s="13">
        <v>500000</v>
      </c>
      <c r="R37" s="13"/>
      <c r="S37" s="13">
        <v>18720</v>
      </c>
      <c r="T37" s="13"/>
      <c r="U37" s="13">
        <v>9875706910</v>
      </c>
      <c r="V37" s="13"/>
      <c r="W37" s="13">
        <v>9304308000</v>
      </c>
      <c r="Y37" s="15">
        <f t="shared" si="0"/>
        <v>1.9465917638527357E-3</v>
      </c>
    </row>
    <row r="38" spans="1:25" ht="21" x14ac:dyDescent="0.55000000000000004">
      <c r="A38" s="2" t="s">
        <v>40</v>
      </c>
      <c r="C38" s="13">
        <v>397424</v>
      </c>
      <c r="D38" s="13"/>
      <c r="E38" s="13">
        <v>8354046421</v>
      </c>
      <c r="F38" s="13"/>
      <c r="G38" s="13">
        <v>7360745384.3903999</v>
      </c>
      <c r="H38" s="13"/>
      <c r="I38" s="13">
        <v>0</v>
      </c>
      <c r="J38" s="13"/>
      <c r="K38" s="13">
        <v>0</v>
      </c>
      <c r="L38" s="13"/>
      <c r="M38" s="13">
        <v>0</v>
      </c>
      <c r="N38" s="13"/>
      <c r="O38" s="13">
        <v>0</v>
      </c>
      <c r="P38" s="13"/>
      <c r="Q38" s="13">
        <v>397424</v>
      </c>
      <c r="R38" s="13"/>
      <c r="S38" s="13">
        <v>50030</v>
      </c>
      <c r="T38" s="13"/>
      <c r="U38" s="13">
        <v>8354046421</v>
      </c>
      <c r="V38" s="13"/>
      <c r="W38" s="13">
        <v>19764818139.816002</v>
      </c>
      <c r="Y38" s="15">
        <f t="shared" si="0"/>
        <v>4.1350772357291888E-3</v>
      </c>
    </row>
    <row r="39" spans="1:25" ht="21" x14ac:dyDescent="0.55000000000000004">
      <c r="A39" s="2" t="s">
        <v>41</v>
      </c>
      <c r="C39" s="13">
        <v>3550000</v>
      </c>
      <c r="D39" s="13"/>
      <c r="E39" s="13">
        <v>45442131200</v>
      </c>
      <c r="F39" s="13"/>
      <c r="G39" s="13">
        <v>45734252400</v>
      </c>
      <c r="H39" s="13"/>
      <c r="I39" s="13">
        <v>0</v>
      </c>
      <c r="J39" s="13"/>
      <c r="K39" s="13">
        <v>0</v>
      </c>
      <c r="L39" s="13"/>
      <c r="M39" s="13">
        <v>-3550000</v>
      </c>
      <c r="N39" s="13"/>
      <c r="O39" s="13">
        <v>45048003369</v>
      </c>
      <c r="P39" s="13"/>
      <c r="Q39" s="13">
        <v>0</v>
      </c>
      <c r="R39" s="13"/>
      <c r="S39" s="13">
        <v>0</v>
      </c>
      <c r="T39" s="13"/>
      <c r="U39" s="13">
        <v>0</v>
      </c>
      <c r="V39" s="13"/>
      <c r="W39" s="13">
        <v>0</v>
      </c>
      <c r="Y39" s="15">
        <f t="shared" si="0"/>
        <v>0</v>
      </c>
    </row>
    <row r="40" spans="1:25" ht="21" x14ac:dyDescent="0.55000000000000004">
      <c r="A40" s="2" t="s">
        <v>42</v>
      </c>
      <c r="C40" s="13">
        <v>3144991</v>
      </c>
      <c r="D40" s="13"/>
      <c r="E40" s="13">
        <v>72838173623</v>
      </c>
      <c r="F40" s="13"/>
      <c r="G40" s="13">
        <v>60087068994.231003</v>
      </c>
      <c r="H40" s="13"/>
      <c r="I40" s="13">
        <v>0</v>
      </c>
      <c r="J40" s="13"/>
      <c r="K40" s="13">
        <v>0</v>
      </c>
      <c r="L40" s="13"/>
      <c r="M40" s="13">
        <v>-83682</v>
      </c>
      <c r="N40" s="13"/>
      <c r="O40" s="13">
        <v>1758213557</v>
      </c>
      <c r="P40" s="13"/>
      <c r="Q40" s="13">
        <v>3061309</v>
      </c>
      <c r="R40" s="13"/>
      <c r="S40" s="13">
        <v>20730</v>
      </c>
      <c r="T40" s="13"/>
      <c r="U40" s="13">
        <v>70900093660</v>
      </c>
      <c r="V40" s="13"/>
      <c r="W40" s="13">
        <v>63083343003.358498</v>
      </c>
      <c r="Y40" s="15">
        <f t="shared" si="0"/>
        <v>1.3197920353306743E-2</v>
      </c>
    </row>
    <row r="41" spans="1:25" ht="21" x14ac:dyDescent="0.55000000000000004">
      <c r="A41" s="2" t="s">
        <v>43</v>
      </c>
      <c r="C41" s="13">
        <v>9330901</v>
      </c>
      <c r="D41" s="13"/>
      <c r="E41" s="13">
        <v>149168023919</v>
      </c>
      <c r="F41" s="13"/>
      <c r="G41" s="13">
        <v>97113250995.8535</v>
      </c>
      <c r="H41" s="13"/>
      <c r="I41" s="13">
        <v>0</v>
      </c>
      <c r="J41" s="13"/>
      <c r="K41" s="13">
        <v>0</v>
      </c>
      <c r="L41" s="13"/>
      <c r="M41" s="13">
        <v>0</v>
      </c>
      <c r="N41" s="13"/>
      <c r="O41" s="13">
        <v>0</v>
      </c>
      <c r="P41" s="13"/>
      <c r="Q41" s="13">
        <v>9330901</v>
      </c>
      <c r="R41" s="13"/>
      <c r="S41" s="13">
        <v>11190</v>
      </c>
      <c r="T41" s="13"/>
      <c r="U41" s="13">
        <v>149168023919</v>
      </c>
      <c r="V41" s="13"/>
      <c r="W41" s="13">
        <v>103791526135.97</v>
      </c>
      <c r="Y41" s="15">
        <f t="shared" si="0"/>
        <v>2.1714643360256899E-2</v>
      </c>
    </row>
    <row r="42" spans="1:25" ht="21" x14ac:dyDescent="0.55000000000000004">
      <c r="A42" s="2" t="s">
        <v>44</v>
      </c>
      <c r="C42" s="13">
        <v>7100000</v>
      </c>
      <c r="D42" s="13"/>
      <c r="E42" s="13">
        <v>66385471783</v>
      </c>
      <c r="F42" s="13"/>
      <c r="G42" s="13">
        <v>54415291050</v>
      </c>
      <c r="H42" s="13"/>
      <c r="I42" s="13">
        <v>0</v>
      </c>
      <c r="J42" s="13"/>
      <c r="K42" s="13">
        <v>0</v>
      </c>
      <c r="L42" s="13"/>
      <c r="M42" s="13">
        <v>0</v>
      </c>
      <c r="N42" s="13"/>
      <c r="O42" s="13">
        <v>0</v>
      </c>
      <c r="P42" s="13"/>
      <c r="Q42" s="13">
        <v>7100000</v>
      </c>
      <c r="R42" s="13"/>
      <c r="S42" s="13">
        <v>9760</v>
      </c>
      <c r="T42" s="13"/>
      <c r="U42" s="13">
        <v>66385471783</v>
      </c>
      <c r="V42" s="13"/>
      <c r="W42" s="13">
        <v>68883688800</v>
      </c>
      <c r="Y42" s="15">
        <f t="shared" si="0"/>
        <v>1.4411434067087519E-2</v>
      </c>
    </row>
    <row r="43" spans="1:25" ht="21" x14ac:dyDescent="0.55000000000000004">
      <c r="A43" s="2" t="s">
        <v>72</v>
      </c>
      <c r="C43" s="13">
        <v>0</v>
      </c>
      <c r="D43" s="13"/>
      <c r="E43" s="13">
        <v>0</v>
      </c>
      <c r="F43" s="13"/>
      <c r="G43" s="13">
        <v>0</v>
      </c>
      <c r="H43" s="13"/>
      <c r="I43" s="13">
        <v>285100</v>
      </c>
      <c r="J43" s="13"/>
      <c r="K43" s="13">
        <v>542752570</v>
      </c>
      <c r="L43" s="13"/>
      <c r="M43" s="13">
        <v>0</v>
      </c>
      <c r="N43" s="13"/>
      <c r="O43" s="13">
        <v>0</v>
      </c>
      <c r="P43" s="13"/>
      <c r="Q43" s="13">
        <v>285100</v>
      </c>
      <c r="R43" s="13"/>
      <c r="S43" s="13">
        <v>3318</v>
      </c>
      <c r="T43" s="13"/>
      <c r="U43" s="13">
        <v>542752570</v>
      </c>
      <c r="V43" s="13"/>
      <c r="W43" s="13">
        <v>940333327.28999996</v>
      </c>
      <c r="Y43" s="15">
        <f t="shared" si="0"/>
        <v>1.9673092401702017E-4</v>
      </c>
    </row>
    <row r="44" spans="1:25" ht="21" x14ac:dyDescent="0.55000000000000004">
      <c r="A44" s="2" t="s">
        <v>45</v>
      </c>
      <c r="C44" s="13">
        <v>12511402</v>
      </c>
      <c r="D44" s="13"/>
      <c r="E44" s="13">
        <v>150472421303</v>
      </c>
      <c r="F44" s="13"/>
      <c r="G44" s="13">
        <v>119394807917.75999</v>
      </c>
      <c r="H44" s="13"/>
      <c r="I44" s="13">
        <v>3288190</v>
      </c>
      <c r="J44" s="13"/>
      <c r="K44" s="13">
        <v>33363112591</v>
      </c>
      <c r="L44" s="13"/>
      <c r="M44" s="13">
        <v>0</v>
      </c>
      <c r="N44" s="13"/>
      <c r="O44" s="13">
        <v>0</v>
      </c>
      <c r="P44" s="13"/>
      <c r="Q44" s="13">
        <v>15799592</v>
      </c>
      <c r="R44" s="13"/>
      <c r="S44" s="13">
        <v>12440</v>
      </c>
      <c r="T44" s="13"/>
      <c r="U44" s="13">
        <v>183835533894</v>
      </c>
      <c r="V44" s="13"/>
      <c r="W44" s="13">
        <v>195377470279.34399</v>
      </c>
      <c r="Y44" s="15">
        <f t="shared" si="0"/>
        <v>4.0875707735401029E-2</v>
      </c>
    </row>
    <row r="45" spans="1:25" ht="21" x14ac:dyDescent="0.55000000000000004">
      <c r="A45" s="2" t="s">
        <v>46</v>
      </c>
      <c r="C45" s="13">
        <v>4000000</v>
      </c>
      <c r="D45" s="13"/>
      <c r="E45" s="13">
        <v>59032493063</v>
      </c>
      <c r="F45" s="13"/>
      <c r="G45" s="13">
        <v>58847760000</v>
      </c>
      <c r="H45" s="13"/>
      <c r="I45" s="13">
        <v>0</v>
      </c>
      <c r="J45" s="13"/>
      <c r="K45" s="13">
        <v>0</v>
      </c>
      <c r="L45" s="13"/>
      <c r="M45" s="13">
        <v>0</v>
      </c>
      <c r="N45" s="13"/>
      <c r="O45" s="13">
        <v>0</v>
      </c>
      <c r="P45" s="13"/>
      <c r="Q45" s="13">
        <v>4000000</v>
      </c>
      <c r="R45" s="13"/>
      <c r="S45" s="13">
        <v>18200</v>
      </c>
      <c r="T45" s="13"/>
      <c r="U45" s="13">
        <v>59032493063</v>
      </c>
      <c r="V45" s="13"/>
      <c r="W45" s="13">
        <v>72366840000</v>
      </c>
      <c r="Y45" s="15">
        <f t="shared" si="0"/>
        <v>1.5140158163299056E-2</v>
      </c>
    </row>
    <row r="46" spans="1:25" ht="21" x14ac:dyDescent="0.55000000000000004">
      <c r="A46" s="2" t="s">
        <v>47</v>
      </c>
      <c r="C46" s="13">
        <v>10822555</v>
      </c>
      <c r="D46" s="13"/>
      <c r="E46" s="13">
        <v>158084526304</v>
      </c>
      <c r="F46" s="13"/>
      <c r="G46" s="13">
        <v>138780274290.97501</v>
      </c>
      <c r="H46" s="13"/>
      <c r="I46" s="13">
        <v>12550000</v>
      </c>
      <c r="J46" s="13"/>
      <c r="K46" s="13">
        <v>201676306415</v>
      </c>
      <c r="L46" s="13"/>
      <c r="M46" s="13">
        <v>0</v>
      </c>
      <c r="N46" s="13"/>
      <c r="O46" s="13">
        <v>0</v>
      </c>
      <c r="P46" s="13"/>
      <c r="Q46" s="13">
        <v>23372555</v>
      </c>
      <c r="R46" s="13"/>
      <c r="S46" s="13">
        <v>16280</v>
      </c>
      <c r="T46" s="13"/>
      <c r="U46" s="13">
        <v>359760832719</v>
      </c>
      <c r="V46" s="13"/>
      <c r="W46" s="13">
        <v>378241189487.37</v>
      </c>
      <c r="Y46" s="15">
        <f t="shared" si="0"/>
        <v>7.9133363191112804E-2</v>
      </c>
    </row>
    <row r="47" spans="1:25" ht="21" x14ac:dyDescent="0.55000000000000004">
      <c r="A47" s="2" t="s">
        <v>48</v>
      </c>
      <c r="C47" s="13">
        <v>3154000</v>
      </c>
      <c r="D47" s="13"/>
      <c r="E47" s="13">
        <v>40749971271</v>
      </c>
      <c r="F47" s="13"/>
      <c r="G47" s="13">
        <v>69633540477</v>
      </c>
      <c r="H47" s="13"/>
      <c r="I47" s="13">
        <v>0</v>
      </c>
      <c r="J47" s="13"/>
      <c r="K47" s="13">
        <v>0</v>
      </c>
      <c r="L47" s="13"/>
      <c r="M47" s="13">
        <v>-3154000</v>
      </c>
      <c r="N47" s="13"/>
      <c r="O47" s="13">
        <v>67716959677</v>
      </c>
      <c r="P47" s="13"/>
      <c r="Q47" s="13">
        <v>0</v>
      </c>
      <c r="R47" s="13"/>
      <c r="S47" s="13">
        <v>0</v>
      </c>
      <c r="T47" s="13"/>
      <c r="U47" s="13">
        <v>0</v>
      </c>
      <c r="V47" s="13"/>
      <c r="W47" s="13">
        <v>0</v>
      </c>
      <c r="Y47" s="15">
        <f t="shared" si="0"/>
        <v>0</v>
      </c>
    </row>
    <row r="48" spans="1:25" ht="21" x14ac:dyDescent="0.55000000000000004">
      <c r="A48" s="2" t="s">
        <v>49</v>
      </c>
      <c r="C48" s="13">
        <v>2000000</v>
      </c>
      <c r="D48" s="13"/>
      <c r="E48" s="13">
        <v>28508194442</v>
      </c>
      <c r="F48" s="13"/>
      <c r="G48" s="13">
        <v>28032210000</v>
      </c>
      <c r="H48" s="13"/>
      <c r="I48" s="13">
        <v>4760088</v>
      </c>
      <c r="J48" s="13"/>
      <c r="K48" s="13">
        <v>68095919145</v>
      </c>
      <c r="L48" s="13"/>
      <c r="M48" s="13">
        <v>0</v>
      </c>
      <c r="N48" s="13"/>
      <c r="O48" s="13">
        <v>0</v>
      </c>
      <c r="P48" s="13"/>
      <c r="Q48" s="13">
        <v>6760088</v>
      </c>
      <c r="R48" s="13"/>
      <c r="S48" s="13">
        <v>16100</v>
      </c>
      <c r="T48" s="13"/>
      <c r="U48" s="13">
        <v>96604113587</v>
      </c>
      <c r="V48" s="13"/>
      <c r="W48" s="13">
        <v>108189834170.03999</v>
      </c>
      <c r="Y48" s="15">
        <f t="shared" si="0"/>
        <v>2.2634831104902494E-2</v>
      </c>
    </row>
    <row r="49" spans="1:29" ht="21" x14ac:dyDescent="0.55000000000000004">
      <c r="A49" s="2" t="s">
        <v>50</v>
      </c>
      <c r="C49" s="13">
        <v>1919371</v>
      </c>
      <c r="D49" s="13"/>
      <c r="E49" s="13">
        <v>5591088614</v>
      </c>
      <c r="F49" s="13"/>
      <c r="G49" s="13">
        <v>16057313449.3008</v>
      </c>
      <c r="H49" s="13"/>
      <c r="I49" s="13">
        <v>0</v>
      </c>
      <c r="J49" s="13"/>
      <c r="K49" s="13">
        <v>0</v>
      </c>
      <c r="L49" s="13"/>
      <c r="M49" s="13">
        <v>-1</v>
      </c>
      <c r="N49" s="13"/>
      <c r="O49" s="13">
        <v>1</v>
      </c>
      <c r="P49" s="13"/>
      <c r="Q49" s="13">
        <v>1919370</v>
      </c>
      <c r="R49" s="13"/>
      <c r="S49" s="13">
        <v>9550</v>
      </c>
      <c r="T49" s="13"/>
      <c r="U49" s="13">
        <v>5591085701</v>
      </c>
      <c r="V49" s="13"/>
      <c r="W49" s="13">
        <v>18220920098.174999</v>
      </c>
      <c r="Y49" s="15">
        <f t="shared" si="0"/>
        <v>3.8120721060530493E-3</v>
      </c>
    </row>
    <row r="50" spans="1:29" ht="21" x14ac:dyDescent="0.55000000000000004">
      <c r="A50" s="2" t="s">
        <v>71</v>
      </c>
      <c r="C50" s="13">
        <v>0</v>
      </c>
      <c r="D50" s="13"/>
      <c r="E50" s="13">
        <v>0</v>
      </c>
      <c r="F50" s="13"/>
      <c r="G50" s="13">
        <v>0</v>
      </c>
      <c r="H50" s="13"/>
      <c r="I50" s="13">
        <v>25000</v>
      </c>
      <c r="J50" s="13"/>
      <c r="K50" s="13">
        <v>638329077</v>
      </c>
      <c r="L50" s="13"/>
      <c r="M50" s="13">
        <v>0</v>
      </c>
      <c r="N50" s="13"/>
      <c r="O50" s="13">
        <v>0</v>
      </c>
      <c r="P50" s="13"/>
      <c r="Q50" s="13">
        <v>25000</v>
      </c>
      <c r="R50" s="13"/>
      <c r="S50" s="13">
        <v>25630</v>
      </c>
      <c r="T50" s="13"/>
      <c r="U50" s="13">
        <v>638329077</v>
      </c>
      <c r="V50" s="13"/>
      <c r="W50" s="13">
        <v>636937537.5</v>
      </c>
      <c r="Y50" s="15">
        <f t="shared" si="0"/>
        <v>1.3325626844964107E-4</v>
      </c>
    </row>
    <row r="51" spans="1:29" ht="21" x14ac:dyDescent="0.55000000000000004">
      <c r="A51" s="2" t="s">
        <v>51</v>
      </c>
      <c r="C51" s="13">
        <v>13546448</v>
      </c>
      <c r="D51" s="13"/>
      <c r="E51" s="13">
        <v>104440827092</v>
      </c>
      <c r="F51" s="13"/>
      <c r="G51" s="13">
        <v>142199340459.26401</v>
      </c>
      <c r="H51" s="13"/>
      <c r="I51" s="13">
        <v>0</v>
      </c>
      <c r="J51" s="13"/>
      <c r="K51" s="13">
        <v>0</v>
      </c>
      <c r="L51" s="13"/>
      <c r="M51" s="13">
        <v>0</v>
      </c>
      <c r="N51" s="13"/>
      <c r="O51" s="13">
        <v>0</v>
      </c>
      <c r="P51" s="13"/>
      <c r="Q51" s="13">
        <v>13546448</v>
      </c>
      <c r="R51" s="13"/>
      <c r="S51" s="13">
        <v>13930</v>
      </c>
      <c r="T51" s="13"/>
      <c r="U51" s="13">
        <v>104440827092</v>
      </c>
      <c r="V51" s="13"/>
      <c r="W51" s="13">
        <v>187579243617.19199</v>
      </c>
      <c r="Y51" s="15">
        <f t="shared" si="0"/>
        <v>3.924420931625993E-2</v>
      </c>
    </row>
    <row r="52" spans="1:29" ht="21" x14ac:dyDescent="0.55000000000000004">
      <c r="A52" s="2" t="s">
        <v>52</v>
      </c>
      <c r="C52" s="13">
        <v>1000000</v>
      </c>
      <c r="D52" s="13"/>
      <c r="E52" s="13">
        <v>38051801544</v>
      </c>
      <c r="F52" s="13"/>
      <c r="G52" s="13">
        <v>39632773500</v>
      </c>
      <c r="H52" s="13"/>
      <c r="I52" s="13">
        <v>0</v>
      </c>
      <c r="J52" s="13"/>
      <c r="K52" s="13">
        <v>0</v>
      </c>
      <c r="L52" s="13"/>
      <c r="M52" s="13">
        <v>0</v>
      </c>
      <c r="N52" s="13"/>
      <c r="O52" s="13">
        <v>0</v>
      </c>
      <c r="P52" s="13"/>
      <c r="Q52" s="13">
        <v>1000000</v>
      </c>
      <c r="R52" s="13"/>
      <c r="S52" s="13">
        <v>45000</v>
      </c>
      <c r="T52" s="13"/>
      <c r="U52" s="13">
        <v>38051801544</v>
      </c>
      <c r="V52" s="13"/>
      <c r="W52" s="13">
        <v>44732250000</v>
      </c>
      <c r="Y52" s="15">
        <f t="shared" si="0"/>
        <v>9.358614249291998E-3</v>
      </c>
    </row>
    <row r="53" spans="1:29" ht="21" x14ac:dyDescent="0.55000000000000004">
      <c r="A53" s="2" t="s">
        <v>53</v>
      </c>
      <c r="C53" s="13">
        <v>500000</v>
      </c>
      <c r="D53" s="13"/>
      <c r="E53" s="13">
        <v>7286256581</v>
      </c>
      <c r="F53" s="13"/>
      <c r="G53" s="13">
        <v>12296398500</v>
      </c>
      <c r="H53" s="13"/>
      <c r="I53" s="13">
        <v>0</v>
      </c>
      <c r="J53" s="13"/>
      <c r="K53" s="13">
        <v>0</v>
      </c>
      <c r="L53" s="13"/>
      <c r="M53" s="13">
        <v>0</v>
      </c>
      <c r="N53" s="13"/>
      <c r="O53" s="13">
        <v>0</v>
      </c>
      <c r="P53" s="13"/>
      <c r="Q53" s="13">
        <v>500000</v>
      </c>
      <c r="R53" s="13"/>
      <c r="S53" s="13">
        <v>28580</v>
      </c>
      <c r="T53" s="13"/>
      <c r="U53" s="13">
        <v>7286256581</v>
      </c>
      <c r="V53" s="13"/>
      <c r="W53" s="13">
        <v>14204974500</v>
      </c>
      <c r="Y53" s="15">
        <f t="shared" si="0"/>
        <v>2.9718799471640592E-3</v>
      </c>
    </row>
    <row r="54" spans="1:29" ht="21" x14ac:dyDescent="0.55000000000000004">
      <c r="A54" s="2" t="s">
        <v>54</v>
      </c>
      <c r="C54" s="13">
        <v>6000000</v>
      </c>
      <c r="D54" s="13"/>
      <c r="E54" s="13">
        <v>78760291466</v>
      </c>
      <c r="F54" s="13"/>
      <c r="G54" s="13">
        <v>91313433000</v>
      </c>
      <c r="H54" s="13"/>
      <c r="I54" s="13">
        <v>0</v>
      </c>
      <c r="J54" s="13"/>
      <c r="K54" s="13">
        <v>0</v>
      </c>
      <c r="L54" s="13"/>
      <c r="M54" s="13">
        <v>0</v>
      </c>
      <c r="N54" s="13"/>
      <c r="O54" s="13">
        <v>0</v>
      </c>
      <c r="P54" s="13"/>
      <c r="Q54" s="13">
        <v>6000000</v>
      </c>
      <c r="R54" s="13"/>
      <c r="S54" s="13">
        <v>18040</v>
      </c>
      <c r="T54" s="13"/>
      <c r="U54" s="13">
        <v>78760291466</v>
      </c>
      <c r="V54" s="13"/>
      <c r="W54" s="13">
        <v>107595972000</v>
      </c>
      <c r="Y54" s="15">
        <f t="shared" si="0"/>
        <v>2.2510586807630354E-2</v>
      </c>
    </row>
    <row r="55" spans="1:29" ht="21" x14ac:dyDescent="0.55000000000000004">
      <c r="A55" s="2" t="s">
        <v>55</v>
      </c>
      <c r="C55" s="13">
        <v>33223310</v>
      </c>
      <c r="D55" s="13"/>
      <c r="E55" s="13">
        <v>269502518617</v>
      </c>
      <c r="F55" s="13"/>
      <c r="G55" s="13">
        <v>349411179212.19</v>
      </c>
      <c r="H55" s="13"/>
      <c r="I55" s="13">
        <v>0</v>
      </c>
      <c r="J55" s="13"/>
      <c r="K55" s="13">
        <v>0</v>
      </c>
      <c r="L55" s="13"/>
      <c r="M55" s="13">
        <v>0</v>
      </c>
      <c r="N55" s="13"/>
      <c r="O55" s="13">
        <v>0</v>
      </c>
      <c r="P55" s="13"/>
      <c r="Q55" s="13">
        <v>33223310</v>
      </c>
      <c r="R55" s="13"/>
      <c r="S55" s="13">
        <v>12400</v>
      </c>
      <c r="T55" s="13"/>
      <c r="U55" s="13">
        <v>269502518617</v>
      </c>
      <c r="V55" s="13"/>
      <c r="W55" s="13">
        <v>409517828188.20001</v>
      </c>
      <c r="Y55" s="15">
        <f t="shared" si="0"/>
        <v>8.567687478768006E-2</v>
      </c>
      <c r="AA55" s="3"/>
      <c r="AB55" s="3"/>
      <c r="AC55" s="3"/>
    </row>
    <row r="56" spans="1:29" ht="21" x14ac:dyDescent="0.55000000000000004">
      <c r="A56" s="2" t="s">
        <v>66</v>
      </c>
      <c r="C56" s="13">
        <v>499387</v>
      </c>
      <c r="D56" s="13"/>
      <c r="E56" s="13">
        <v>9523942323</v>
      </c>
      <c r="F56" s="13"/>
      <c r="G56" s="13">
        <v>9273044292.4979992</v>
      </c>
      <c r="H56" s="13"/>
      <c r="I56" s="13">
        <v>0</v>
      </c>
      <c r="J56" s="13"/>
      <c r="K56" s="13">
        <v>0</v>
      </c>
      <c r="L56" s="13"/>
      <c r="M56" s="13">
        <v>0</v>
      </c>
      <c r="N56" s="13"/>
      <c r="O56" s="13">
        <v>0</v>
      </c>
      <c r="P56" s="13"/>
      <c r="Q56" s="13">
        <v>499387</v>
      </c>
      <c r="R56" s="13"/>
      <c r="S56" s="13">
        <v>17760</v>
      </c>
      <c r="T56" s="13"/>
      <c r="U56" s="13">
        <v>9523942323</v>
      </c>
      <c r="V56" s="13"/>
      <c r="W56" s="13">
        <v>8816341896.9360008</v>
      </c>
      <c r="Y56" s="15">
        <f t="shared" si="0"/>
        <v>1.8445024094092138E-3</v>
      </c>
    </row>
    <row r="57" spans="1:29" ht="21" x14ac:dyDescent="0.55000000000000004">
      <c r="A57" s="2" t="s">
        <v>67</v>
      </c>
      <c r="C57" s="13">
        <v>10200</v>
      </c>
      <c r="D57" s="13"/>
      <c r="E57" s="13">
        <v>698446833</v>
      </c>
      <c r="F57" s="13"/>
      <c r="G57" s="13">
        <v>465323353.82999998</v>
      </c>
      <c r="H57" s="13"/>
      <c r="I57" s="13">
        <v>0</v>
      </c>
      <c r="J57" s="13"/>
      <c r="K57" s="13">
        <v>0</v>
      </c>
      <c r="L57" s="13"/>
      <c r="M57" s="13">
        <v>0</v>
      </c>
      <c r="N57" s="13"/>
      <c r="O57" s="13">
        <v>0</v>
      </c>
      <c r="P57" s="13"/>
      <c r="Q57" s="13">
        <v>10200</v>
      </c>
      <c r="R57" s="13"/>
      <c r="S57" s="13">
        <v>45893</v>
      </c>
      <c r="T57" s="13"/>
      <c r="U57" s="13">
        <v>698446833</v>
      </c>
      <c r="V57" s="13"/>
      <c r="W57" s="13">
        <v>465323353.82999998</v>
      </c>
      <c r="Y57" s="15">
        <f t="shared" si="0"/>
        <v>9.7352173648358414E-5</v>
      </c>
    </row>
    <row r="58" spans="1:29" ht="21" x14ac:dyDescent="0.55000000000000004">
      <c r="A58" s="2" t="s">
        <v>56</v>
      </c>
      <c r="C58" s="13">
        <v>2490764</v>
      </c>
      <c r="D58" s="13"/>
      <c r="E58" s="13">
        <v>40209921547</v>
      </c>
      <c r="F58" s="13"/>
      <c r="G58" s="13">
        <v>44220359022.012001</v>
      </c>
      <c r="H58" s="13"/>
      <c r="I58" s="13">
        <v>0</v>
      </c>
      <c r="J58" s="13"/>
      <c r="K58" s="13">
        <v>0</v>
      </c>
      <c r="L58" s="13"/>
      <c r="M58" s="13">
        <v>0</v>
      </c>
      <c r="N58" s="13"/>
      <c r="O58" s="13">
        <v>0</v>
      </c>
      <c r="P58" s="13"/>
      <c r="Q58" s="13">
        <v>2490764</v>
      </c>
      <c r="R58" s="13"/>
      <c r="S58" s="13">
        <v>19340</v>
      </c>
      <c r="T58" s="13"/>
      <c r="U58" s="13">
        <v>40209921547</v>
      </c>
      <c r="V58" s="13"/>
      <c r="W58" s="13">
        <v>47884756074.227997</v>
      </c>
      <c r="Y58" s="15">
        <f t="shared" si="0"/>
        <v>1.0018162746567447E-2</v>
      </c>
    </row>
    <row r="59" spans="1:29" ht="21" x14ac:dyDescent="0.55000000000000004">
      <c r="A59" s="2" t="s">
        <v>57</v>
      </c>
      <c r="C59" s="13">
        <v>85397261</v>
      </c>
      <c r="D59" s="13"/>
      <c r="E59" s="13">
        <v>219776199002</v>
      </c>
      <c r="F59" s="13"/>
      <c r="G59" s="13">
        <v>127503499240.16901</v>
      </c>
      <c r="H59" s="13"/>
      <c r="I59" s="13">
        <v>0</v>
      </c>
      <c r="J59" s="13"/>
      <c r="K59" s="13">
        <v>0</v>
      </c>
      <c r="L59" s="13"/>
      <c r="M59" s="13">
        <v>0</v>
      </c>
      <c r="N59" s="13"/>
      <c r="O59" s="13">
        <v>0</v>
      </c>
      <c r="P59" s="13"/>
      <c r="Q59" s="13">
        <v>85397261</v>
      </c>
      <c r="R59" s="13"/>
      <c r="S59" s="13">
        <v>1627</v>
      </c>
      <c r="T59" s="13"/>
      <c r="U59" s="13">
        <v>219776199002</v>
      </c>
      <c r="V59" s="13"/>
      <c r="W59" s="13">
        <v>138114642652.29999</v>
      </c>
      <c r="Y59" s="15">
        <f t="shared" si="0"/>
        <v>2.8895520854901935E-2</v>
      </c>
    </row>
    <row r="60" spans="1:29" ht="21" x14ac:dyDescent="0.55000000000000004">
      <c r="A60" s="2" t="s">
        <v>58</v>
      </c>
      <c r="C60" s="13">
        <v>2765000</v>
      </c>
      <c r="D60" s="13"/>
      <c r="E60" s="13">
        <v>8145688418</v>
      </c>
      <c r="F60" s="13"/>
      <c r="G60" s="13">
        <v>70060494892.5</v>
      </c>
      <c r="H60" s="13"/>
      <c r="I60" s="13">
        <v>0</v>
      </c>
      <c r="J60" s="13"/>
      <c r="K60" s="13">
        <v>0</v>
      </c>
      <c r="L60" s="13"/>
      <c r="M60" s="13">
        <v>0</v>
      </c>
      <c r="N60" s="13"/>
      <c r="O60" s="13">
        <v>0</v>
      </c>
      <c r="P60" s="13"/>
      <c r="Q60" s="13">
        <v>2765000</v>
      </c>
      <c r="R60" s="13"/>
      <c r="S60" s="13">
        <v>29860</v>
      </c>
      <c r="T60" s="13"/>
      <c r="U60" s="13">
        <v>8145688418</v>
      </c>
      <c r="V60" s="13"/>
      <c r="W60" s="13">
        <v>82071650745</v>
      </c>
      <c r="Y60" s="15">
        <f t="shared" si="0"/>
        <v>1.7170540720063784E-2</v>
      </c>
    </row>
    <row r="61" spans="1:29" ht="21" x14ac:dyDescent="0.55000000000000004">
      <c r="A61" s="2" t="s">
        <v>59</v>
      </c>
      <c r="C61" s="13">
        <v>1142895</v>
      </c>
      <c r="D61" s="13"/>
      <c r="E61" s="13">
        <v>256078371413</v>
      </c>
      <c r="F61" s="13"/>
      <c r="G61" s="13">
        <v>194956135536.64999</v>
      </c>
      <c r="H61" s="13"/>
      <c r="I61" s="13">
        <v>0</v>
      </c>
      <c r="J61" s="13"/>
      <c r="K61" s="13">
        <v>0</v>
      </c>
      <c r="L61" s="13"/>
      <c r="M61" s="13">
        <v>0</v>
      </c>
      <c r="N61" s="13"/>
      <c r="O61" s="13">
        <v>0</v>
      </c>
      <c r="P61" s="13"/>
      <c r="Q61" s="13">
        <v>1142895</v>
      </c>
      <c r="R61" s="13"/>
      <c r="S61" s="13">
        <v>198074</v>
      </c>
      <c r="T61" s="13"/>
      <c r="U61" s="13">
        <v>256078371413</v>
      </c>
      <c r="V61" s="13"/>
      <c r="W61" s="13">
        <v>225030836413.832</v>
      </c>
      <c r="Y61" s="15">
        <f t="shared" si="0"/>
        <v>4.7079607938178496E-2</v>
      </c>
    </row>
    <row r="62" spans="1:29" ht="21" x14ac:dyDescent="0.55000000000000004">
      <c r="A62" s="2" t="s">
        <v>60</v>
      </c>
      <c r="C62" s="13">
        <v>4118000</v>
      </c>
      <c r="D62" s="13"/>
      <c r="E62" s="13">
        <v>57538620977</v>
      </c>
      <c r="F62" s="13"/>
      <c r="G62" s="13">
        <v>71636213250</v>
      </c>
      <c r="H62" s="13"/>
      <c r="I62" s="13">
        <v>0</v>
      </c>
      <c r="J62" s="13"/>
      <c r="K62" s="13">
        <v>0</v>
      </c>
      <c r="L62" s="13"/>
      <c r="M62" s="13">
        <v>0</v>
      </c>
      <c r="N62" s="13"/>
      <c r="O62" s="13">
        <v>0</v>
      </c>
      <c r="P62" s="13"/>
      <c r="Q62" s="13">
        <v>4118000</v>
      </c>
      <c r="R62" s="13"/>
      <c r="S62" s="13">
        <v>22110</v>
      </c>
      <c r="T62" s="13"/>
      <c r="U62" s="13">
        <v>57538620977</v>
      </c>
      <c r="V62" s="13"/>
      <c r="W62" s="13">
        <v>90507238569</v>
      </c>
      <c r="Y62" s="15">
        <f t="shared" si="0"/>
        <v>1.8935384035811159E-2</v>
      </c>
    </row>
    <row r="63" spans="1:29" ht="21" x14ac:dyDescent="0.55000000000000004">
      <c r="A63" s="2" t="s">
        <v>61</v>
      </c>
      <c r="C63" s="13">
        <v>51261</v>
      </c>
      <c r="D63" s="13"/>
      <c r="E63" s="13">
        <v>1667546470</v>
      </c>
      <c r="F63" s="13"/>
      <c r="G63" s="13">
        <v>3439937448.8513999</v>
      </c>
      <c r="H63" s="13"/>
      <c r="I63" s="13">
        <v>0</v>
      </c>
      <c r="J63" s="13"/>
      <c r="K63" s="13">
        <v>0</v>
      </c>
      <c r="L63" s="13"/>
      <c r="M63" s="13">
        <v>-51261</v>
      </c>
      <c r="N63" s="13"/>
      <c r="O63" s="13">
        <v>2957895462</v>
      </c>
      <c r="P63" s="13"/>
      <c r="Q63" s="13">
        <v>0</v>
      </c>
      <c r="R63" s="13"/>
      <c r="S63" s="13">
        <v>0</v>
      </c>
      <c r="T63" s="13"/>
      <c r="U63" s="13">
        <v>0</v>
      </c>
      <c r="V63" s="13"/>
      <c r="W63" s="13">
        <v>0</v>
      </c>
      <c r="Y63" s="15">
        <f t="shared" si="0"/>
        <v>0</v>
      </c>
    </row>
    <row r="64" spans="1:29" ht="21" x14ac:dyDescent="0.55000000000000004">
      <c r="A64" s="2" t="s">
        <v>62</v>
      </c>
      <c r="C64" s="13">
        <v>6942000</v>
      </c>
      <c r="D64" s="13"/>
      <c r="E64" s="13">
        <v>114827915861</v>
      </c>
      <c r="F64" s="13"/>
      <c r="G64" s="13">
        <v>61209165537</v>
      </c>
      <c r="H64" s="13"/>
      <c r="I64" s="13">
        <v>0</v>
      </c>
      <c r="J64" s="13"/>
      <c r="K64" s="13">
        <v>0</v>
      </c>
      <c r="L64" s="13"/>
      <c r="M64" s="13">
        <v>0</v>
      </c>
      <c r="N64" s="13"/>
      <c r="O64" s="13">
        <v>0</v>
      </c>
      <c r="P64" s="13"/>
      <c r="Q64" s="13">
        <v>6942000</v>
      </c>
      <c r="R64" s="13"/>
      <c r="S64" s="13">
        <v>10000</v>
      </c>
      <c r="T64" s="13"/>
      <c r="U64" s="13">
        <v>114827915861</v>
      </c>
      <c r="V64" s="13"/>
      <c r="W64" s="13">
        <v>69006951000</v>
      </c>
      <c r="Y64" s="15">
        <f t="shared" si="0"/>
        <v>1.4437222248574457E-2</v>
      </c>
    </row>
    <row r="65" spans="1:29" ht="21" x14ac:dyDescent="0.55000000000000004">
      <c r="A65" s="2" t="s">
        <v>63</v>
      </c>
      <c r="C65" s="13">
        <v>6250000</v>
      </c>
      <c r="D65" s="13"/>
      <c r="E65" s="13">
        <v>47503817572</v>
      </c>
      <c r="F65" s="13"/>
      <c r="G65" s="13">
        <v>119472384375</v>
      </c>
      <c r="H65" s="13"/>
      <c r="I65" s="13">
        <v>0</v>
      </c>
      <c r="J65" s="13"/>
      <c r="K65" s="13">
        <v>0</v>
      </c>
      <c r="L65" s="13"/>
      <c r="M65" s="13">
        <v>0</v>
      </c>
      <c r="N65" s="13"/>
      <c r="O65" s="13">
        <v>0</v>
      </c>
      <c r="P65" s="13"/>
      <c r="Q65" s="13">
        <v>6250000</v>
      </c>
      <c r="R65" s="13"/>
      <c r="S65" s="13">
        <v>24530</v>
      </c>
      <c r="T65" s="13"/>
      <c r="U65" s="13">
        <v>47503817572</v>
      </c>
      <c r="V65" s="13"/>
      <c r="W65" s="13">
        <v>152400290625</v>
      </c>
      <c r="Y65" s="15">
        <f t="shared" si="0"/>
        <v>3.1884278824323993E-2</v>
      </c>
    </row>
    <row r="66" spans="1:29" ht="21" x14ac:dyDescent="0.55000000000000004">
      <c r="A66" s="2" t="s">
        <v>64</v>
      </c>
      <c r="C66" s="13">
        <v>9795660</v>
      </c>
      <c r="D66" s="13"/>
      <c r="E66" s="13">
        <v>158751997342</v>
      </c>
      <c r="F66" s="13"/>
      <c r="G66" s="13">
        <v>120256591414.05</v>
      </c>
      <c r="H66" s="13"/>
      <c r="I66" s="13">
        <v>0</v>
      </c>
      <c r="J66" s="13"/>
      <c r="K66" s="13">
        <v>0</v>
      </c>
      <c r="L66" s="13"/>
      <c r="M66" s="13">
        <v>0</v>
      </c>
      <c r="N66" s="13"/>
      <c r="O66" s="13">
        <v>0</v>
      </c>
      <c r="P66" s="13"/>
      <c r="Q66" s="13">
        <v>9795660</v>
      </c>
      <c r="R66" s="13"/>
      <c r="S66" s="13">
        <v>14390</v>
      </c>
      <c r="T66" s="13"/>
      <c r="U66" s="13">
        <v>158751997342</v>
      </c>
      <c r="V66" s="13"/>
      <c r="W66" s="13">
        <v>140120838092.97</v>
      </c>
      <c r="Y66" s="15">
        <f t="shared" si="0"/>
        <v>2.9315245086030908E-2</v>
      </c>
      <c r="AA66" s="3"/>
      <c r="AB66" s="3"/>
      <c r="AC66" s="3"/>
    </row>
    <row r="67" spans="1:29" ht="21" x14ac:dyDescent="0.55000000000000004">
      <c r="A67" s="2" t="s">
        <v>65</v>
      </c>
      <c r="C67" s="13">
        <v>10388489</v>
      </c>
      <c r="D67" s="13"/>
      <c r="E67" s="13">
        <v>12035674901</v>
      </c>
      <c r="F67" s="13"/>
      <c r="G67" s="13">
        <f>28470649841.1707-16</f>
        <v>28470649825.1707</v>
      </c>
      <c r="H67" s="13"/>
      <c r="I67" s="13">
        <v>0</v>
      </c>
      <c r="J67" s="13"/>
      <c r="K67" s="13">
        <v>0</v>
      </c>
      <c r="L67" s="13"/>
      <c r="M67" s="13">
        <v>0</v>
      </c>
      <c r="N67" s="13"/>
      <c r="O67" s="13">
        <v>0</v>
      </c>
      <c r="P67" s="13"/>
      <c r="Q67" s="13">
        <v>10388489</v>
      </c>
      <c r="R67" s="13"/>
      <c r="S67" s="13">
        <v>2757</v>
      </c>
      <c r="T67" s="13"/>
      <c r="U67" s="13">
        <v>12035674901</v>
      </c>
      <c r="V67" s="13"/>
      <c r="W67" s="13">
        <f>28470649841.1707-15</f>
        <v>28470649826.1707</v>
      </c>
      <c r="Y67" s="15">
        <f t="shared" si="0"/>
        <v>5.9564593587356747E-3</v>
      </c>
      <c r="AA67" s="62"/>
      <c r="AB67" s="3"/>
    </row>
    <row r="68" spans="1:29" ht="19.5" thickBot="1" x14ac:dyDescent="0.5">
      <c r="C68" s="16">
        <f>SUM(C9:C67)</f>
        <v>368756623</v>
      </c>
      <c r="D68" s="13"/>
      <c r="E68" s="16">
        <f>SUM(E9:E67)</f>
        <v>3850118217286</v>
      </c>
      <c r="F68" s="13"/>
      <c r="G68" s="16">
        <f>SUM(G9:G67)</f>
        <v>3824408892612.9399</v>
      </c>
      <c r="H68" s="13"/>
      <c r="I68" s="16">
        <f>SUM(I9:I67)</f>
        <v>44984609</v>
      </c>
      <c r="J68" s="13"/>
      <c r="K68" s="16">
        <f>SUM(K9:K67)</f>
        <v>476031928418</v>
      </c>
      <c r="L68" s="13"/>
      <c r="M68" s="16">
        <f>SUM(M9:M67)</f>
        <v>-29170592</v>
      </c>
      <c r="N68" s="13"/>
      <c r="O68" s="16">
        <f>SUM(O9:O67)</f>
        <v>452105439393</v>
      </c>
      <c r="P68" s="13"/>
      <c r="Q68" s="16">
        <f>SUM(Q9:Q67)</f>
        <v>384570640</v>
      </c>
      <c r="R68" s="13"/>
      <c r="S68" s="16">
        <f>SUM(S9:S67)</f>
        <v>1618576</v>
      </c>
      <c r="T68" s="13"/>
      <c r="U68" s="16">
        <f>SUM(U9:U67)</f>
        <v>3967251273908</v>
      </c>
      <c r="V68" s="13"/>
      <c r="W68" s="16">
        <f>SUM(W9:W67)</f>
        <v>4546546575455.6143</v>
      </c>
      <c r="Y68" s="17">
        <f t="shared" si="0"/>
        <v>0.95120132714380901</v>
      </c>
    </row>
    <row r="69" spans="1:29" ht="19.5" thickTop="1" x14ac:dyDescent="0.45"/>
    <row r="70" spans="1:29" x14ac:dyDescent="0.45">
      <c r="C70" s="3"/>
      <c r="E70" s="3"/>
      <c r="G70" s="7"/>
      <c r="I70" s="3"/>
      <c r="K70" s="3"/>
      <c r="M70" s="3"/>
      <c r="O70" s="3"/>
      <c r="Q70" s="3"/>
      <c r="U70" s="3"/>
    </row>
    <row r="71" spans="1:29" x14ac:dyDescent="0.45">
      <c r="C71" s="3"/>
      <c r="E71" s="3"/>
      <c r="I71" s="3"/>
      <c r="K71" s="3"/>
      <c r="M71" s="3"/>
      <c r="O71" s="3"/>
      <c r="Q71" s="3"/>
      <c r="S71" s="18"/>
      <c r="U71" s="3"/>
      <c r="W71" s="18"/>
    </row>
    <row r="72" spans="1:29" x14ac:dyDescent="0.45">
      <c r="G72" s="3"/>
      <c r="U72" s="19"/>
    </row>
  </sheetData>
  <sortState xmlns:xlrd2="http://schemas.microsoft.com/office/spreadsheetml/2017/richdata2" ref="A9:Y68">
    <sortCondition ref="A9"/>
  </sortState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view="pageBreakPreview" zoomScaleNormal="100" zoomScaleSheetLayoutView="100" workbookViewId="0">
      <selection activeCell="E10" sqref="E1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55" t="s">
        <v>0</v>
      </c>
      <c r="B2" s="55"/>
      <c r="C2" s="55"/>
      <c r="D2" s="55"/>
      <c r="E2" s="55"/>
      <c r="F2" s="55"/>
      <c r="G2" s="55"/>
    </row>
    <row r="3" spans="1:7" ht="30" x14ac:dyDescent="0.45">
      <c r="A3" s="55" t="s">
        <v>109</v>
      </c>
      <c r="B3" s="55"/>
      <c r="C3" s="55"/>
      <c r="D3" s="55"/>
      <c r="E3" s="55"/>
      <c r="F3" s="55"/>
      <c r="G3" s="55"/>
    </row>
    <row r="4" spans="1:7" ht="30" x14ac:dyDescent="0.45">
      <c r="A4" s="55" t="s">
        <v>2</v>
      </c>
      <c r="B4" s="55"/>
      <c r="C4" s="55"/>
      <c r="D4" s="55"/>
      <c r="E4" s="55"/>
      <c r="F4" s="55"/>
      <c r="G4" s="55"/>
    </row>
    <row r="6" spans="1:7" ht="30" x14ac:dyDescent="0.45">
      <c r="A6" s="58" t="s">
        <v>113</v>
      </c>
      <c r="C6" s="58" t="s">
        <v>82</v>
      </c>
      <c r="E6" s="58" t="s">
        <v>155</v>
      </c>
      <c r="G6" s="58" t="s">
        <v>13</v>
      </c>
    </row>
    <row r="7" spans="1:7" ht="21" x14ac:dyDescent="0.55000000000000004">
      <c r="A7" s="2" t="s">
        <v>162</v>
      </c>
      <c r="C7" s="36">
        <v>744395639120</v>
      </c>
      <c r="E7" s="15">
        <v>0.99260000000000004</v>
      </c>
      <c r="F7" s="20"/>
      <c r="G7" s="20" t="s">
        <v>163</v>
      </c>
    </row>
    <row r="8" spans="1:7" ht="21" x14ac:dyDescent="0.55000000000000004">
      <c r="A8" s="2" t="s">
        <v>164</v>
      </c>
      <c r="C8" s="36">
        <v>0</v>
      </c>
      <c r="E8" s="13">
        <v>0</v>
      </c>
      <c r="F8" s="20"/>
      <c r="G8" s="13">
        <v>0</v>
      </c>
    </row>
    <row r="9" spans="1:7" ht="21" x14ac:dyDescent="0.55000000000000004">
      <c r="A9" s="2" t="s">
        <v>165</v>
      </c>
      <c r="C9" s="36">
        <v>24842</v>
      </c>
      <c r="E9" s="13">
        <v>0</v>
      </c>
      <c r="F9" s="20"/>
      <c r="G9" s="13">
        <v>0</v>
      </c>
    </row>
    <row r="10" spans="1:7" ht="19.5" thickBot="1" x14ac:dyDescent="0.5">
      <c r="C10" s="38">
        <f>SUM(C7:C9)</f>
        <v>744395663962</v>
      </c>
      <c r="E10" s="64">
        <f>SUM(E7:E9)</f>
        <v>0.99260000000000004</v>
      </c>
      <c r="G10" s="63" t="s">
        <v>163</v>
      </c>
    </row>
    <row r="11" spans="1:7" ht="19.5" thickTop="1" x14ac:dyDescent="0.45">
      <c r="C11" s="27"/>
    </row>
    <row r="12" spans="1:7" x14ac:dyDescent="0.45">
      <c r="C12" s="36"/>
    </row>
    <row r="13" spans="1:7" x14ac:dyDescent="0.45">
      <c r="C13" s="36"/>
    </row>
    <row r="14" spans="1:7" x14ac:dyDescent="0.45">
      <c r="C14" s="52"/>
    </row>
    <row r="15" spans="1:7" x14ac:dyDescent="0.45">
      <c r="C15" s="5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9"/>
  <sheetViews>
    <sheetView rightToLeft="1" view="pageBreakPreview" topLeftCell="A4" zoomScaleNormal="100" zoomScaleSheetLayoutView="100" workbookViewId="0">
      <selection activeCell="I10" sqref="I10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0.28515625" style="1" bestFit="1" customWidth="1"/>
    <col min="22" max="16384" width="9.140625" style="1"/>
  </cols>
  <sheetData>
    <row r="2" spans="1:21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 ht="30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30" x14ac:dyDescent="0.4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6" spans="1:21" ht="30" x14ac:dyDescent="0.45">
      <c r="A6" s="56" t="s">
        <v>77</v>
      </c>
      <c r="C6" s="58" t="s">
        <v>78</v>
      </c>
      <c r="D6" s="58" t="s">
        <v>78</v>
      </c>
      <c r="E6" s="58" t="s">
        <v>78</v>
      </c>
      <c r="F6" s="58" t="s">
        <v>78</v>
      </c>
      <c r="G6" s="58" t="s">
        <v>78</v>
      </c>
      <c r="H6" s="58" t="s">
        <v>78</v>
      </c>
      <c r="I6" s="58" t="s">
        <v>78</v>
      </c>
      <c r="K6" s="58" t="s">
        <v>4</v>
      </c>
      <c r="M6" s="58" t="s">
        <v>5</v>
      </c>
      <c r="N6" s="58" t="s">
        <v>5</v>
      </c>
      <c r="O6" s="58" t="s">
        <v>5</v>
      </c>
      <c r="Q6" s="58" t="s">
        <v>6</v>
      </c>
      <c r="R6" s="58" t="s">
        <v>6</v>
      </c>
      <c r="S6" s="58" t="s">
        <v>6</v>
      </c>
    </row>
    <row r="7" spans="1:21" ht="30" x14ac:dyDescent="0.45">
      <c r="A7" s="57" t="s">
        <v>77</v>
      </c>
      <c r="C7" s="58" t="s">
        <v>79</v>
      </c>
      <c r="E7" s="58" t="s">
        <v>80</v>
      </c>
      <c r="G7" s="58" t="s">
        <v>81</v>
      </c>
      <c r="I7" s="58" t="s">
        <v>75</v>
      </c>
      <c r="K7" s="58" t="s">
        <v>82</v>
      </c>
      <c r="M7" s="58" t="s">
        <v>83</v>
      </c>
      <c r="O7" s="58" t="s">
        <v>84</v>
      </c>
      <c r="Q7" s="58" t="s">
        <v>82</v>
      </c>
      <c r="S7" s="58" t="s">
        <v>76</v>
      </c>
    </row>
    <row r="8" spans="1:21" ht="21" x14ac:dyDescent="0.55000000000000004">
      <c r="A8" s="2" t="s">
        <v>85</v>
      </c>
      <c r="C8" s="20" t="s">
        <v>86</v>
      </c>
      <c r="D8" s="20"/>
      <c r="E8" s="20" t="s">
        <v>87</v>
      </c>
      <c r="F8" s="20"/>
      <c r="G8" s="20" t="s">
        <v>88</v>
      </c>
      <c r="I8" s="13">
        <v>0</v>
      </c>
      <c r="K8" s="13">
        <v>32673846248</v>
      </c>
      <c r="L8" s="13"/>
      <c r="M8" s="13">
        <v>207410956757</v>
      </c>
      <c r="N8" s="13"/>
      <c r="O8" s="13">
        <v>178810513746</v>
      </c>
      <c r="P8" s="13"/>
      <c r="Q8" s="13">
        <v>61274289259</v>
      </c>
      <c r="S8" s="15">
        <f>Q8/4779794188374</f>
        <v>1.2819440930749449E-2</v>
      </c>
      <c r="U8" s="4"/>
    </row>
    <row r="9" spans="1:21" ht="21" x14ac:dyDescent="0.55000000000000004">
      <c r="A9" s="2" t="s">
        <v>89</v>
      </c>
      <c r="C9" s="20" t="s">
        <v>90</v>
      </c>
      <c r="D9" s="20"/>
      <c r="E9" s="20" t="s">
        <v>87</v>
      </c>
      <c r="F9" s="20"/>
      <c r="G9" s="20" t="s">
        <v>91</v>
      </c>
      <c r="I9" s="21">
        <v>0.1</v>
      </c>
      <c r="K9" s="13">
        <v>371064</v>
      </c>
      <c r="L9" s="13"/>
      <c r="M9" s="13">
        <v>2502</v>
      </c>
      <c r="N9" s="13"/>
      <c r="O9" s="13">
        <v>0</v>
      </c>
      <c r="P9" s="13"/>
      <c r="Q9" s="13">
        <v>373566</v>
      </c>
      <c r="S9" s="13">
        <v>0</v>
      </c>
    </row>
    <row r="10" spans="1:21" ht="21" x14ac:dyDescent="0.55000000000000004">
      <c r="A10" s="2" t="s">
        <v>92</v>
      </c>
      <c r="C10" s="20" t="s">
        <v>93</v>
      </c>
      <c r="D10" s="20"/>
      <c r="E10" s="20" t="s">
        <v>87</v>
      </c>
      <c r="F10" s="20"/>
      <c r="G10" s="20" t="s">
        <v>94</v>
      </c>
      <c r="I10" s="21">
        <v>0.1</v>
      </c>
      <c r="K10" s="13">
        <v>219920</v>
      </c>
      <c r="L10" s="13"/>
      <c r="M10" s="13">
        <v>0</v>
      </c>
      <c r="N10" s="13"/>
      <c r="O10" s="13">
        <v>0</v>
      </c>
      <c r="P10" s="13"/>
      <c r="Q10" s="13">
        <v>219920</v>
      </c>
      <c r="S10" s="13">
        <v>0</v>
      </c>
    </row>
    <row r="11" spans="1:21" ht="21" x14ac:dyDescent="0.55000000000000004">
      <c r="A11" s="2" t="s">
        <v>95</v>
      </c>
      <c r="C11" s="20" t="s">
        <v>96</v>
      </c>
      <c r="D11" s="20"/>
      <c r="E11" s="20" t="s">
        <v>87</v>
      </c>
      <c r="F11" s="20"/>
      <c r="G11" s="20" t="s">
        <v>94</v>
      </c>
      <c r="I11" s="21">
        <v>0.1</v>
      </c>
      <c r="K11" s="13">
        <v>336370</v>
      </c>
      <c r="L11" s="13"/>
      <c r="M11" s="13">
        <v>0</v>
      </c>
      <c r="N11" s="13"/>
      <c r="O11" s="13">
        <v>0</v>
      </c>
      <c r="P11" s="13"/>
      <c r="Q11" s="13">
        <v>336370</v>
      </c>
      <c r="S11" s="13">
        <v>0</v>
      </c>
    </row>
    <row r="12" spans="1:21" ht="21" x14ac:dyDescent="0.55000000000000004">
      <c r="A12" s="2" t="s">
        <v>97</v>
      </c>
      <c r="C12" s="20" t="s">
        <v>98</v>
      </c>
      <c r="D12" s="20"/>
      <c r="E12" s="20" t="s">
        <v>87</v>
      </c>
      <c r="F12" s="20"/>
      <c r="G12" s="20" t="s">
        <v>99</v>
      </c>
      <c r="I12" s="21">
        <v>0.1</v>
      </c>
      <c r="K12" s="13">
        <v>850511</v>
      </c>
      <c r="L12" s="13"/>
      <c r="M12" s="13">
        <v>6160</v>
      </c>
      <c r="N12" s="13"/>
      <c r="O12" s="13">
        <v>0</v>
      </c>
      <c r="P12" s="13"/>
      <c r="Q12" s="13">
        <v>856671</v>
      </c>
      <c r="S12" s="13">
        <v>0</v>
      </c>
    </row>
    <row r="13" spans="1:21" ht="21" x14ac:dyDescent="0.55000000000000004">
      <c r="A13" s="2" t="s">
        <v>97</v>
      </c>
      <c r="C13" s="20" t="s">
        <v>100</v>
      </c>
      <c r="D13" s="20"/>
      <c r="E13" s="20" t="s">
        <v>101</v>
      </c>
      <c r="F13" s="20"/>
      <c r="G13" s="20" t="s">
        <v>102</v>
      </c>
      <c r="I13" s="13">
        <v>0</v>
      </c>
      <c r="K13" s="13">
        <v>520000</v>
      </c>
      <c r="L13" s="13"/>
      <c r="M13" s="13">
        <v>0</v>
      </c>
      <c r="N13" s="13"/>
      <c r="O13" s="13">
        <v>0</v>
      </c>
      <c r="P13" s="13"/>
      <c r="Q13" s="13">
        <v>520000</v>
      </c>
      <c r="S13" s="13">
        <v>0</v>
      </c>
    </row>
    <row r="14" spans="1:21" ht="21" x14ac:dyDescent="0.55000000000000004">
      <c r="A14" s="2" t="s">
        <v>103</v>
      </c>
      <c r="C14" s="20" t="s">
        <v>104</v>
      </c>
      <c r="D14" s="20"/>
      <c r="E14" s="20" t="s">
        <v>87</v>
      </c>
      <c r="F14" s="20"/>
      <c r="G14" s="20" t="s">
        <v>105</v>
      </c>
      <c r="I14" s="13">
        <v>0</v>
      </c>
      <c r="K14" s="13">
        <v>380875</v>
      </c>
      <c r="L14" s="13"/>
      <c r="M14" s="13">
        <v>0</v>
      </c>
      <c r="N14" s="13"/>
      <c r="O14" s="13">
        <v>0</v>
      </c>
      <c r="P14" s="13"/>
      <c r="Q14" s="13">
        <v>380875</v>
      </c>
      <c r="S14" s="13">
        <v>0</v>
      </c>
    </row>
    <row r="15" spans="1:21" ht="21" x14ac:dyDescent="0.55000000000000004">
      <c r="A15" s="2" t="s">
        <v>106</v>
      </c>
      <c r="C15" s="20" t="s">
        <v>107</v>
      </c>
      <c r="D15" s="20"/>
      <c r="E15" s="20" t="s">
        <v>101</v>
      </c>
      <c r="F15" s="20"/>
      <c r="G15" s="20" t="s">
        <v>108</v>
      </c>
      <c r="I15" s="13">
        <v>0</v>
      </c>
      <c r="K15" s="13">
        <v>488000</v>
      </c>
      <c r="L15" s="13"/>
      <c r="M15" s="13">
        <v>0</v>
      </c>
      <c r="N15" s="13"/>
      <c r="O15" s="13">
        <v>0</v>
      </c>
      <c r="P15" s="13"/>
      <c r="Q15" s="13">
        <v>488000</v>
      </c>
      <c r="S15" s="13">
        <v>0</v>
      </c>
    </row>
    <row r="16" spans="1:21" ht="19.5" thickBot="1" x14ac:dyDescent="0.5">
      <c r="K16" s="16">
        <f>SUM(K8:K15)</f>
        <v>32677012988</v>
      </c>
      <c r="L16" s="13"/>
      <c r="M16" s="16">
        <f>SUM(M8:M15)</f>
        <v>207410965419</v>
      </c>
      <c r="N16" s="13"/>
      <c r="O16" s="16">
        <f>SUM(O8:O15)</f>
        <v>178810513746</v>
      </c>
      <c r="P16" s="13"/>
      <c r="Q16" s="16">
        <f>SUM(Q8:Q15)</f>
        <v>61277464661</v>
      </c>
      <c r="S16" s="22">
        <f t="shared" ref="S16" si="0">Q16/4779794188374</f>
        <v>1.2820105269395603E-2</v>
      </c>
    </row>
    <row r="17" spans="11:19" ht="19.5" thickTop="1" x14ac:dyDescent="0.45">
      <c r="K17" s="5"/>
      <c r="M17" s="5"/>
      <c r="O17" s="5"/>
      <c r="Q17" s="5"/>
    </row>
    <row r="18" spans="11:19" x14ac:dyDescent="0.45">
      <c r="K18" s="3"/>
      <c r="M18" s="3"/>
      <c r="O18" s="3"/>
      <c r="Q18" s="3"/>
      <c r="S18" s="5"/>
    </row>
    <row r="19" spans="11:19" x14ac:dyDescent="0.45">
      <c r="S19" s="23"/>
    </row>
  </sheetData>
  <mergeCells count="17">
    <mergeCell ref="K7"/>
    <mergeCell ref="K6"/>
    <mergeCell ref="M7"/>
    <mergeCell ref="O7"/>
    <mergeCell ref="M6:O6"/>
    <mergeCell ref="A2:U2"/>
    <mergeCell ref="A3:U3"/>
    <mergeCell ref="A4:U4"/>
    <mergeCell ref="A6:A7"/>
    <mergeCell ref="C7"/>
    <mergeCell ref="E7"/>
    <mergeCell ref="G7"/>
    <mergeCell ref="I7"/>
    <mergeCell ref="C6:I6"/>
    <mergeCell ref="Q7"/>
    <mergeCell ref="S7"/>
    <mergeCell ref="Q6:S6"/>
  </mergeCells>
  <pageMargins left="0.7" right="0.7" top="0.75" bottom="0.75" header="0.3" footer="0.3"/>
  <pageSetup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5"/>
  <sheetViews>
    <sheetView rightToLeft="1" view="pageBreakPreview" zoomScaleNormal="100" zoomScaleSheetLayoutView="100" workbookViewId="0">
      <selection activeCell="O8" sqref="O8"/>
    </sheetView>
  </sheetViews>
  <sheetFormatPr defaultRowHeight="18.75" x14ac:dyDescent="0.45"/>
  <cols>
    <col min="1" max="1" width="21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3.425781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30" x14ac:dyDescent="0.45">
      <c r="A3" s="55" t="s">
        <v>109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30" x14ac:dyDescent="0.4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7" ht="30" x14ac:dyDescent="0.45">
      <c r="A6" s="58" t="s">
        <v>110</v>
      </c>
      <c r="B6" s="58" t="s">
        <v>110</v>
      </c>
      <c r="C6" s="58" t="s">
        <v>110</v>
      </c>
      <c r="D6" s="58" t="s">
        <v>110</v>
      </c>
      <c r="E6" s="58" t="s">
        <v>110</v>
      </c>
      <c r="G6" s="58" t="s">
        <v>111</v>
      </c>
      <c r="H6" s="58" t="s">
        <v>111</v>
      </c>
      <c r="I6" s="58" t="s">
        <v>111</v>
      </c>
      <c r="J6" s="58" t="s">
        <v>111</v>
      </c>
      <c r="K6" s="58" t="s">
        <v>111</v>
      </c>
      <c r="M6" s="56" t="s">
        <v>112</v>
      </c>
      <c r="N6" s="56" t="s">
        <v>112</v>
      </c>
      <c r="O6" s="56" t="s">
        <v>112</v>
      </c>
      <c r="P6" s="56" t="s">
        <v>112</v>
      </c>
      <c r="Q6" s="56" t="s">
        <v>112</v>
      </c>
    </row>
    <row r="7" spans="1:17" ht="30" x14ac:dyDescent="0.45">
      <c r="A7" s="57" t="s">
        <v>113</v>
      </c>
      <c r="C7" s="57" t="s">
        <v>114</v>
      </c>
      <c r="E7" s="57" t="s">
        <v>75</v>
      </c>
      <c r="G7" s="57" t="s">
        <v>115</v>
      </c>
      <c r="I7" s="57" t="s">
        <v>116</v>
      </c>
      <c r="K7" s="57" t="s">
        <v>117</v>
      </c>
      <c r="M7" s="58" t="s">
        <v>115</v>
      </c>
      <c r="O7" s="58" t="s">
        <v>116</v>
      </c>
      <c r="Q7" s="58" t="s">
        <v>117</v>
      </c>
    </row>
    <row r="8" spans="1:17" ht="21" x14ac:dyDescent="0.55000000000000004">
      <c r="A8" s="2" t="s">
        <v>85</v>
      </c>
      <c r="C8" s="24">
        <v>30</v>
      </c>
      <c r="D8" s="20"/>
      <c r="E8" s="13">
        <v>0</v>
      </c>
      <c r="F8" s="20"/>
      <c r="G8" s="13">
        <v>7187</v>
      </c>
      <c r="H8" s="13"/>
      <c r="I8" s="13">
        <v>0</v>
      </c>
      <c r="J8" s="13"/>
      <c r="K8" s="13">
        <v>7187</v>
      </c>
      <c r="L8" s="13"/>
      <c r="M8" s="13">
        <v>22238389</v>
      </c>
      <c r="N8" s="13"/>
      <c r="O8" s="13">
        <v>0</v>
      </c>
      <c r="P8" s="13"/>
      <c r="Q8" s="13">
        <v>22238389</v>
      </c>
    </row>
    <row r="9" spans="1:17" ht="21" x14ac:dyDescent="0.55000000000000004">
      <c r="A9" s="2" t="s">
        <v>89</v>
      </c>
      <c r="C9" s="24">
        <v>29</v>
      </c>
      <c r="D9" s="20"/>
      <c r="E9" s="21">
        <v>0.1</v>
      </c>
      <c r="F9" s="20"/>
      <c r="G9" s="13">
        <v>2505</v>
      </c>
      <c r="H9" s="13"/>
      <c r="I9" s="13">
        <v>0</v>
      </c>
      <c r="J9" s="13"/>
      <c r="K9" s="13">
        <v>2505</v>
      </c>
      <c r="L9" s="13"/>
      <c r="M9" s="13">
        <v>8366</v>
      </c>
      <c r="N9" s="13"/>
      <c r="O9" s="13">
        <v>3</v>
      </c>
      <c r="P9" s="13"/>
      <c r="Q9" s="13">
        <v>8363</v>
      </c>
    </row>
    <row r="10" spans="1:17" ht="21" x14ac:dyDescent="0.55000000000000004">
      <c r="A10" s="2" t="s">
        <v>92</v>
      </c>
      <c r="C10" s="24">
        <v>23</v>
      </c>
      <c r="D10" s="20"/>
      <c r="E10" s="21">
        <v>0.1</v>
      </c>
      <c r="F10" s="20"/>
      <c r="G10" s="13">
        <v>1860</v>
      </c>
      <c r="H10" s="13"/>
      <c r="I10" s="13">
        <v>12</v>
      </c>
      <c r="J10" s="13"/>
      <c r="K10" s="13">
        <v>1848</v>
      </c>
      <c r="L10" s="13"/>
      <c r="M10" s="13">
        <v>2686</v>
      </c>
      <c r="N10" s="13"/>
      <c r="O10" s="13">
        <v>28</v>
      </c>
      <c r="P10" s="13"/>
      <c r="Q10" s="13">
        <v>2658</v>
      </c>
    </row>
    <row r="11" spans="1:17" ht="21" x14ac:dyDescent="0.55000000000000004">
      <c r="A11" s="2" t="s">
        <v>95</v>
      </c>
      <c r="C11" s="24">
        <v>30</v>
      </c>
      <c r="D11" s="20"/>
      <c r="E11" s="21">
        <v>0.1</v>
      </c>
      <c r="F11" s="20"/>
      <c r="G11" s="13">
        <v>2852</v>
      </c>
      <c r="H11" s="13"/>
      <c r="I11" s="13">
        <v>23</v>
      </c>
      <c r="J11" s="13"/>
      <c r="K11" s="13">
        <v>2829</v>
      </c>
      <c r="L11" s="13"/>
      <c r="M11" s="13">
        <v>4648</v>
      </c>
      <c r="N11" s="13"/>
      <c r="O11" s="13">
        <v>48</v>
      </c>
      <c r="P11" s="13"/>
      <c r="Q11" s="13">
        <v>4600</v>
      </c>
    </row>
    <row r="12" spans="1:17" ht="21" x14ac:dyDescent="0.55000000000000004">
      <c r="A12" s="2" t="s">
        <v>97</v>
      </c>
      <c r="C12" s="24">
        <v>30</v>
      </c>
      <c r="D12" s="20"/>
      <c r="E12" s="21">
        <v>0.1</v>
      </c>
      <c r="F12" s="20"/>
      <c r="G12" s="13">
        <v>10438</v>
      </c>
      <c r="H12" s="13"/>
      <c r="I12" s="13">
        <v>0</v>
      </c>
      <c r="J12" s="13"/>
      <c r="K12" s="13">
        <v>10438</v>
      </c>
      <c r="L12" s="13"/>
      <c r="M12" s="13">
        <v>23181</v>
      </c>
      <c r="N12" s="13"/>
      <c r="O12" s="13">
        <v>2</v>
      </c>
      <c r="P12" s="13"/>
      <c r="Q12" s="13">
        <v>23179</v>
      </c>
    </row>
    <row r="13" spans="1:17" ht="19.5" thickBot="1" x14ac:dyDescent="0.5">
      <c r="C13" s="20"/>
      <c r="D13" s="20"/>
      <c r="E13" s="20"/>
      <c r="F13" s="20"/>
      <c r="G13" s="16">
        <f>SUM(G8:G12)</f>
        <v>24842</v>
      </c>
      <c r="H13" s="13"/>
      <c r="I13" s="16">
        <f>SUM(I8:I12)</f>
        <v>35</v>
      </c>
      <c r="J13" s="13"/>
      <c r="K13" s="16">
        <f>SUM(K8:K12)</f>
        <v>24807</v>
      </c>
      <c r="L13" s="13"/>
      <c r="M13" s="16">
        <f>SUM(M8:M12)</f>
        <v>22277270</v>
      </c>
      <c r="N13" s="13"/>
      <c r="O13" s="16">
        <f>SUM(O8:O12)</f>
        <v>81</v>
      </c>
      <c r="P13" s="13"/>
      <c r="Q13" s="16">
        <f>SUM(Q8:Q12)</f>
        <v>22277189</v>
      </c>
    </row>
    <row r="14" spans="1:17" ht="19.5" thickTop="1" x14ac:dyDescent="0.45">
      <c r="G14" s="3"/>
      <c r="K14" s="3"/>
      <c r="M14" s="19"/>
      <c r="Q14" s="3"/>
    </row>
    <row r="15" spans="1:17" x14ac:dyDescent="0.45">
      <c r="G15" s="18"/>
      <c r="I15" s="18"/>
      <c r="K15" s="3"/>
      <c r="M15" s="3"/>
      <c r="Q15" s="3"/>
    </row>
  </sheetData>
  <mergeCells count="15">
    <mergeCell ref="A2:Q2"/>
    <mergeCell ref="A3:Q3"/>
    <mergeCell ref="A4:Q4"/>
    <mergeCell ref="A7"/>
    <mergeCell ref="C7"/>
    <mergeCell ref="E7"/>
    <mergeCell ref="A6:E6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  <pageSetup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47"/>
  <sheetViews>
    <sheetView rightToLeft="1" view="pageBreakPreview" topLeftCell="A19" zoomScale="80" zoomScaleNormal="100" zoomScaleSheetLayoutView="80" workbookViewId="0">
      <selection activeCell="A40" sqref="A40:XFD40"/>
    </sheetView>
  </sheetViews>
  <sheetFormatPr defaultRowHeight="18.75" x14ac:dyDescent="0.45"/>
  <cols>
    <col min="1" max="1" width="27" style="1" bestFit="1" customWidth="1"/>
    <col min="2" max="2" width="1" style="1" customWidth="1"/>
    <col min="3" max="3" width="15.140625" style="20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.71093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14.85546875" style="1" bestFit="1" customWidth="1"/>
    <col min="22" max="16384" width="9.140625" style="1"/>
  </cols>
  <sheetData>
    <row r="2" spans="1:21" ht="30" x14ac:dyDescent="0.45">
      <c r="C2" s="55" t="s">
        <v>0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1" ht="30" x14ac:dyDescent="0.45">
      <c r="C3" s="55" t="s">
        <v>109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1" ht="30" x14ac:dyDescent="0.45">
      <c r="C4" s="55" t="s">
        <v>2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1" ht="30" x14ac:dyDescent="0.45">
      <c r="A6" s="56" t="s">
        <v>3</v>
      </c>
      <c r="C6" s="58" t="s">
        <v>118</v>
      </c>
      <c r="D6" s="58" t="s">
        <v>118</v>
      </c>
      <c r="E6" s="58" t="s">
        <v>118</v>
      </c>
      <c r="F6" s="58" t="s">
        <v>118</v>
      </c>
      <c r="G6" s="58" t="s">
        <v>118</v>
      </c>
      <c r="I6" s="58" t="s">
        <v>111</v>
      </c>
      <c r="J6" s="58" t="s">
        <v>111</v>
      </c>
      <c r="K6" s="58" t="s">
        <v>111</v>
      </c>
      <c r="L6" s="58" t="s">
        <v>111</v>
      </c>
      <c r="M6" s="58" t="s">
        <v>111</v>
      </c>
      <c r="O6" s="58" t="s">
        <v>112</v>
      </c>
      <c r="P6" s="58" t="s">
        <v>112</v>
      </c>
      <c r="Q6" s="58" t="s">
        <v>112</v>
      </c>
      <c r="R6" s="58" t="s">
        <v>112</v>
      </c>
      <c r="S6" s="58" t="s">
        <v>112</v>
      </c>
    </row>
    <row r="7" spans="1:21" ht="30" x14ac:dyDescent="0.45">
      <c r="A7" s="57" t="s">
        <v>3</v>
      </c>
      <c r="C7" s="58" t="s">
        <v>119</v>
      </c>
      <c r="E7" s="26" t="s">
        <v>120</v>
      </c>
      <c r="F7" s="27"/>
      <c r="G7" s="26" t="s">
        <v>121</v>
      </c>
      <c r="I7" s="58" t="s">
        <v>122</v>
      </c>
      <c r="K7" s="58" t="s">
        <v>116</v>
      </c>
      <c r="M7" s="58" t="s">
        <v>123</v>
      </c>
      <c r="O7" s="58" t="s">
        <v>122</v>
      </c>
      <c r="Q7" s="58" t="s">
        <v>116</v>
      </c>
      <c r="S7" s="58" t="s">
        <v>123</v>
      </c>
    </row>
    <row r="8" spans="1:21" ht="21" x14ac:dyDescent="0.55000000000000004">
      <c r="A8" s="2" t="s">
        <v>124</v>
      </c>
      <c r="C8" s="20" t="s">
        <v>125</v>
      </c>
      <c r="E8" s="13">
        <v>1398518</v>
      </c>
      <c r="F8" s="13"/>
      <c r="G8" s="13">
        <v>350</v>
      </c>
      <c r="H8" s="13"/>
      <c r="I8" s="13">
        <v>0</v>
      </c>
      <c r="J8" s="13"/>
      <c r="K8" s="13">
        <v>0</v>
      </c>
      <c r="L8" s="13"/>
      <c r="M8" s="13">
        <v>0</v>
      </c>
      <c r="O8" s="13">
        <v>489481300</v>
      </c>
      <c r="Q8" s="13">
        <v>40585133</v>
      </c>
      <c r="R8" s="13"/>
      <c r="S8" s="13">
        <v>448896167</v>
      </c>
    </row>
    <row r="9" spans="1:21" ht="21" x14ac:dyDescent="0.55000000000000004">
      <c r="A9" s="2" t="s">
        <v>62</v>
      </c>
      <c r="C9" s="20" t="s">
        <v>126</v>
      </c>
      <c r="E9" s="13">
        <v>6942000</v>
      </c>
      <c r="F9" s="13"/>
      <c r="G9" s="13">
        <v>300</v>
      </c>
      <c r="H9" s="13"/>
      <c r="I9" s="13">
        <v>0</v>
      </c>
      <c r="J9" s="13"/>
      <c r="K9" s="13">
        <v>0</v>
      </c>
      <c r="L9" s="13"/>
      <c r="M9" s="13">
        <v>0</v>
      </c>
      <c r="O9" s="13">
        <v>2082600000</v>
      </c>
      <c r="Q9" s="13">
        <v>164242902</v>
      </c>
      <c r="R9" s="13"/>
      <c r="S9" s="13">
        <v>1918357098</v>
      </c>
    </row>
    <row r="10" spans="1:21" ht="21" x14ac:dyDescent="0.55000000000000004">
      <c r="A10" s="2" t="s">
        <v>31</v>
      </c>
      <c r="C10" s="20" t="s">
        <v>127</v>
      </c>
      <c r="E10" s="13">
        <v>3200000</v>
      </c>
      <c r="F10" s="13"/>
      <c r="G10" s="13">
        <v>380</v>
      </c>
      <c r="H10" s="13"/>
      <c r="I10" s="13">
        <v>0</v>
      </c>
      <c r="J10" s="13"/>
      <c r="K10" s="13">
        <v>0</v>
      </c>
      <c r="L10" s="13"/>
      <c r="M10" s="13">
        <v>0</v>
      </c>
      <c r="O10" s="13">
        <v>1216000000</v>
      </c>
      <c r="Q10" s="13">
        <v>113976412</v>
      </c>
      <c r="R10" s="13"/>
      <c r="S10" s="13">
        <v>1102023588</v>
      </c>
    </row>
    <row r="11" spans="1:21" ht="21" x14ac:dyDescent="0.55000000000000004">
      <c r="A11" s="2" t="s">
        <v>46</v>
      </c>
      <c r="C11" s="20" t="s">
        <v>4</v>
      </c>
      <c r="E11" s="13">
        <v>4000000</v>
      </c>
      <c r="F11" s="13"/>
      <c r="G11" s="13">
        <v>2000</v>
      </c>
      <c r="H11" s="13"/>
      <c r="I11" s="13">
        <v>0</v>
      </c>
      <c r="J11" s="13"/>
      <c r="K11" s="13">
        <v>0</v>
      </c>
      <c r="L11" s="13"/>
      <c r="M11" s="13">
        <v>0</v>
      </c>
      <c r="O11" s="13">
        <v>8000000000</v>
      </c>
      <c r="Q11" s="13">
        <v>335958005</v>
      </c>
      <c r="R11" s="13"/>
      <c r="S11" s="13">
        <v>7664041995</v>
      </c>
    </row>
    <row r="12" spans="1:21" ht="21" x14ac:dyDescent="0.55000000000000004">
      <c r="A12" s="2" t="s">
        <v>64</v>
      </c>
      <c r="C12" s="20" t="s">
        <v>128</v>
      </c>
      <c r="E12" s="13">
        <v>9795660</v>
      </c>
      <c r="F12" s="13"/>
      <c r="G12" s="13">
        <v>280</v>
      </c>
      <c r="H12" s="13"/>
      <c r="I12" s="13">
        <v>0</v>
      </c>
      <c r="J12" s="13"/>
      <c r="K12" s="13">
        <v>0</v>
      </c>
      <c r="L12" s="13"/>
      <c r="M12" s="13">
        <v>0</v>
      </c>
      <c r="O12" s="13">
        <v>2742784800</v>
      </c>
      <c r="Q12" s="13">
        <v>0</v>
      </c>
      <c r="R12" s="13"/>
      <c r="S12" s="13">
        <v>2742784800</v>
      </c>
    </row>
    <row r="13" spans="1:21" ht="21" x14ac:dyDescent="0.55000000000000004">
      <c r="A13" s="2" t="s">
        <v>57</v>
      </c>
      <c r="C13" s="20" t="s">
        <v>128</v>
      </c>
      <c r="E13" s="13">
        <v>85397261</v>
      </c>
      <c r="F13" s="13"/>
      <c r="G13" s="13">
        <v>28</v>
      </c>
      <c r="H13" s="13"/>
      <c r="I13" s="13">
        <v>0</v>
      </c>
      <c r="J13" s="13"/>
      <c r="K13" s="13">
        <v>0</v>
      </c>
      <c r="L13" s="13"/>
      <c r="M13" s="13">
        <v>0</v>
      </c>
      <c r="O13" s="13">
        <v>2391123308</v>
      </c>
      <c r="Q13" s="13">
        <v>97404497</v>
      </c>
      <c r="R13" s="13"/>
      <c r="S13" s="13">
        <v>2293718811</v>
      </c>
    </row>
    <row r="14" spans="1:21" ht="21" x14ac:dyDescent="0.55000000000000004">
      <c r="A14" s="2" t="s">
        <v>44</v>
      </c>
      <c r="C14" s="20" t="s">
        <v>129</v>
      </c>
      <c r="E14" s="13">
        <v>7100000</v>
      </c>
      <c r="F14" s="13"/>
      <c r="G14" s="13">
        <v>1000</v>
      </c>
      <c r="H14" s="13"/>
      <c r="I14" s="13">
        <v>0</v>
      </c>
      <c r="J14" s="13"/>
      <c r="K14" s="13">
        <v>0</v>
      </c>
      <c r="L14" s="13"/>
      <c r="M14" s="13">
        <v>0</v>
      </c>
      <c r="O14" s="13">
        <v>7100000000</v>
      </c>
      <c r="Q14" s="13">
        <v>216865870</v>
      </c>
      <c r="R14" s="13"/>
      <c r="S14" s="13">
        <v>6883134130</v>
      </c>
    </row>
    <row r="15" spans="1:21" ht="21" x14ac:dyDescent="0.55000000000000004">
      <c r="A15" s="2" t="s">
        <v>48</v>
      </c>
      <c r="C15" s="20" t="s">
        <v>130</v>
      </c>
      <c r="E15" s="13">
        <v>4500000</v>
      </c>
      <c r="F15" s="13"/>
      <c r="G15" s="13">
        <v>2370</v>
      </c>
      <c r="H15" s="13"/>
      <c r="I15" s="13">
        <v>0</v>
      </c>
      <c r="J15" s="13"/>
      <c r="K15" s="13">
        <v>0</v>
      </c>
      <c r="L15" s="13"/>
      <c r="M15" s="13">
        <v>0</v>
      </c>
      <c r="O15" s="13">
        <v>10665000000</v>
      </c>
      <c r="Q15" s="13">
        <v>632203608</v>
      </c>
      <c r="R15" s="13"/>
      <c r="S15" s="13">
        <v>10032796392</v>
      </c>
      <c r="U15" s="3"/>
    </row>
    <row r="16" spans="1:21" ht="21" x14ac:dyDescent="0.55000000000000004">
      <c r="A16" s="2" t="s">
        <v>20</v>
      </c>
      <c r="C16" s="20" t="s">
        <v>4</v>
      </c>
      <c r="E16" s="13">
        <v>3050000</v>
      </c>
      <c r="F16" s="13"/>
      <c r="G16" s="13">
        <v>4175</v>
      </c>
      <c r="H16" s="13"/>
      <c r="I16" s="13">
        <v>0</v>
      </c>
      <c r="J16" s="13"/>
      <c r="K16" s="13">
        <v>0</v>
      </c>
      <c r="L16" s="13"/>
      <c r="M16" s="13">
        <v>0</v>
      </c>
      <c r="O16" s="13">
        <v>12733750000</v>
      </c>
      <c r="Q16" s="13">
        <v>34791667</v>
      </c>
      <c r="R16" s="13"/>
      <c r="S16" s="13">
        <v>12698958333</v>
      </c>
      <c r="U16" s="3"/>
    </row>
    <row r="17" spans="1:21" ht="21" x14ac:dyDescent="0.55000000000000004">
      <c r="A17" s="2" t="s">
        <v>63</v>
      </c>
      <c r="C17" s="20" t="s">
        <v>131</v>
      </c>
      <c r="E17" s="13">
        <v>6250000</v>
      </c>
      <c r="F17" s="13"/>
      <c r="G17" s="13">
        <v>1300</v>
      </c>
      <c r="H17" s="13"/>
      <c r="I17" s="13">
        <v>0</v>
      </c>
      <c r="J17" s="13"/>
      <c r="K17" s="13">
        <v>0</v>
      </c>
      <c r="L17" s="13"/>
      <c r="M17" s="13">
        <v>0</v>
      </c>
      <c r="O17" s="13">
        <v>8125000000</v>
      </c>
      <c r="Q17" s="13">
        <v>948653962</v>
      </c>
      <c r="R17" s="13"/>
      <c r="S17" s="13">
        <v>7176346038</v>
      </c>
    </row>
    <row r="18" spans="1:21" ht="21" x14ac:dyDescent="0.55000000000000004">
      <c r="A18" s="2" t="s">
        <v>55</v>
      </c>
      <c r="C18" s="20" t="s">
        <v>132</v>
      </c>
      <c r="E18" s="13">
        <v>33223310</v>
      </c>
      <c r="F18" s="13"/>
      <c r="G18" s="13">
        <v>400</v>
      </c>
      <c r="H18" s="13"/>
      <c r="I18" s="13">
        <v>13289324000</v>
      </c>
      <c r="J18" s="13"/>
      <c r="K18" s="13">
        <v>616291315</v>
      </c>
      <c r="L18" s="13"/>
      <c r="M18" s="13">
        <v>12673032685</v>
      </c>
      <c r="O18" s="13">
        <v>13289324000</v>
      </c>
      <c r="Q18" s="13">
        <v>616291315</v>
      </c>
      <c r="R18" s="13"/>
      <c r="S18" s="13">
        <v>12673032685</v>
      </c>
      <c r="U18" s="3"/>
    </row>
    <row r="19" spans="1:21" ht="21" x14ac:dyDescent="0.55000000000000004">
      <c r="A19" s="2" t="s">
        <v>54</v>
      </c>
      <c r="C19" s="20" t="s">
        <v>133</v>
      </c>
      <c r="E19" s="13">
        <v>6000000</v>
      </c>
      <c r="F19" s="13"/>
      <c r="G19" s="13">
        <v>800</v>
      </c>
      <c r="H19" s="13"/>
      <c r="I19" s="13">
        <v>0</v>
      </c>
      <c r="J19" s="13"/>
      <c r="K19" s="13">
        <v>0</v>
      </c>
      <c r="L19" s="13"/>
      <c r="M19" s="13">
        <v>0</v>
      </c>
      <c r="O19" s="13">
        <v>4800000000</v>
      </c>
      <c r="Q19" s="13">
        <v>222599608</v>
      </c>
      <c r="R19" s="13"/>
      <c r="S19" s="13">
        <v>4577400392</v>
      </c>
    </row>
    <row r="20" spans="1:21" ht="21" x14ac:dyDescent="0.55000000000000004">
      <c r="A20" s="2" t="s">
        <v>16</v>
      </c>
      <c r="C20" s="20" t="s">
        <v>128</v>
      </c>
      <c r="E20" s="13">
        <v>20321813</v>
      </c>
      <c r="F20" s="13"/>
      <c r="G20" s="13">
        <v>66</v>
      </c>
      <c r="H20" s="13"/>
      <c r="I20" s="13">
        <v>0</v>
      </c>
      <c r="J20" s="13"/>
      <c r="K20" s="13">
        <v>0</v>
      </c>
      <c r="L20" s="13"/>
      <c r="M20" s="13">
        <v>0</v>
      </c>
      <c r="O20" s="13">
        <v>1341239658</v>
      </c>
      <c r="Q20" s="13">
        <v>27886271</v>
      </c>
      <c r="R20" s="13"/>
      <c r="S20" s="13">
        <v>1313353387</v>
      </c>
    </row>
    <row r="21" spans="1:21" ht="21" x14ac:dyDescent="0.55000000000000004">
      <c r="A21" s="2" t="s">
        <v>19</v>
      </c>
      <c r="C21" s="20" t="s">
        <v>134</v>
      </c>
      <c r="E21" s="13">
        <v>4706882</v>
      </c>
      <c r="F21" s="13"/>
      <c r="G21" s="13">
        <v>3850</v>
      </c>
      <c r="H21" s="13"/>
      <c r="I21" s="13">
        <v>0</v>
      </c>
      <c r="J21" s="13"/>
      <c r="K21" s="13">
        <v>0</v>
      </c>
      <c r="L21" s="13"/>
      <c r="M21" s="13">
        <v>0</v>
      </c>
      <c r="O21" s="13">
        <v>18121495700</v>
      </c>
      <c r="Q21" s="13">
        <v>738194963</v>
      </c>
      <c r="R21" s="13"/>
      <c r="S21" s="13">
        <v>17383300737</v>
      </c>
      <c r="U21" s="3"/>
    </row>
    <row r="22" spans="1:21" ht="21" x14ac:dyDescent="0.55000000000000004">
      <c r="A22" s="2" t="s">
        <v>15</v>
      </c>
      <c r="C22" s="20" t="s">
        <v>135</v>
      </c>
      <c r="E22" s="13">
        <v>15000000</v>
      </c>
      <c r="F22" s="13"/>
      <c r="G22" s="13">
        <v>62</v>
      </c>
      <c r="H22" s="13"/>
      <c r="I22" s="13">
        <v>930000000</v>
      </c>
      <c r="J22" s="13"/>
      <c r="K22" s="13">
        <v>46015625</v>
      </c>
      <c r="L22" s="13"/>
      <c r="M22" s="13">
        <v>883984375</v>
      </c>
      <c r="O22" s="13">
        <v>930000000</v>
      </c>
      <c r="Q22" s="13">
        <v>46015625</v>
      </c>
      <c r="R22" s="13"/>
      <c r="S22" s="13">
        <v>883984375</v>
      </c>
    </row>
    <row r="23" spans="1:21" ht="21" x14ac:dyDescent="0.55000000000000004">
      <c r="A23" s="2" t="s">
        <v>38</v>
      </c>
      <c r="C23" s="20" t="s">
        <v>6</v>
      </c>
      <c r="E23" s="13">
        <v>8800000</v>
      </c>
      <c r="F23" s="13"/>
      <c r="G23" s="13">
        <v>1930</v>
      </c>
      <c r="H23" s="13"/>
      <c r="I23" s="13">
        <v>16984000000</v>
      </c>
      <c r="J23" s="13"/>
      <c r="K23" s="13">
        <v>518767596</v>
      </c>
      <c r="L23" s="13"/>
      <c r="M23" s="13">
        <v>16465232404</v>
      </c>
      <c r="O23" s="13">
        <v>16984000000</v>
      </c>
      <c r="Q23" s="13">
        <v>518767596</v>
      </c>
      <c r="R23" s="13"/>
      <c r="S23" s="13">
        <v>16465232404</v>
      </c>
      <c r="U23" s="3"/>
    </row>
    <row r="24" spans="1:21" ht="21" x14ac:dyDescent="0.55000000000000004">
      <c r="A24" s="2" t="s">
        <v>42</v>
      </c>
      <c r="C24" s="20" t="s">
        <v>136</v>
      </c>
      <c r="E24" s="13">
        <v>1795536</v>
      </c>
      <c r="F24" s="13"/>
      <c r="G24" s="13">
        <v>4750</v>
      </c>
      <c r="H24" s="13"/>
      <c r="I24" s="13">
        <v>8528796000</v>
      </c>
      <c r="J24" s="13"/>
      <c r="K24" s="13">
        <v>347427958</v>
      </c>
      <c r="L24" s="13"/>
      <c r="M24" s="13">
        <v>8181368042</v>
      </c>
      <c r="O24" s="13">
        <v>8528796000</v>
      </c>
      <c r="Q24" s="13">
        <v>347427958</v>
      </c>
      <c r="R24" s="13"/>
      <c r="S24" s="13">
        <v>8181368042</v>
      </c>
    </row>
    <row r="25" spans="1:21" ht="21" x14ac:dyDescent="0.55000000000000004">
      <c r="A25" s="2" t="s">
        <v>65</v>
      </c>
      <c r="C25" s="20" t="s">
        <v>137</v>
      </c>
      <c r="E25" s="13">
        <v>1179000</v>
      </c>
      <c r="F25" s="13"/>
      <c r="G25" s="13">
        <v>1100</v>
      </c>
      <c r="H25" s="13"/>
      <c r="I25" s="13">
        <v>0</v>
      </c>
      <c r="J25" s="13"/>
      <c r="K25" s="13">
        <v>0</v>
      </c>
      <c r="L25" s="13"/>
      <c r="M25" s="13">
        <v>0</v>
      </c>
      <c r="O25" s="13">
        <v>1296900000</v>
      </c>
      <c r="Q25" s="13">
        <v>64971568</v>
      </c>
      <c r="R25" s="13"/>
      <c r="S25" s="13">
        <v>1231928432</v>
      </c>
    </row>
    <row r="26" spans="1:21" ht="21" x14ac:dyDescent="0.55000000000000004">
      <c r="A26" s="2" t="s">
        <v>32</v>
      </c>
      <c r="C26" s="20" t="s">
        <v>135</v>
      </c>
      <c r="E26" s="13">
        <v>782257</v>
      </c>
      <c r="F26" s="13"/>
      <c r="G26" s="13">
        <v>300</v>
      </c>
      <c r="H26" s="13"/>
      <c r="I26" s="13">
        <v>0</v>
      </c>
      <c r="J26" s="13"/>
      <c r="K26" s="13">
        <v>0</v>
      </c>
      <c r="L26" s="13"/>
      <c r="M26" s="13">
        <v>0</v>
      </c>
      <c r="O26" s="13">
        <v>234677100</v>
      </c>
      <c r="Q26" s="13">
        <v>11611627</v>
      </c>
      <c r="R26" s="13"/>
      <c r="S26" s="13">
        <v>223065473</v>
      </c>
    </row>
    <row r="27" spans="1:21" ht="21" x14ac:dyDescent="0.55000000000000004">
      <c r="A27" s="2" t="s">
        <v>60</v>
      </c>
      <c r="C27" s="20" t="s">
        <v>138</v>
      </c>
      <c r="E27" s="13">
        <v>4118000</v>
      </c>
      <c r="F27" s="13"/>
      <c r="G27" s="13">
        <v>1800</v>
      </c>
      <c r="H27" s="13"/>
      <c r="I27" s="13">
        <v>0</v>
      </c>
      <c r="J27" s="13"/>
      <c r="K27" s="13">
        <v>0</v>
      </c>
      <c r="L27" s="13"/>
      <c r="M27" s="13">
        <v>0</v>
      </c>
      <c r="O27" s="13">
        <v>7412400000</v>
      </c>
      <c r="Q27" s="13">
        <v>0</v>
      </c>
      <c r="R27" s="13"/>
      <c r="S27" s="13">
        <v>7412400000</v>
      </c>
    </row>
    <row r="28" spans="1:21" ht="21" x14ac:dyDescent="0.55000000000000004">
      <c r="A28" s="2" t="s">
        <v>23</v>
      </c>
      <c r="C28" s="20" t="s">
        <v>131</v>
      </c>
      <c r="E28" s="13">
        <v>450652</v>
      </c>
      <c r="F28" s="13"/>
      <c r="G28" s="13">
        <v>6500</v>
      </c>
      <c r="H28" s="13"/>
      <c r="I28" s="13">
        <v>0</v>
      </c>
      <c r="J28" s="13"/>
      <c r="K28" s="13">
        <v>0</v>
      </c>
      <c r="L28" s="13"/>
      <c r="M28" s="13">
        <v>0</v>
      </c>
      <c r="O28" s="13">
        <v>2929238000</v>
      </c>
      <c r="Q28" s="13">
        <v>29788861</v>
      </c>
      <c r="R28" s="13"/>
      <c r="S28" s="13">
        <v>2899449139</v>
      </c>
    </row>
    <row r="29" spans="1:21" ht="21" x14ac:dyDescent="0.55000000000000004">
      <c r="A29" s="2" t="s">
        <v>53</v>
      </c>
      <c r="C29" s="20" t="s">
        <v>135</v>
      </c>
      <c r="E29" s="13">
        <v>500000</v>
      </c>
      <c r="F29" s="13"/>
      <c r="G29" s="13">
        <v>2000</v>
      </c>
      <c r="H29" s="13"/>
      <c r="I29" s="13">
        <v>0</v>
      </c>
      <c r="J29" s="13"/>
      <c r="K29" s="13">
        <v>0</v>
      </c>
      <c r="L29" s="13"/>
      <c r="M29" s="13">
        <v>0</v>
      </c>
      <c r="O29" s="13">
        <v>1000000000</v>
      </c>
      <c r="Q29" s="13">
        <v>0</v>
      </c>
      <c r="R29" s="13"/>
      <c r="S29" s="13">
        <v>1000000000</v>
      </c>
    </row>
    <row r="30" spans="1:21" ht="21" x14ac:dyDescent="0.55000000000000004">
      <c r="A30" s="2" t="s">
        <v>39</v>
      </c>
      <c r="C30" s="20" t="s">
        <v>139</v>
      </c>
      <c r="E30" s="13">
        <v>500000</v>
      </c>
      <c r="F30" s="13"/>
      <c r="G30" s="13">
        <v>1680</v>
      </c>
      <c r="H30" s="13"/>
      <c r="I30" s="13">
        <v>0</v>
      </c>
      <c r="J30" s="13"/>
      <c r="K30" s="13">
        <v>0</v>
      </c>
      <c r="L30" s="13"/>
      <c r="M30" s="13">
        <v>0</v>
      </c>
      <c r="O30" s="13">
        <v>840000000</v>
      </c>
      <c r="Q30" s="13">
        <v>71578947</v>
      </c>
      <c r="R30" s="13"/>
      <c r="S30" s="13">
        <v>768421053</v>
      </c>
    </row>
    <row r="31" spans="1:21" ht="21" x14ac:dyDescent="0.55000000000000004">
      <c r="A31" s="2" t="s">
        <v>21</v>
      </c>
      <c r="C31" s="20" t="s">
        <v>134</v>
      </c>
      <c r="E31" s="13">
        <v>938850</v>
      </c>
      <c r="F31" s="13"/>
      <c r="G31" s="13">
        <v>20000</v>
      </c>
      <c r="H31" s="13"/>
      <c r="I31" s="13">
        <v>0</v>
      </c>
      <c r="J31" s="13"/>
      <c r="K31" s="13">
        <v>0</v>
      </c>
      <c r="L31" s="13"/>
      <c r="M31" s="13">
        <v>0</v>
      </c>
      <c r="O31" s="13">
        <v>18777000000</v>
      </c>
      <c r="Q31" s="13">
        <v>0</v>
      </c>
      <c r="R31" s="13"/>
      <c r="S31" s="13">
        <v>18777000000</v>
      </c>
      <c r="U31" s="3"/>
    </row>
    <row r="32" spans="1:21" ht="21" x14ac:dyDescent="0.55000000000000004">
      <c r="A32" s="2" t="s">
        <v>140</v>
      </c>
      <c r="C32" s="20" t="s">
        <v>141</v>
      </c>
      <c r="E32" s="13">
        <v>11896067</v>
      </c>
      <c r="F32" s="13"/>
      <c r="G32" s="13">
        <v>84</v>
      </c>
      <c r="H32" s="13"/>
      <c r="I32" s="13">
        <v>0</v>
      </c>
      <c r="J32" s="13"/>
      <c r="K32" s="13">
        <v>0</v>
      </c>
      <c r="L32" s="13"/>
      <c r="M32" s="13">
        <v>0</v>
      </c>
      <c r="O32" s="13">
        <v>999269628</v>
      </c>
      <c r="Q32" s="13">
        <v>0</v>
      </c>
      <c r="R32" s="13"/>
      <c r="S32" s="13">
        <v>999269628</v>
      </c>
    </row>
    <row r="33" spans="1:19" ht="21" x14ac:dyDescent="0.55000000000000004">
      <c r="A33" s="2" t="s">
        <v>43</v>
      </c>
      <c r="C33" s="20" t="s">
        <v>142</v>
      </c>
      <c r="E33" s="13">
        <v>9330901</v>
      </c>
      <c r="F33" s="13"/>
      <c r="G33" s="13">
        <v>825</v>
      </c>
      <c r="H33" s="13"/>
      <c r="I33" s="13">
        <v>7697993325</v>
      </c>
      <c r="J33" s="13"/>
      <c r="K33" s="13">
        <v>1055516815</v>
      </c>
      <c r="L33" s="13"/>
      <c r="M33" s="13">
        <v>6642476510</v>
      </c>
      <c r="O33" s="13">
        <v>7697993325</v>
      </c>
      <c r="Q33" s="13">
        <v>1055516815</v>
      </c>
      <c r="R33" s="13"/>
      <c r="S33" s="13">
        <v>6642476510</v>
      </c>
    </row>
    <row r="34" spans="1:19" ht="21" x14ac:dyDescent="0.55000000000000004">
      <c r="A34" s="2" t="s">
        <v>25</v>
      </c>
      <c r="C34" s="20" t="s">
        <v>135</v>
      </c>
      <c r="E34" s="13">
        <v>671009</v>
      </c>
      <c r="F34" s="13"/>
      <c r="G34" s="13">
        <v>2000</v>
      </c>
      <c r="H34" s="13"/>
      <c r="I34" s="13">
        <v>1342018000</v>
      </c>
      <c r="J34" s="13"/>
      <c r="K34" s="13">
        <v>3666716</v>
      </c>
      <c r="L34" s="13"/>
      <c r="M34" s="13">
        <v>1338351284</v>
      </c>
      <c r="O34" s="13">
        <v>1342018000</v>
      </c>
      <c r="Q34" s="13">
        <v>3666716</v>
      </c>
      <c r="R34" s="13"/>
      <c r="S34" s="13">
        <v>1338351284</v>
      </c>
    </row>
    <row r="35" spans="1:19" ht="21" x14ac:dyDescent="0.55000000000000004">
      <c r="A35" s="2" t="s">
        <v>37</v>
      </c>
      <c r="C35" s="20" t="s">
        <v>125</v>
      </c>
      <c r="E35" s="13">
        <v>48678</v>
      </c>
      <c r="F35" s="13"/>
      <c r="G35" s="13">
        <v>5500</v>
      </c>
      <c r="H35" s="13"/>
      <c r="I35" s="13">
        <v>0</v>
      </c>
      <c r="J35" s="13"/>
      <c r="K35" s="13">
        <v>0</v>
      </c>
      <c r="L35" s="13"/>
      <c r="M35" s="13">
        <v>0</v>
      </c>
      <c r="O35" s="13">
        <v>267729000</v>
      </c>
      <c r="Q35" s="13">
        <v>0</v>
      </c>
      <c r="R35" s="13"/>
      <c r="S35" s="13">
        <v>267729000</v>
      </c>
    </row>
    <row r="36" spans="1:19" ht="21" x14ac:dyDescent="0.55000000000000004">
      <c r="A36" s="2" t="s">
        <v>18</v>
      </c>
      <c r="C36" s="20" t="s">
        <v>143</v>
      </c>
      <c r="E36" s="13">
        <v>7659395</v>
      </c>
      <c r="F36" s="13"/>
      <c r="G36" s="13">
        <v>121</v>
      </c>
      <c r="H36" s="13"/>
      <c r="I36" s="13">
        <v>0</v>
      </c>
      <c r="J36" s="13"/>
      <c r="K36" s="13">
        <v>0</v>
      </c>
      <c r="L36" s="13"/>
      <c r="M36" s="13">
        <v>0</v>
      </c>
      <c r="O36" s="13">
        <v>926786795</v>
      </c>
      <c r="Q36" s="13">
        <v>634351</v>
      </c>
      <c r="R36" s="13"/>
      <c r="S36" s="13">
        <v>926152444</v>
      </c>
    </row>
    <row r="37" spans="1:19" ht="21" x14ac:dyDescent="0.55000000000000004">
      <c r="A37" s="2" t="s">
        <v>40</v>
      </c>
      <c r="C37" s="20" t="s">
        <v>134</v>
      </c>
      <c r="E37" s="13">
        <v>397424</v>
      </c>
      <c r="F37" s="13"/>
      <c r="G37" s="13">
        <v>3000</v>
      </c>
      <c r="H37" s="13"/>
      <c r="I37" s="13">
        <v>0</v>
      </c>
      <c r="J37" s="13"/>
      <c r="K37" s="13">
        <v>0</v>
      </c>
      <c r="L37" s="13"/>
      <c r="M37" s="13">
        <v>0</v>
      </c>
      <c r="O37" s="13">
        <v>1192272000</v>
      </c>
      <c r="Q37" s="13">
        <v>0</v>
      </c>
      <c r="R37" s="13"/>
      <c r="S37" s="13">
        <v>1192272000</v>
      </c>
    </row>
    <row r="38" spans="1:19" ht="21" x14ac:dyDescent="0.55000000000000004">
      <c r="A38" s="2" t="s">
        <v>33</v>
      </c>
      <c r="C38" s="20" t="s">
        <v>127</v>
      </c>
      <c r="E38" s="13">
        <v>95581</v>
      </c>
      <c r="F38" s="13"/>
      <c r="G38" s="13">
        <v>110</v>
      </c>
      <c r="H38" s="13"/>
      <c r="I38" s="13">
        <v>0</v>
      </c>
      <c r="J38" s="13"/>
      <c r="K38" s="13">
        <v>0</v>
      </c>
      <c r="L38" s="13"/>
      <c r="M38" s="13">
        <v>0</v>
      </c>
      <c r="O38" s="13">
        <v>10513910</v>
      </c>
      <c r="Q38" s="13">
        <v>225499</v>
      </c>
      <c r="R38" s="13"/>
      <c r="S38" s="13">
        <v>10288411</v>
      </c>
    </row>
    <row r="39" spans="1:19" ht="21" x14ac:dyDescent="0.55000000000000004">
      <c r="A39" s="2" t="s">
        <v>24</v>
      </c>
      <c r="C39" s="20" t="s">
        <v>143</v>
      </c>
      <c r="E39" s="13">
        <v>800000</v>
      </c>
      <c r="F39" s="13"/>
      <c r="G39" s="13">
        <v>10000</v>
      </c>
      <c r="H39" s="13"/>
      <c r="I39" s="13">
        <v>0</v>
      </c>
      <c r="J39" s="13"/>
      <c r="K39" s="13">
        <v>0</v>
      </c>
      <c r="L39" s="13"/>
      <c r="M39" s="13">
        <v>0</v>
      </c>
      <c r="O39" s="13">
        <v>8000000000</v>
      </c>
      <c r="Q39" s="13">
        <v>16404648</v>
      </c>
      <c r="R39" s="13"/>
      <c r="S39" s="13">
        <v>7983595352</v>
      </c>
    </row>
    <row r="40" spans="1:19" ht="19.5" thickBot="1" x14ac:dyDescent="0.5">
      <c r="E40" s="38">
        <f>SUM(E8:E39)</f>
        <v>260848794</v>
      </c>
      <c r="F40" s="36"/>
      <c r="G40" s="38">
        <f>SUM(G8:G39)</f>
        <v>79061</v>
      </c>
      <c r="H40" s="13"/>
      <c r="I40" s="16">
        <f>SUM(I8:I39)</f>
        <v>48772131325</v>
      </c>
      <c r="J40" s="13"/>
      <c r="K40" s="16">
        <f>SUM(K8:K39)</f>
        <v>2587686025</v>
      </c>
      <c r="L40" s="13"/>
      <c r="M40" s="16">
        <f>SUM(M8:M39)</f>
        <v>46184445300</v>
      </c>
      <c r="N40" s="13"/>
      <c r="O40" s="16">
        <f>SUM(O8:O39)</f>
        <v>172467392524</v>
      </c>
      <c r="P40" s="13"/>
      <c r="Q40" s="16">
        <f>SUM(Q8:Q39)</f>
        <v>6356264424</v>
      </c>
      <c r="R40" s="13"/>
      <c r="S40" s="16">
        <f>SUM(S8:S39)</f>
        <v>166111128100</v>
      </c>
    </row>
    <row r="41" spans="1:19" ht="19.5" thickTop="1" x14ac:dyDescent="0.45">
      <c r="I41" s="3"/>
      <c r="K41" s="3"/>
      <c r="M41" s="3"/>
      <c r="O41" s="5"/>
      <c r="Q41" s="5"/>
      <c r="S41" s="3"/>
    </row>
    <row r="42" spans="1:19" x14ac:dyDescent="0.45">
      <c r="I42" s="3"/>
      <c r="K42" s="9"/>
      <c r="M42" s="3"/>
      <c r="Q42" s="3"/>
      <c r="S42" s="3"/>
    </row>
    <row r="43" spans="1:19" x14ac:dyDescent="0.45">
      <c r="E43" s="18"/>
      <c r="G43" s="18"/>
      <c r="K43" s="7"/>
      <c r="L43" s="27"/>
      <c r="M43" s="7"/>
      <c r="N43" s="27"/>
      <c r="O43" s="36"/>
      <c r="P43" s="27"/>
      <c r="Q43" s="7"/>
      <c r="R43" s="27"/>
      <c r="S43" s="7"/>
    </row>
    <row r="44" spans="1:19" x14ac:dyDescent="0.45">
      <c r="I44" s="18"/>
      <c r="K44" s="37"/>
      <c r="L44" s="27"/>
      <c r="M44" s="27"/>
      <c r="N44" s="27"/>
      <c r="O44" s="27"/>
      <c r="P44" s="27"/>
      <c r="Q44" s="27"/>
      <c r="R44" s="27"/>
      <c r="S44" s="27"/>
    </row>
    <row r="45" spans="1:19" x14ac:dyDescent="0.45">
      <c r="K45" s="3"/>
      <c r="Q45" s="18">
        <v>6401605081</v>
      </c>
    </row>
    <row r="47" spans="1:19" x14ac:dyDescent="0.45">
      <c r="Q47" s="18">
        <f>Q40-Q45</f>
        <v>-45340657</v>
      </c>
    </row>
  </sheetData>
  <mergeCells count="14">
    <mergeCell ref="C2:S2"/>
    <mergeCell ref="C3:S3"/>
    <mergeCell ref="C4:S4"/>
    <mergeCell ref="A6:A7"/>
    <mergeCell ref="C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73"/>
  <sheetViews>
    <sheetView rightToLeft="1" view="pageBreakPreview" topLeftCell="A4" zoomScale="90" zoomScaleNormal="100" zoomScaleSheetLayoutView="90" workbookViewId="0">
      <selection activeCell="K87" sqref="K87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17.28515625" style="1" bestFit="1" customWidth="1"/>
    <col min="20" max="20" width="17.140625" style="1" bestFit="1" customWidth="1"/>
    <col min="21" max="21" width="17.28515625" style="1" bestFit="1" customWidth="1"/>
    <col min="22" max="16384" width="9.140625" style="1"/>
  </cols>
  <sheetData>
    <row r="2" spans="1:25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14"/>
      <c r="T2" s="14"/>
      <c r="U2" s="14"/>
      <c r="V2" s="14"/>
      <c r="W2" s="14"/>
      <c r="X2" s="14"/>
      <c r="Y2" s="14"/>
    </row>
    <row r="3" spans="1:25" ht="30" x14ac:dyDescent="0.45">
      <c r="A3" s="55" t="s">
        <v>109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14"/>
      <c r="T3" s="14"/>
      <c r="U3" s="14"/>
      <c r="V3" s="14"/>
      <c r="W3" s="14"/>
      <c r="X3" s="14"/>
      <c r="Y3" s="14"/>
    </row>
    <row r="4" spans="1:25" ht="30" x14ac:dyDescent="0.4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14"/>
      <c r="T4" s="14"/>
      <c r="U4" s="14"/>
      <c r="V4" s="14"/>
      <c r="W4" s="14"/>
      <c r="X4" s="14"/>
      <c r="Y4" s="14"/>
    </row>
    <row r="6" spans="1:25" ht="30" x14ac:dyDescent="0.45">
      <c r="A6" s="56" t="s">
        <v>3</v>
      </c>
      <c r="C6" s="58" t="s">
        <v>111</v>
      </c>
      <c r="D6" s="58" t="s">
        <v>111</v>
      </c>
      <c r="E6" s="58" t="s">
        <v>111</v>
      </c>
      <c r="F6" s="58" t="s">
        <v>111</v>
      </c>
      <c r="G6" s="58" t="s">
        <v>111</v>
      </c>
      <c r="H6" s="58" t="s">
        <v>111</v>
      </c>
      <c r="I6" s="58" t="s">
        <v>111</v>
      </c>
      <c r="K6" s="58" t="s">
        <v>112</v>
      </c>
      <c r="L6" s="58" t="s">
        <v>112</v>
      </c>
      <c r="M6" s="58" t="s">
        <v>112</v>
      </c>
      <c r="N6" s="58" t="s">
        <v>112</v>
      </c>
      <c r="O6" s="58" t="s">
        <v>112</v>
      </c>
      <c r="P6" s="58" t="s">
        <v>112</v>
      </c>
      <c r="Q6" s="58" t="s">
        <v>112</v>
      </c>
    </row>
    <row r="7" spans="1:25" ht="30" x14ac:dyDescent="0.45">
      <c r="A7" s="57" t="s">
        <v>3</v>
      </c>
      <c r="C7" s="59" t="s">
        <v>7</v>
      </c>
      <c r="E7" s="58" t="s">
        <v>144</v>
      </c>
      <c r="G7" s="58" t="s">
        <v>145</v>
      </c>
      <c r="I7" s="58" t="s">
        <v>146</v>
      </c>
      <c r="K7" s="59" t="s">
        <v>7</v>
      </c>
      <c r="M7" s="58" t="s">
        <v>144</v>
      </c>
      <c r="O7" s="58" t="s">
        <v>145</v>
      </c>
      <c r="Q7" s="58" t="s">
        <v>146</v>
      </c>
    </row>
    <row r="8" spans="1:25" ht="21" x14ac:dyDescent="0.55000000000000004">
      <c r="A8" s="2" t="s">
        <v>40</v>
      </c>
      <c r="C8" s="13">
        <v>397424</v>
      </c>
      <c r="D8" s="13"/>
      <c r="E8" s="13">
        <v>19764818139</v>
      </c>
      <c r="F8" s="13"/>
      <c r="G8" s="13">
        <v>7360745384</v>
      </c>
      <c r="H8" s="13"/>
      <c r="I8" s="13">
        <v>12404072755</v>
      </c>
      <c r="J8" s="13"/>
      <c r="K8" s="13">
        <v>397424</v>
      </c>
      <c r="L8" s="20"/>
      <c r="M8" s="24">
        <v>19764818139</v>
      </c>
      <c r="O8" s="13">
        <v>8354046421</v>
      </c>
      <c r="P8" s="13"/>
      <c r="Q8" s="13">
        <v>11410771718</v>
      </c>
      <c r="S8" s="3"/>
    </row>
    <row r="9" spans="1:25" ht="21" x14ac:dyDescent="0.55000000000000004">
      <c r="A9" s="2" t="s">
        <v>63</v>
      </c>
      <c r="C9" s="13">
        <v>6250000</v>
      </c>
      <c r="D9" s="13"/>
      <c r="E9" s="13">
        <v>152400290625</v>
      </c>
      <c r="F9" s="13"/>
      <c r="G9" s="13">
        <v>119472384375</v>
      </c>
      <c r="H9" s="13"/>
      <c r="I9" s="13">
        <v>32927906250</v>
      </c>
      <c r="J9" s="13"/>
      <c r="K9" s="13">
        <v>6250000</v>
      </c>
      <c r="L9" s="20"/>
      <c r="M9" s="13">
        <v>152400290625</v>
      </c>
      <c r="O9" s="13">
        <v>85488300000</v>
      </c>
      <c r="P9" s="13"/>
      <c r="Q9" s="13">
        <v>66911990625</v>
      </c>
      <c r="S9" s="3"/>
    </row>
    <row r="10" spans="1:25" ht="21" x14ac:dyDescent="0.55000000000000004">
      <c r="A10" s="2" t="s">
        <v>43</v>
      </c>
      <c r="C10" s="13">
        <v>9330901</v>
      </c>
      <c r="D10" s="13"/>
      <c r="E10" s="13">
        <v>103791526135</v>
      </c>
      <c r="F10" s="13"/>
      <c r="G10" s="13">
        <v>97113250995</v>
      </c>
      <c r="H10" s="13"/>
      <c r="I10" s="13">
        <v>6678275140</v>
      </c>
      <c r="J10" s="13"/>
      <c r="K10" s="13">
        <v>9330901</v>
      </c>
      <c r="L10" s="20"/>
      <c r="M10" s="13">
        <v>103791526135</v>
      </c>
      <c r="O10" s="13">
        <v>90156714272</v>
      </c>
      <c r="P10" s="13"/>
      <c r="Q10" s="13">
        <v>13634811863</v>
      </c>
      <c r="S10" s="3"/>
    </row>
    <row r="11" spans="1:25" ht="21" x14ac:dyDescent="0.55000000000000004">
      <c r="A11" s="2" t="s">
        <v>20</v>
      </c>
      <c r="C11" s="13">
        <v>4050000</v>
      </c>
      <c r="D11" s="13"/>
      <c r="E11" s="13">
        <v>158016673125</v>
      </c>
      <c r="F11" s="13"/>
      <c r="G11" s="13">
        <v>133547734318</v>
      </c>
      <c r="H11" s="13"/>
      <c r="I11" s="13">
        <v>24468938807</v>
      </c>
      <c r="J11" s="13"/>
      <c r="K11" s="13">
        <v>4050000</v>
      </c>
      <c r="L11" s="20"/>
      <c r="M11" s="13">
        <v>158016673125</v>
      </c>
      <c r="O11" s="13">
        <v>105427302381</v>
      </c>
      <c r="P11" s="13"/>
      <c r="Q11" s="13">
        <v>52589370744</v>
      </c>
      <c r="S11" s="3"/>
      <c r="T11" s="3"/>
      <c r="U11" s="3"/>
    </row>
    <row r="12" spans="1:25" ht="21" x14ac:dyDescent="0.55000000000000004">
      <c r="A12" s="2" t="s">
        <v>55</v>
      </c>
      <c r="C12" s="13">
        <v>33223310</v>
      </c>
      <c r="D12" s="13"/>
      <c r="E12" s="13">
        <v>409517828188</v>
      </c>
      <c r="F12" s="13"/>
      <c r="G12" s="13">
        <v>349411179212</v>
      </c>
      <c r="H12" s="13"/>
      <c r="I12" s="13">
        <v>60106648976</v>
      </c>
      <c r="J12" s="13"/>
      <c r="K12" s="13">
        <v>33223310</v>
      </c>
      <c r="L12" s="20"/>
      <c r="M12" s="13">
        <v>409517828188</v>
      </c>
      <c r="O12" s="13">
        <v>289522068082</v>
      </c>
      <c r="P12" s="13"/>
      <c r="Q12" s="13">
        <v>119995760106</v>
      </c>
      <c r="S12" s="3"/>
      <c r="T12" s="3"/>
      <c r="U12" s="3"/>
    </row>
    <row r="13" spans="1:25" ht="21" x14ac:dyDescent="0.55000000000000004">
      <c r="A13" s="2" t="s">
        <v>54</v>
      </c>
      <c r="C13" s="13">
        <v>6000000</v>
      </c>
      <c r="D13" s="13"/>
      <c r="E13" s="13">
        <v>107595972000</v>
      </c>
      <c r="F13" s="13"/>
      <c r="G13" s="13">
        <v>91313433000</v>
      </c>
      <c r="H13" s="13"/>
      <c r="I13" s="13">
        <v>16282539000</v>
      </c>
      <c r="J13" s="13"/>
      <c r="K13" s="13">
        <v>6000000</v>
      </c>
      <c r="L13" s="20"/>
      <c r="M13" s="13">
        <v>107595972000</v>
      </c>
      <c r="O13" s="13">
        <v>87317352000</v>
      </c>
      <c r="P13" s="13"/>
      <c r="Q13" s="13">
        <v>20278620000</v>
      </c>
      <c r="S13" s="3"/>
    </row>
    <row r="14" spans="1:25" ht="21" x14ac:dyDescent="0.55000000000000004">
      <c r="A14" s="2" t="s">
        <v>36</v>
      </c>
      <c r="C14" s="13">
        <v>3076448</v>
      </c>
      <c r="D14" s="13"/>
      <c r="E14" s="13">
        <v>83762540451</v>
      </c>
      <c r="F14" s="13"/>
      <c r="G14" s="13">
        <v>65291355919</v>
      </c>
      <c r="H14" s="13"/>
      <c r="I14" s="13">
        <v>18471184532</v>
      </c>
      <c r="J14" s="13"/>
      <c r="K14" s="13">
        <v>3076448</v>
      </c>
      <c r="L14" s="20"/>
      <c r="M14" s="13">
        <v>83762540451</v>
      </c>
      <c r="O14" s="13">
        <v>49143503879</v>
      </c>
      <c r="P14" s="13"/>
      <c r="Q14" s="13">
        <v>34619036572</v>
      </c>
      <c r="S14" s="3"/>
    </row>
    <row r="15" spans="1:25" ht="21" x14ac:dyDescent="0.55000000000000004">
      <c r="A15" s="2" t="s">
        <v>64</v>
      </c>
      <c r="C15" s="13">
        <v>9795660</v>
      </c>
      <c r="D15" s="13"/>
      <c r="E15" s="13">
        <v>140120838092</v>
      </c>
      <c r="F15" s="13"/>
      <c r="G15" s="13">
        <v>120256591414</v>
      </c>
      <c r="H15" s="13"/>
      <c r="I15" s="13">
        <v>19864246678</v>
      </c>
      <c r="J15" s="13"/>
      <c r="K15" s="13">
        <v>9795660</v>
      </c>
      <c r="L15" s="20"/>
      <c r="M15" s="13">
        <v>140120838092</v>
      </c>
      <c r="O15" s="13">
        <v>120061843935</v>
      </c>
      <c r="P15" s="13"/>
      <c r="Q15" s="13">
        <v>20058994157</v>
      </c>
      <c r="S15" s="3"/>
    </row>
    <row r="16" spans="1:25" ht="21" x14ac:dyDescent="0.55000000000000004">
      <c r="A16" s="2" t="s">
        <v>57</v>
      </c>
      <c r="C16" s="13">
        <v>85397261</v>
      </c>
      <c r="D16" s="13"/>
      <c r="E16" s="13">
        <v>138114642652</v>
      </c>
      <c r="F16" s="13"/>
      <c r="G16" s="13">
        <v>127503499240</v>
      </c>
      <c r="H16" s="13"/>
      <c r="I16" s="13">
        <v>10611143412</v>
      </c>
      <c r="J16" s="13"/>
      <c r="K16" s="13">
        <v>85397261</v>
      </c>
      <c r="L16" s="20"/>
      <c r="M16" s="13">
        <v>138114642652</v>
      </c>
      <c r="O16" s="13">
        <v>99999415515</v>
      </c>
      <c r="P16" s="13"/>
      <c r="Q16" s="13">
        <v>38115227137</v>
      </c>
      <c r="S16" s="3"/>
    </row>
    <row r="17" spans="1:21" ht="21" x14ac:dyDescent="0.55000000000000004">
      <c r="A17" s="2" t="s">
        <v>44</v>
      </c>
      <c r="C17" s="13">
        <v>7100000</v>
      </c>
      <c r="D17" s="13"/>
      <c r="E17" s="13">
        <v>68883688800</v>
      </c>
      <c r="F17" s="13"/>
      <c r="G17" s="13">
        <v>54415291050</v>
      </c>
      <c r="H17" s="13"/>
      <c r="I17" s="13">
        <v>14468397750</v>
      </c>
      <c r="J17" s="13"/>
      <c r="K17" s="13">
        <v>7100000</v>
      </c>
      <c r="L17" s="20"/>
      <c r="M17" s="13">
        <v>68883688800</v>
      </c>
      <c r="O17" s="13">
        <v>47992734000</v>
      </c>
      <c r="P17" s="13"/>
      <c r="Q17" s="13">
        <v>20890954800</v>
      </c>
      <c r="S17" s="3"/>
    </row>
    <row r="18" spans="1:21" ht="21" x14ac:dyDescent="0.55000000000000004">
      <c r="A18" s="2" t="s">
        <v>46</v>
      </c>
      <c r="C18" s="13">
        <v>4000000</v>
      </c>
      <c r="D18" s="13"/>
      <c r="E18" s="13">
        <v>72366840000</v>
      </c>
      <c r="F18" s="13"/>
      <c r="G18" s="13">
        <v>58847760000</v>
      </c>
      <c r="H18" s="13"/>
      <c r="I18" s="13">
        <v>13519080000</v>
      </c>
      <c r="J18" s="13"/>
      <c r="K18" s="13">
        <v>4000000</v>
      </c>
      <c r="L18" s="20"/>
      <c r="M18" s="13">
        <v>72366840000</v>
      </c>
      <c r="O18" s="13">
        <v>59032493063</v>
      </c>
      <c r="P18" s="13"/>
      <c r="Q18" s="13">
        <v>13334346937</v>
      </c>
      <c r="S18" s="3"/>
    </row>
    <row r="19" spans="1:21" ht="21" x14ac:dyDescent="0.55000000000000004">
      <c r="A19" s="2" t="s">
        <v>45</v>
      </c>
      <c r="C19" s="13">
        <v>15799592</v>
      </c>
      <c r="D19" s="13"/>
      <c r="E19" s="13">
        <v>195377470279</v>
      </c>
      <c r="F19" s="13"/>
      <c r="G19" s="13">
        <v>152757920508</v>
      </c>
      <c r="H19" s="13"/>
      <c r="I19" s="13">
        <v>42619549771</v>
      </c>
      <c r="J19" s="13"/>
      <c r="K19" s="13">
        <v>15799592</v>
      </c>
      <c r="L19" s="20"/>
      <c r="M19" s="13">
        <v>195377470279</v>
      </c>
      <c r="O19" s="13">
        <v>141526405735</v>
      </c>
      <c r="P19" s="13"/>
      <c r="Q19" s="13">
        <v>53851064544</v>
      </c>
      <c r="S19" s="3"/>
      <c r="T19" s="3"/>
      <c r="U19" s="3"/>
    </row>
    <row r="20" spans="1:21" ht="21" x14ac:dyDescent="0.55000000000000004">
      <c r="A20" s="2" t="s">
        <v>47</v>
      </c>
      <c r="C20" s="13">
        <v>23372555</v>
      </c>
      <c r="D20" s="13"/>
      <c r="E20" s="13">
        <v>378241189487</v>
      </c>
      <c r="F20" s="13"/>
      <c r="G20" s="13">
        <v>340456580705</v>
      </c>
      <c r="H20" s="13"/>
      <c r="I20" s="13">
        <v>37784608782</v>
      </c>
      <c r="J20" s="13"/>
      <c r="K20" s="13">
        <v>23372555</v>
      </c>
      <c r="L20" s="20"/>
      <c r="M20" s="13">
        <v>378241189487</v>
      </c>
      <c r="O20" s="13">
        <v>302265109795</v>
      </c>
      <c r="P20" s="13"/>
      <c r="Q20" s="13">
        <v>75976079692</v>
      </c>
      <c r="S20" s="3"/>
      <c r="T20" s="3"/>
      <c r="U20" s="3"/>
    </row>
    <row r="21" spans="1:21" ht="21" x14ac:dyDescent="0.55000000000000004">
      <c r="A21" s="2" t="s">
        <v>53</v>
      </c>
      <c r="C21" s="13">
        <v>500000</v>
      </c>
      <c r="D21" s="13"/>
      <c r="E21" s="13">
        <v>14204974500</v>
      </c>
      <c r="F21" s="13"/>
      <c r="G21" s="13">
        <v>12296398500</v>
      </c>
      <c r="H21" s="13"/>
      <c r="I21" s="13">
        <v>1908576000</v>
      </c>
      <c r="J21" s="13"/>
      <c r="K21" s="13">
        <v>500000</v>
      </c>
      <c r="L21" s="20"/>
      <c r="M21" s="13">
        <v>14204974500</v>
      </c>
      <c r="O21" s="13">
        <v>10775502000</v>
      </c>
      <c r="P21" s="13"/>
      <c r="Q21" s="13">
        <v>3429472500</v>
      </c>
      <c r="S21" s="3"/>
    </row>
    <row r="22" spans="1:21" ht="21" x14ac:dyDescent="0.55000000000000004">
      <c r="A22" s="2" t="s">
        <v>60</v>
      </c>
      <c r="C22" s="13">
        <v>4118000</v>
      </c>
      <c r="D22" s="13"/>
      <c r="E22" s="13">
        <v>90507238569</v>
      </c>
      <c r="F22" s="13"/>
      <c r="G22" s="13">
        <v>71636213250</v>
      </c>
      <c r="H22" s="13"/>
      <c r="I22" s="13">
        <v>18871025319</v>
      </c>
      <c r="J22" s="13"/>
      <c r="K22" s="13">
        <v>4118000</v>
      </c>
      <c r="L22" s="20"/>
      <c r="M22" s="13">
        <v>90507238569</v>
      </c>
      <c r="O22" s="13">
        <v>63776697282</v>
      </c>
      <c r="P22" s="13"/>
      <c r="Q22" s="13">
        <v>26730541287</v>
      </c>
      <c r="S22" s="3"/>
    </row>
    <row r="23" spans="1:21" ht="21" x14ac:dyDescent="0.55000000000000004">
      <c r="A23" s="2" t="s">
        <v>31</v>
      </c>
      <c r="C23" s="13">
        <v>3200000</v>
      </c>
      <c r="D23" s="13"/>
      <c r="E23" s="13">
        <v>45646776000</v>
      </c>
      <c r="F23" s="13"/>
      <c r="G23" s="13">
        <v>35785800000</v>
      </c>
      <c r="H23" s="13"/>
      <c r="I23" s="13">
        <v>9860976000</v>
      </c>
      <c r="J23" s="13"/>
      <c r="K23" s="13">
        <v>3200000</v>
      </c>
      <c r="L23" s="20"/>
      <c r="M23" s="13">
        <v>45646776000</v>
      </c>
      <c r="O23" s="13">
        <v>29805595200</v>
      </c>
      <c r="P23" s="13"/>
      <c r="Q23" s="13">
        <v>15841180800</v>
      </c>
      <c r="S23" s="3"/>
    </row>
    <row r="24" spans="1:21" ht="21" x14ac:dyDescent="0.55000000000000004">
      <c r="A24" s="2" t="s">
        <v>52</v>
      </c>
      <c r="C24" s="13">
        <v>1000000</v>
      </c>
      <c r="D24" s="13"/>
      <c r="E24" s="13">
        <v>44732250000</v>
      </c>
      <c r="F24" s="13"/>
      <c r="G24" s="13">
        <v>39632773500</v>
      </c>
      <c r="H24" s="13"/>
      <c r="I24" s="13">
        <v>5099476500</v>
      </c>
      <c r="J24" s="13"/>
      <c r="K24" s="13">
        <v>1000000</v>
      </c>
      <c r="L24" s="20"/>
      <c r="M24" s="13">
        <v>44732250000</v>
      </c>
      <c r="O24" s="13">
        <v>38051801544</v>
      </c>
      <c r="P24" s="13"/>
      <c r="Q24" s="13">
        <v>6680448456</v>
      </c>
      <c r="S24" s="3"/>
    </row>
    <row r="25" spans="1:21" ht="21" x14ac:dyDescent="0.55000000000000004">
      <c r="A25" s="2" t="s">
        <v>35</v>
      </c>
      <c r="C25" s="13">
        <v>1607056</v>
      </c>
      <c r="D25" s="13"/>
      <c r="E25" s="13">
        <v>29393889909</v>
      </c>
      <c r="F25" s="13"/>
      <c r="G25" s="13">
        <v>29106340909</v>
      </c>
      <c r="H25" s="13"/>
      <c r="I25" s="13">
        <v>287548923</v>
      </c>
      <c r="J25" s="13"/>
      <c r="K25" s="13">
        <v>1607056</v>
      </c>
      <c r="L25" s="20"/>
      <c r="M25" s="13">
        <v>29393889909</v>
      </c>
      <c r="O25" s="13">
        <v>35610753904</v>
      </c>
      <c r="P25" s="13"/>
      <c r="Q25" s="13">
        <v>-6216863994</v>
      </c>
      <c r="S25" s="3"/>
    </row>
    <row r="26" spans="1:21" ht="21" x14ac:dyDescent="0.55000000000000004">
      <c r="A26" s="2" t="s">
        <v>42</v>
      </c>
      <c r="C26" s="13">
        <v>3061309</v>
      </c>
      <c r="D26" s="13"/>
      <c r="E26" s="13">
        <v>63083343003</v>
      </c>
      <c r="F26" s="13"/>
      <c r="G26" s="13">
        <v>59362034756</v>
      </c>
      <c r="H26" s="13"/>
      <c r="I26" s="13">
        <v>3721308247</v>
      </c>
      <c r="J26" s="13"/>
      <c r="K26" s="13">
        <v>3061309</v>
      </c>
      <c r="L26" s="20"/>
      <c r="M26" s="13">
        <v>63083343003</v>
      </c>
      <c r="O26" s="13">
        <v>26523670012</v>
      </c>
      <c r="P26" s="13"/>
      <c r="Q26" s="13">
        <v>36559672991</v>
      </c>
      <c r="S26" s="3"/>
    </row>
    <row r="27" spans="1:21" ht="21" x14ac:dyDescent="0.55000000000000004">
      <c r="A27" s="2" t="s">
        <v>70</v>
      </c>
      <c r="C27" s="13">
        <v>268683</v>
      </c>
      <c r="D27" s="13"/>
      <c r="E27" s="13">
        <v>5710263106</v>
      </c>
      <c r="F27" s="13"/>
      <c r="G27" s="13">
        <v>5655401138</v>
      </c>
      <c r="H27" s="13"/>
      <c r="I27" s="13">
        <v>54861968</v>
      </c>
      <c r="J27" s="13"/>
      <c r="K27" s="13">
        <v>268683</v>
      </c>
      <c r="L27" s="20"/>
      <c r="M27" s="13">
        <v>5710263106</v>
      </c>
      <c r="O27" s="13">
        <v>5655401138</v>
      </c>
      <c r="P27" s="13"/>
      <c r="Q27" s="13">
        <v>54861968</v>
      </c>
      <c r="S27" s="3"/>
    </row>
    <row r="28" spans="1:21" ht="21" x14ac:dyDescent="0.55000000000000004">
      <c r="A28" s="2" t="s">
        <v>71</v>
      </c>
      <c r="C28" s="13">
        <v>25000</v>
      </c>
      <c r="D28" s="13"/>
      <c r="E28" s="13">
        <v>636937537</v>
      </c>
      <c r="F28" s="13"/>
      <c r="G28" s="13">
        <v>636937537</v>
      </c>
      <c r="H28" s="13"/>
      <c r="I28" s="13">
        <v>-1391539</v>
      </c>
      <c r="J28" s="13"/>
      <c r="K28" s="13">
        <v>25000</v>
      </c>
      <c r="L28" s="20"/>
      <c r="M28" s="13">
        <v>636937537</v>
      </c>
      <c r="O28" s="13">
        <v>638329077</v>
      </c>
      <c r="P28" s="13"/>
      <c r="Q28" s="13">
        <v>-1391539</v>
      </c>
      <c r="S28" s="3"/>
    </row>
    <row r="29" spans="1:21" ht="21" x14ac:dyDescent="0.55000000000000004">
      <c r="A29" s="2" t="s">
        <v>39</v>
      </c>
      <c r="C29" s="13">
        <v>500000</v>
      </c>
      <c r="D29" s="13"/>
      <c r="E29" s="13">
        <v>9304308000</v>
      </c>
      <c r="F29" s="13"/>
      <c r="G29" s="13">
        <v>9304308000</v>
      </c>
      <c r="H29" s="13"/>
      <c r="I29" s="13">
        <v>-139167000</v>
      </c>
      <c r="J29" s="13"/>
      <c r="K29" s="13">
        <v>500000</v>
      </c>
      <c r="L29" s="20"/>
      <c r="M29" s="13">
        <v>9304308000</v>
      </c>
      <c r="O29" s="13">
        <v>8335109250</v>
      </c>
      <c r="P29" s="13"/>
      <c r="Q29" s="13">
        <v>969198750</v>
      </c>
      <c r="S29" s="3"/>
    </row>
    <row r="30" spans="1:21" ht="21" x14ac:dyDescent="0.55000000000000004">
      <c r="A30" s="2" t="s">
        <v>34</v>
      </c>
      <c r="C30" s="13">
        <v>842938</v>
      </c>
      <c r="D30" s="13"/>
      <c r="E30" s="13">
        <v>84043628645</v>
      </c>
      <c r="F30" s="13"/>
      <c r="G30" s="13">
        <v>77926794257</v>
      </c>
      <c r="H30" s="13"/>
      <c r="I30" s="13">
        <v>6116834388</v>
      </c>
      <c r="J30" s="13"/>
      <c r="K30" s="13">
        <v>842938</v>
      </c>
      <c r="L30" s="20"/>
      <c r="M30" s="13">
        <v>84043628645</v>
      </c>
      <c r="O30" s="13">
        <v>75677616005</v>
      </c>
      <c r="P30" s="13"/>
      <c r="Q30" s="13">
        <v>8366012640</v>
      </c>
      <c r="S30" s="3"/>
    </row>
    <row r="31" spans="1:21" ht="21" x14ac:dyDescent="0.55000000000000004">
      <c r="A31" s="2" t="s">
        <v>58</v>
      </c>
      <c r="C31" s="13">
        <v>2765000</v>
      </c>
      <c r="D31" s="13"/>
      <c r="E31" s="13">
        <v>82071650745</v>
      </c>
      <c r="F31" s="13"/>
      <c r="G31" s="13">
        <v>70060494892</v>
      </c>
      <c r="H31" s="13"/>
      <c r="I31" s="13">
        <v>12011155853</v>
      </c>
      <c r="J31" s="13"/>
      <c r="K31" s="13">
        <v>2765000</v>
      </c>
      <c r="L31" s="20"/>
      <c r="M31" s="13">
        <v>82071650745</v>
      </c>
      <c r="O31" s="13">
        <v>48951644332</v>
      </c>
      <c r="P31" s="13"/>
      <c r="Q31" s="13">
        <v>33120006413</v>
      </c>
      <c r="S31" s="3"/>
    </row>
    <row r="32" spans="1:21" ht="21" x14ac:dyDescent="0.55000000000000004">
      <c r="A32" s="2" t="s">
        <v>22</v>
      </c>
      <c r="C32" s="13">
        <v>1018406</v>
      </c>
      <c r="D32" s="13"/>
      <c r="E32" s="13">
        <v>164496180233</v>
      </c>
      <c r="F32" s="13"/>
      <c r="G32" s="13">
        <v>134115662240</v>
      </c>
      <c r="H32" s="13"/>
      <c r="I32" s="13">
        <v>30380517993</v>
      </c>
      <c r="J32" s="13"/>
      <c r="K32" s="13">
        <v>1018406</v>
      </c>
      <c r="L32" s="20"/>
      <c r="M32" s="13">
        <v>164496180233</v>
      </c>
      <c r="O32" s="13">
        <v>95039087946</v>
      </c>
      <c r="P32" s="13"/>
      <c r="Q32" s="13">
        <v>69457092287</v>
      </c>
      <c r="S32" s="3"/>
    </row>
    <row r="33" spans="1:21" ht="21" x14ac:dyDescent="0.55000000000000004">
      <c r="A33" s="2" t="s">
        <v>51</v>
      </c>
      <c r="C33" s="13">
        <v>13546448</v>
      </c>
      <c r="D33" s="13"/>
      <c r="E33" s="13">
        <v>187579243617</v>
      </c>
      <c r="F33" s="13"/>
      <c r="G33" s="13">
        <v>142199340459</v>
      </c>
      <c r="H33" s="13"/>
      <c r="I33" s="13">
        <v>45379903158</v>
      </c>
      <c r="J33" s="13"/>
      <c r="K33" s="13">
        <v>13546448</v>
      </c>
      <c r="L33" s="20"/>
      <c r="M33" s="13">
        <v>187579243617</v>
      </c>
      <c r="O33" s="13">
        <v>120250010445</v>
      </c>
      <c r="P33" s="13"/>
      <c r="Q33" s="13">
        <v>67329233172</v>
      </c>
      <c r="S33" s="3"/>
      <c r="T33" s="3"/>
      <c r="U33" s="3"/>
    </row>
    <row r="34" spans="1:21" ht="21" x14ac:dyDescent="0.55000000000000004">
      <c r="A34" s="2" t="s">
        <v>38</v>
      </c>
      <c r="C34" s="13">
        <v>8800000</v>
      </c>
      <c r="D34" s="13"/>
      <c r="E34" s="13">
        <v>130164883200</v>
      </c>
      <c r="F34" s="13"/>
      <c r="G34" s="13">
        <v>125979664128</v>
      </c>
      <c r="H34" s="13"/>
      <c r="I34" s="13">
        <v>4185219072</v>
      </c>
      <c r="J34" s="13"/>
      <c r="K34" s="13">
        <v>8800000</v>
      </c>
      <c r="L34" s="20"/>
      <c r="M34" s="13">
        <v>130164883200</v>
      </c>
      <c r="O34" s="13">
        <v>101943535128</v>
      </c>
      <c r="P34" s="13"/>
      <c r="Q34" s="13">
        <v>28221348072</v>
      </c>
      <c r="S34" s="3"/>
    </row>
    <row r="35" spans="1:21" ht="21" x14ac:dyDescent="0.55000000000000004">
      <c r="A35" s="2" t="s">
        <v>27</v>
      </c>
      <c r="C35" s="13">
        <v>1793746</v>
      </c>
      <c r="D35" s="13"/>
      <c r="E35" s="13">
        <v>220191710863</v>
      </c>
      <c r="F35" s="13"/>
      <c r="G35" s="13">
        <v>161368125622</v>
      </c>
      <c r="H35" s="13"/>
      <c r="I35" s="13">
        <v>58823585241</v>
      </c>
      <c r="J35" s="13"/>
      <c r="K35" s="13">
        <v>1793746</v>
      </c>
      <c r="L35" s="20"/>
      <c r="M35" s="13">
        <v>220191710863</v>
      </c>
      <c r="O35" s="13">
        <v>143043482229</v>
      </c>
      <c r="P35" s="13"/>
      <c r="Q35" s="13">
        <v>77148228634</v>
      </c>
      <c r="S35" s="3"/>
      <c r="T35" s="3"/>
      <c r="U35" s="3"/>
    </row>
    <row r="36" spans="1:21" ht="21" x14ac:dyDescent="0.55000000000000004">
      <c r="A36" s="2" t="s">
        <v>26</v>
      </c>
      <c r="C36" s="13">
        <v>572004</v>
      </c>
      <c r="D36" s="13"/>
      <c r="E36" s="13">
        <v>68158151069</v>
      </c>
      <c r="F36" s="13"/>
      <c r="G36" s="13">
        <v>46284086902</v>
      </c>
      <c r="H36" s="13"/>
      <c r="I36" s="13">
        <v>21874064167</v>
      </c>
      <c r="J36" s="13"/>
      <c r="K36" s="13">
        <v>572004</v>
      </c>
      <c r="L36" s="20"/>
      <c r="M36" s="13">
        <v>68158151069</v>
      </c>
      <c r="O36" s="13">
        <v>39169365577</v>
      </c>
      <c r="P36" s="13"/>
      <c r="Q36" s="13">
        <v>28988785492</v>
      </c>
      <c r="S36" s="3"/>
    </row>
    <row r="37" spans="1:21" ht="21" x14ac:dyDescent="0.55000000000000004">
      <c r="A37" s="2" t="s">
        <v>23</v>
      </c>
      <c r="C37" s="13">
        <v>450652</v>
      </c>
      <c r="D37" s="13"/>
      <c r="E37" s="13">
        <v>21072537993</v>
      </c>
      <c r="F37" s="13"/>
      <c r="G37" s="13">
        <v>17918824824</v>
      </c>
      <c r="H37" s="13"/>
      <c r="I37" s="13">
        <v>3153713169</v>
      </c>
      <c r="J37" s="13"/>
      <c r="K37" s="13">
        <v>450652</v>
      </c>
      <c r="L37" s="20"/>
      <c r="M37" s="13">
        <v>21072537993</v>
      </c>
      <c r="O37" s="13">
        <v>15239960512</v>
      </c>
      <c r="P37" s="13"/>
      <c r="Q37" s="13">
        <v>5832577481</v>
      </c>
      <c r="S37" s="3"/>
    </row>
    <row r="38" spans="1:21" ht="21" x14ac:dyDescent="0.55000000000000004">
      <c r="A38" s="2" t="s">
        <v>69</v>
      </c>
      <c r="C38" s="13">
        <v>836661</v>
      </c>
      <c r="D38" s="13"/>
      <c r="E38" s="13">
        <v>20883556791</v>
      </c>
      <c r="F38" s="13"/>
      <c r="G38" s="13">
        <v>20691927887</v>
      </c>
      <c r="H38" s="13"/>
      <c r="I38" s="13">
        <v>191628904</v>
      </c>
      <c r="J38" s="13"/>
      <c r="K38" s="13">
        <v>836661</v>
      </c>
      <c r="L38" s="20"/>
      <c r="M38" s="13">
        <v>20883556791</v>
      </c>
      <c r="O38" s="13">
        <v>20691927887</v>
      </c>
      <c r="P38" s="13"/>
      <c r="Q38" s="13">
        <v>191628904</v>
      </c>
      <c r="S38" s="3"/>
    </row>
    <row r="39" spans="1:21" ht="21" x14ac:dyDescent="0.55000000000000004">
      <c r="A39" s="2" t="s">
        <v>24</v>
      </c>
      <c r="C39" s="13">
        <v>800000</v>
      </c>
      <c r="D39" s="13"/>
      <c r="E39" s="13">
        <v>70577550000</v>
      </c>
      <c r="F39" s="13"/>
      <c r="G39" s="13">
        <v>53996796000</v>
      </c>
      <c r="H39" s="13"/>
      <c r="I39" s="13">
        <v>16580754000</v>
      </c>
      <c r="J39" s="13"/>
      <c r="K39" s="13">
        <v>800000</v>
      </c>
      <c r="L39" s="20"/>
      <c r="M39" s="13">
        <v>70577550000</v>
      </c>
      <c r="O39" s="13">
        <v>52621030800</v>
      </c>
      <c r="P39" s="13"/>
      <c r="Q39" s="13">
        <v>17956519200</v>
      </c>
      <c r="S39" s="3"/>
    </row>
    <row r="40" spans="1:21" ht="21" x14ac:dyDescent="0.55000000000000004">
      <c r="A40" s="2" t="s">
        <v>49</v>
      </c>
      <c r="C40" s="13">
        <v>6760088</v>
      </c>
      <c r="D40" s="13"/>
      <c r="E40" s="13">
        <v>108189834170</v>
      </c>
      <c r="F40" s="13"/>
      <c r="G40" s="13">
        <v>96128129145</v>
      </c>
      <c r="H40" s="13"/>
      <c r="I40" s="13">
        <v>12061705025</v>
      </c>
      <c r="J40" s="13"/>
      <c r="K40" s="13">
        <v>6760088</v>
      </c>
      <c r="L40" s="20"/>
      <c r="M40" s="13">
        <v>108189834170</v>
      </c>
      <c r="O40" s="13">
        <v>96604113587</v>
      </c>
      <c r="P40" s="13"/>
      <c r="Q40" s="13">
        <v>11585720583</v>
      </c>
      <c r="S40" s="3"/>
    </row>
    <row r="41" spans="1:21" ht="21" x14ac:dyDescent="0.55000000000000004">
      <c r="A41" s="2" t="s">
        <v>68</v>
      </c>
      <c r="C41" s="13">
        <v>139632</v>
      </c>
      <c r="D41" s="13"/>
      <c r="E41" s="13">
        <v>778535872</v>
      </c>
      <c r="F41" s="13"/>
      <c r="G41" s="13">
        <v>702008378</v>
      </c>
      <c r="H41" s="13"/>
      <c r="I41" s="13">
        <v>76527494</v>
      </c>
      <c r="J41" s="13"/>
      <c r="K41" s="13">
        <v>139632</v>
      </c>
      <c r="L41" s="20"/>
      <c r="M41" s="13">
        <v>778535872</v>
      </c>
      <c r="O41" s="13">
        <v>702008378</v>
      </c>
      <c r="P41" s="13"/>
      <c r="Q41" s="13">
        <v>76527494</v>
      </c>
      <c r="S41" s="3"/>
    </row>
    <row r="42" spans="1:21" ht="21" x14ac:dyDescent="0.55000000000000004">
      <c r="A42" s="2" t="s">
        <v>72</v>
      </c>
      <c r="C42" s="13">
        <v>285100</v>
      </c>
      <c r="D42" s="13"/>
      <c r="E42" s="13">
        <v>940333327</v>
      </c>
      <c r="F42" s="13"/>
      <c r="G42" s="13">
        <v>542752570</v>
      </c>
      <c r="H42" s="13"/>
      <c r="I42" s="13">
        <v>397580757</v>
      </c>
      <c r="J42" s="13"/>
      <c r="K42" s="13">
        <v>285100</v>
      </c>
      <c r="L42" s="20"/>
      <c r="M42" s="13">
        <v>940333327</v>
      </c>
      <c r="O42" s="13">
        <v>542752570</v>
      </c>
      <c r="P42" s="13"/>
      <c r="Q42" s="13">
        <v>397580757</v>
      </c>
      <c r="S42" s="3"/>
    </row>
    <row r="43" spans="1:21" ht="21" x14ac:dyDescent="0.55000000000000004">
      <c r="A43" s="2" t="s">
        <v>16</v>
      </c>
      <c r="C43" s="13">
        <v>4302803</v>
      </c>
      <c r="D43" s="13"/>
      <c r="E43" s="13">
        <v>17664841460</v>
      </c>
      <c r="F43" s="13"/>
      <c r="G43" s="13">
        <v>-118156416</v>
      </c>
      <c r="H43" s="13"/>
      <c r="I43" s="13">
        <v>17782997876</v>
      </c>
      <c r="J43" s="13"/>
      <c r="K43" s="13">
        <v>4302803</v>
      </c>
      <c r="L43" s="20"/>
      <c r="M43" s="13">
        <v>17664841460</v>
      </c>
      <c r="O43" s="13">
        <v>21052384911</v>
      </c>
      <c r="P43" s="13"/>
      <c r="Q43" s="13">
        <v>-3387543450</v>
      </c>
      <c r="S43" s="3"/>
    </row>
    <row r="44" spans="1:21" ht="21" x14ac:dyDescent="0.55000000000000004">
      <c r="A44" s="2" t="s">
        <v>17</v>
      </c>
      <c r="C44" s="13">
        <v>29684489</v>
      </c>
      <c r="D44" s="13"/>
      <c r="E44" s="13">
        <v>157572005991</v>
      </c>
      <c r="F44" s="13"/>
      <c r="G44" s="13">
        <v>141044223196</v>
      </c>
      <c r="H44" s="13"/>
      <c r="I44" s="13">
        <v>16527782795</v>
      </c>
      <c r="J44" s="13"/>
      <c r="K44" s="13">
        <v>29684489</v>
      </c>
      <c r="L44" s="20"/>
      <c r="M44" s="13">
        <v>157572005991</v>
      </c>
      <c r="O44" s="13">
        <v>133912456718</v>
      </c>
      <c r="P44" s="13"/>
      <c r="Q44" s="13">
        <v>23659549273</v>
      </c>
      <c r="S44" s="3"/>
    </row>
    <row r="45" spans="1:21" ht="21" x14ac:dyDescent="0.55000000000000004">
      <c r="A45" s="2" t="s">
        <v>15</v>
      </c>
      <c r="C45" s="13">
        <v>15000000</v>
      </c>
      <c r="D45" s="13"/>
      <c r="E45" s="13">
        <v>135851843250</v>
      </c>
      <c r="F45" s="13"/>
      <c r="G45" s="13">
        <v>137149078500</v>
      </c>
      <c r="H45" s="13"/>
      <c r="I45" s="13">
        <v>-1297235250</v>
      </c>
      <c r="J45" s="13"/>
      <c r="K45" s="13">
        <v>15000000</v>
      </c>
      <c r="L45" s="20"/>
      <c r="M45" s="13">
        <v>135851843250</v>
      </c>
      <c r="O45" s="13">
        <v>137029792500</v>
      </c>
      <c r="P45" s="13"/>
      <c r="Q45" s="13">
        <v>-1177949250</v>
      </c>
      <c r="S45" s="3"/>
    </row>
    <row r="46" spans="1:21" ht="21" x14ac:dyDescent="0.55000000000000004">
      <c r="A46" s="2" t="s">
        <v>66</v>
      </c>
      <c r="C46" s="13">
        <v>499387</v>
      </c>
      <c r="D46" s="13"/>
      <c r="E46" s="13">
        <v>8816341896</v>
      </c>
      <c r="F46" s="13"/>
      <c r="G46" s="13">
        <v>9273044292</v>
      </c>
      <c r="H46" s="13"/>
      <c r="I46" s="13">
        <v>-456702395</v>
      </c>
      <c r="J46" s="13"/>
      <c r="K46" s="13">
        <v>499387</v>
      </c>
      <c r="L46" s="20"/>
      <c r="M46" s="13">
        <v>8816341896</v>
      </c>
      <c r="O46" s="13">
        <v>7158313634</v>
      </c>
      <c r="P46" s="13"/>
      <c r="Q46" s="13">
        <v>1658028262</v>
      </c>
      <c r="S46" s="3"/>
    </row>
    <row r="47" spans="1:21" ht="21" x14ac:dyDescent="0.55000000000000004">
      <c r="A47" s="2" t="s">
        <v>73</v>
      </c>
      <c r="C47" s="13">
        <v>400000</v>
      </c>
      <c r="D47" s="13"/>
      <c r="E47" s="13">
        <v>14429629800</v>
      </c>
      <c r="F47" s="13"/>
      <c r="G47" s="13">
        <v>13389146287</v>
      </c>
      <c r="H47" s="13"/>
      <c r="I47" s="13">
        <v>1040483513</v>
      </c>
      <c r="J47" s="13"/>
      <c r="K47" s="13">
        <v>400000</v>
      </c>
      <c r="L47" s="20"/>
      <c r="M47" s="13">
        <v>14429629800</v>
      </c>
      <c r="O47" s="13">
        <v>13389146287</v>
      </c>
      <c r="P47" s="13"/>
      <c r="Q47" s="13">
        <v>1040483513</v>
      </c>
      <c r="S47" s="3"/>
    </row>
    <row r="48" spans="1:21" ht="21" x14ac:dyDescent="0.55000000000000004">
      <c r="A48" s="2" t="s">
        <v>62</v>
      </c>
      <c r="C48" s="13">
        <v>6942000</v>
      </c>
      <c r="D48" s="13"/>
      <c r="E48" s="13">
        <v>69006951000</v>
      </c>
      <c r="F48" s="13"/>
      <c r="G48" s="13">
        <v>61209165537</v>
      </c>
      <c r="H48" s="13"/>
      <c r="I48" s="13">
        <v>7797785463</v>
      </c>
      <c r="J48" s="13"/>
      <c r="K48" s="13">
        <v>6942000</v>
      </c>
      <c r="L48" s="20"/>
      <c r="M48" s="13">
        <v>69006951000</v>
      </c>
      <c r="O48" s="13">
        <v>50651102034</v>
      </c>
      <c r="P48" s="13"/>
      <c r="Q48" s="13">
        <v>18355848966</v>
      </c>
      <c r="S48" s="3"/>
    </row>
    <row r="49" spans="1:21" ht="21" x14ac:dyDescent="0.55000000000000004">
      <c r="A49" s="2" t="s">
        <v>50</v>
      </c>
      <c r="C49" s="13">
        <v>1919370</v>
      </c>
      <c r="D49" s="13"/>
      <c r="E49" s="13">
        <v>18220920098</v>
      </c>
      <c r="F49" s="13"/>
      <c r="G49" s="13">
        <v>16057305395</v>
      </c>
      <c r="H49" s="13"/>
      <c r="I49" s="13">
        <v>2163614703</v>
      </c>
      <c r="J49" s="13"/>
      <c r="K49" s="13">
        <v>1919370</v>
      </c>
      <c r="L49" s="20"/>
      <c r="M49" s="13">
        <v>18220920098</v>
      </c>
      <c r="O49" s="13">
        <v>15460212149</v>
      </c>
      <c r="P49" s="13"/>
      <c r="Q49" s="13">
        <v>2760707949</v>
      </c>
      <c r="S49" s="3"/>
    </row>
    <row r="50" spans="1:21" ht="21" x14ac:dyDescent="0.55000000000000004">
      <c r="A50" s="2" t="s">
        <v>59</v>
      </c>
      <c r="C50" s="13">
        <v>1142895</v>
      </c>
      <c r="D50" s="13"/>
      <c r="E50" s="13">
        <v>225030836413</v>
      </c>
      <c r="F50" s="13"/>
      <c r="G50" s="13">
        <v>194956135536</v>
      </c>
      <c r="H50" s="13"/>
      <c r="I50" s="13">
        <v>30074700877</v>
      </c>
      <c r="J50" s="13"/>
      <c r="K50" s="13">
        <v>1142895</v>
      </c>
      <c r="L50" s="20"/>
      <c r="M50" s="13">
        <v>225030836413</v>
      </c>
      <c r="O50" s="13">
        <v>169278121437</v>
      </c>
      <c r="P50" s="13"/>
      <c r="Q50" s="13">
        <v>55752714976</v>
      </c>
      <c r="S50" s="3"/>
      <c r="T50" s="3"/>
      <c r="U50" s="3"/>
    </row>
    <row r="51" spans="1:21" ht="21" x14ac:dyDescent="0.55000000000000004">
      <c r="A51" s="2" t="s">
        <v>18</v>
      </c>
      <c r="C51" s="13">
        <v>8518790</v>
      </c>
      <c r="D51" s="13"/>
      <c r="E51" s="13">
        <v>125090820463</v>
      </c>
      <c r="F51" s="13"/>
      <c r="G51" s="13">
        <v>72250311280</v>
      </c>
      <c r="H51" s="13"/>
      <c r="I51" s="13">
        <v>52840509183</v>
      </c>
      <c r="J51" s="13"/>
      <c r="K51" s="13">
        <v>8518790</v>
      </c>
      <c r="L51" s="20"/>
      <c r="M51" s="13">
        <v>125090820463</v>
      </c>
      <c r="O51" s="13">
        <v>121614664201</v>
      </c>
      <c r="P51" s="13"/>
      <c r="Q51" s="13">
        <v>3476156262</v>
      </c>
      <c r="S51" s="3"/>
    </row>
    <row r="52" spans="1:21" ht="21" x14ac:dyDescent="0.55000000000000004">
      <c r="A52" s="2" t="s">
        <v>28</v>
      </c>
      <c r="C52" s="13">
        <v>9731945</v>
      </c>
      <c r="D52" s="13"/>
      <c r="E52" s="13">
        <v>48524984275</v>
      </c>
      <c r="F52" s="13"/>
      <c r="G52" s="13">
        <v>45613098256</v>
      </c>
      <c r="H52" s="13"/>
      <c r="I52" s="13">
        <v>2911886019</v>
      </c>
      <c r="J52" s="13"/>
      <c r="K52" s="13">
        <v>9731945</v>
      </c>
      <c r="L52" s="20"/>
      <c r="M52" s="13">
        <v>48524984275</v>
      </c>
      <c r="O52" s="13">
        <v>47890473385</v>
      </c>
      <c r="P52" s="13"/>
      <c r="Q52" s="13">
        <v>634510890</v>
      </c>
      <c r="S52" s="3"/>
    </row>
    <row r="53" spans="1:21" ht="21" x14ac:dyDescent="0.55000000000000004">
      <c r="A53" s="2" t="s">
        <v>29</v>
      </c>
      <c r="C53" s="13">
        <v>2509996</v>
      </c>
      <c r="D53" s="13"/>
      <c r="E53" s="13">
        <v>22405652483</v>
      </c>
      <c r="F53" s="13"/>
      <c r="G53" s="13">
        <v>20209998342</v>
      </c>
      <c r="H53" s="13"/>
      <c r="I53" s="13">
        <v>2195654141</v>
      </c>
      <c r="J53" s="13"/>
      <c r="K53" s="13">
        <v>2509996</v>
      </c>
      <c r="L53" s="20"/>
      <c r="M53" s="13">
        <v>22405652483</v>
      </c>
      <c r="O53" s="13">
        <v>18481884041</v>
      </c>
      <c r="P53" s="13"/>
      <c r="Q53" s="13">
        <v>3923768442</v>
      </c>
      <c r="S53" s="3"/>
    </row>
    <row r="54" spans="1:21" ht="21" x14ac:dyDescent="0.55000000000000004">
      <c r="A54" s="2" t="s">
        <v>56</v>
      </c>
      <c r="C54" s="13">
        <v>2490764</v>
      </c>
      <c r="D54" s="13"/>
      <c r="E54" s="13">
        <v>47884756074</v>
      </c>
      <c r="F54" s="13"/>
      <c r="G54" s="13">
        <v>44220359022</v>
      </c>
      <c r="H54" s="13"/>
      <c r="I54" s="13">
        <v>3664397052</v>
      </c>
      <c r="J54" s="13"/>
      <c r="K54" s="13">
        <v>2490764</v>
      </c>
      <c r="L54" s="20"/>
      <c r="M54" s="13">
        <v>47884756074</v>
      </c>
      <c r="O54" s="13">
        <v>33029092349</v>
      </c>
      <c r="P54" s="13"/>
      <c r="Q54" s="13">
        <v>14855663725</v>
      </c>
      <c r="S54" s="3"/>
    </row>
    <row r="55" spans="1:21" ht="21" x14ac:dyDescent="0.55000000000000004">
      <c r="A55" s="2" t="s">
        <v>65</v>
      </c>
      <c r="C55" s="13">
        <v>0</v>
      </c>
      <c r="D55" s="13"/>
      <c r="E55" s="13">
        <v>0</v>
      </c>
      <c r="F55" s="13"/>
      <c r="G55" s="13">
        <v>0</v>
      </c>
      <c r="H55" s="13"/>
      <c r="I55" s="13">
        <v>0</v>
      </c>
      <c r="J55" s="13"/>
      <c r="K55" s="13">
        <v>10388489</v>
      </c>
      <c r="L55" s="20"/>
      <c r="M55" s="13">
        <v>28470649841</v>
      </c>
      <c r="O55" s="13">
        <v>25969008368</v>
      </c>
      <c r="P55" s="13"/>
      <c r="Q55" s="13">
        <v>2501641473</v>
      </c>
      <c r="S55" s="3"/>
    </row>
    <row r="56" spans="1:21" ht="21" x14ac:dyDescent="0.55000000000000004">
      <c r="A56" s="2" t="s">
        <v>19</v>
      </c>
      <c r="C56" s="13">
        <v>0</v>
      </c>
      <c r="D56" s="13"/>
      <c r="E56" s="13">
        <v>0</v>
      </c>
      <c r="F56" s="13"/>
      <c r="G56" s="13">
        <v>0</v>
      </c>
      <c r="H56" s="13"/>
      <c r="I56" s="13">
        <v>0</v>
      </c>
      <c r="J56" s="13"/>
      <c r="K56" s="13">
        <v>22041679</v>
      </c>
      <c r="L56" s="20"/>
      <c r="M56" s="13">
        <v>81879654384</v>
      </c>
      <c r="O56" s="13">
        <v>96010552629</v>
      </c>
      <c r="P56" s="13"/>
      <c r="Q56" s="13">
        <v>-14130898244</v>
      </c>
      <c r="S56" s="3"/>
    </row>
    <row r="57" spans="1:21" ht="21" x14ac:dyDescent="0.55000000000000004">
      <c r="A57" s="2" t="s">
        <v>32</v>
      </c>
      <c r="C57" s="13">
        <v>0</v>
      </c>
      <c r="D57" s="13"/>
      <c r="E57" s="13">
        <v>0</v>
      </c>
      <c r="F57" s="13"/>
      <c r="G57" s="13">
        <v>0</v>
      </c>
      <c r="H57" s="13"/>
      <c r="I57" s="13">
        <v>0</v>
      </c>
      <c r="J57" s="13"/>
      <c r="K57" s="13">
        <v>8303959</v>
      </c>
      <c r="L57" s="20"/>
      <c r="M57" s="13">
        <v>54909269553</v>
      </c>
      <c r="O57" s="13">
        <v>57006038508</v>
      </c>
      <c r="P57" s="13"/>
      <c r="Q57" s="13">
        <v>-2096768954</v>
      </c>
      <c r="S57" s="3"/>
    </row>
    <row r="58" spans="1:21" ht="21" x14ac:dyDescent="0.55000000000000004">
      <c r="A58" s="2" t="s">
        <v>61</v>
      </c>
      <c r="C58" s="13">
        <v>0</v>
      </c>
      <c r="D58" s="13"/>
      <c r="E58" s="13">
        <v>0</v>
      </c>
      <c r="F58" s="13"/>
      <c r="G58" s="13">
        <v>1772390978</v>
      </c>
      <c r="H58" s="13"/>
      <c r="I58" s="13">
        <v>-1772390978</v>
      </c>
      <c r="J58" s="13"/>
      <c r="K58" s="13">
        <v>0</v>
      </c>
      <c r="L58" s="20"/>
      <c r="M58" s="13">
        <v>0</v>
      </c>
      <c r="O58" s="13">
        <v>0</v>
      </c>
      <c r="P58" s="13"/>
      <c r="Q58" s="13">
        <v>0</v>
      </c>
      <c r="S58" s="3"/>
    </row>
    <row r="59" spans="1:21" ht="21" x14ac:dyDescent="0.55000000000000004">
      <c r="A59" s="2" t="s">
        <v>33</v>
      </c>
      <c r="C59" s="13">
        <v>0</v>
      </c>
      <c r="D59" s="13"/>
      <c r="E59" s="13">
        <v>0</v>
      </c>
      <c r="F59" s="13"/>
      <c r="G59" s="13">
        <v>670206864</v>
      </c>
      <c r="H59" s="13"/>
      <c r="I59" s="13">
        <v>-670206864</v>
      </c>
      <c r="J59" s="13"/>
      <c r="K59" s="13">
        <v>0</v>
      </c>
      <c r="L59" s="20"/>
      <c r="M59" s="13">
        <v>0</v>
      </c>
      <c r="O59" s="13">
        <v>0</v>
      </c>
      <c r="P59" s="13"/>
      <c r="Q59" s="13">
        <v>0</v>
      </c>
      <c r="S59" s="3"/>
    </row>
    <row r="60" spans="1:21" ht="21" x14ac:dyDescent="0.55000000000000004">
      <c r="A60" s="2" t="s">
        <v>41</v>
      </c>
      <c r="C60" s="13">
        <v>0</v>
      </c>
      <c r="D60" s="13"/>
      <c r="E60" s="13">
        <v>0</v>
      </c>
      <c r="F60" s="13"/>
      <c r="G60" s="13">
        <v>9210370275</v>
      </c>
      <c r="H60" s="13"/>
      <c r="I60" s="13">
        <v>-9210370275</v>
      </c>
      <c r="J60" s="13"/>
      <c r="K60" s="13">
        <v>0</v>
      </c>
      <c r="L60" s="20"/>
      <c r="M60" s="13">
        <v>0</v>
      </c>
      <c r="O60" s="13">
        <v>0</v>
      </c>
      <c r="P60" s="13"/>
      <c r="Q60" s="13">
        <v>0</v>
      </c>
      <c r="S60" s="3"/>
    </row>
    <row r="61" spans="1:21" ht="21" x14ac:dyDescent="0.55000000000000004">
      <c r="A61" s="2" t="s">
        <v>21</v>
      </c>
      <c r="C61" s="13">
        <v>0</v>
      </c>
      <c r="D61" s="13"/>
      <c r="E61" s="13">
        <v>0</v>
      </c>
      <c r="F61" s="13"/>
      <c r="G61" s="13">
        <v>21310256965</v>
      </c>
      <c r="H61" s="13"/>
      <c r="I61" s="13">
        <v>-21310256965</v>
      </c>
      <c r="J61" s="13"/>
      <c r="K61" s="13">
        <v>0</v>
      </c>
      <c r="L61" s="20"/>
      <c r="M61" s="13">
        <v>0</v>
      </c>
      <c r="O61" s="13">
        <v>0</v>
      </c>
      <c r="P61" s="13"/>
      <c r="Q61" s="13">
        <v>0</v>
      </c>
      <c r="S61" s="3"/>
    </row>
    <row r="62" spans="1:21" ht="21" x14ac:dyDescent="0.55000000000000004">
      <c r="A62" s="2" t="s">
        <v>25</v>
      </c>
      <c r="C62" s="13">
        <v>0</v>
      </c>
      <c r="D62" s="13"/>
      <c r="E62" s="13">
        <v>0</v>
      </c>
      <c r="F62" s="13"/>
      <c r="G62" s="13">
        <v>3208674563</v>
      </c>
      <c r="H62" s="13"/>
      <c r="I62" s="13">
        <v>-3208674563</v>
      </c>
      <c r="J62" s="13"/>
      <c r="K62" s="13">
        <v>0</v>
      </c>
      <c r="L62" s="20"/>
      <c r="M62" s="13">
        <v>0</v>
      </c>
      <c r="O62" s="13">
        <v>0</v>
      </c>
      <c r="P62" s="13"/>
      <c r="Q62" s="13">
        <v>0</v>
      </c>
      <c r="S62" s="3"/>
    </row>
    <row r="63" spans="1:21" ht="21" x14ac:dyDescent="0.55000000000000004">
      <c r="A63" s="2" t="s">
        <v>48</v>
      </c>
      <c r="C63" s="13">
        <v>0</v>
      </c>
      <c r="D63" s="13"/>
      <c r="E63" s="13">
        <v>0</v>
      </c>
      <c r="F63" s="13"/>
      <c r="G63" s="13">
        <v>19747390089</v>
      </c>
      <c r="H63" s="13"/>
      <c r="I63" s="13">
        <v>-19747390089</v>
      </c>
      <c r="J63" s="13"/>
      <c r="K63" s="13">
        <v>0</v>
      </c>
      <c r="L63" s="20"/>
      <c r="M63" s="13">
        <v>0</v>
      </c>
      <c r="O63" s="13">
        <v>0</v>
      </c>
      <c r="P63" s="13"/>
      <c r="Q63" s="13">
        <v>0</v>
      </c>
      <c r="S63" s="3"/>
    </row>
    <row r="64" spans="1:21" ht="21" x14ac:dyDescent="0.55000000000000004">
      <c r="A64" s="2" t="s">
        <v>30</v>
      </c>
      <c r="C64" s="13">
        <v>0</v>
      </c>
      <c r="D64" s="13"/>
      <c r="E64" s="13">
        <v>0</v>
      </c>
      <c r="F64" s="13"/>
      <c r="G64" s="13">
        <v>-1707502270</v>
      </c>
      <c r="H64" s="13"/>
      <c r="I64" s="13">
        <v>1707502270</v>
      </c>
      <c r="J64" s="13"/>
      <c r="K64" s="13">
        <v>0</v>
      </c>
      <c r="L64" s="20"/>
      <c r="M64" s="13">
        <v>0</v>
      </c>
      <c r="O64" s="13">
        <v>0</v>
      </c>
      <c r="P64" s="13"/>
      <c r="Q64" s="13">
        <v>0</v>
      </c>
      <c r="S64" s="3"/>
    </row>
    <row r="65" spans="1:25" s="10" customFormat="1" ht="21" x14ac:dyDescent="0.55000000000000004">
      <c r="A65" s="46" t="s">
        <v>67</v>
      </c>
      <c r="B65" s="27"/>
      <c r="C65" s="36">
        <v>10200</v>
      </c>
      <c r="D65" s="36"/>
      <c r="E65" s="36">
        <v>465323353.82999998</v>
      </c>
      <c r="F65" s="36"/>
      <c r="G65" s="36">
        <v>465323353.82999998</v>
      </c>
      <c r="H65" s="36"/>
      <c r="I65" s="36">
        <v>0</v>
      </c>
      <c r="J65" s="36"/>
      <c r="K65" s="36">
        <v>10200</v>
      </c>
      <c r="L65" s="45"/>
      <c r="M65" s="36">
        <v>465323353.82999998</v>
      </c>
      <c r="N65" s="27"/>
      <c r="O65" s="36">
        <v>465323353.82999998</v>
      </c>
      <c r="P65" s="36"/>
      <c r="Q65" s="36">
        <v>0</v>
      </c>
      <c r="R65" s="27"/>
      <c r="S65" s="3"/>
      <c r="U65" s="6"/>
      <c r="W65" s="6"/>
      <c r="Y65" s="11"/>
    </row>
    <row r="66" spans="1:25" ht="21" x14ac:dyDescent="0.55000000000000004">
      <c r="A66" s="2" t="s">
        <v>37</v>
      </c>
      <c r="C66" s="13">
        <v>0</v>
      </c>
      <c r="D66" s="13"/>
      <c r="E66" s="13">
        <v>0</v>
      </c>
      <c r="F66" s="13"/>
      <c r="G66" s="13">
        <v>-1050317870</v>
      </c>
      <c r="H66" s="13"/>
      <c r="I66" s="13">
        <v>1050317870</v>
      </c>
      <c r="J66" s="13"/>
      <c r="K66" s="13">
        <v>0</v>
      </c>
      <c r="L66" s="20"/>
      <c r="M66" s="13">
        <v>0</v>
      </c>
      <c r="O66" s="13">
        <v>0</v>
      </c>
      <c r="P66" s="13"/>
      <c r="Q66" s="13">
        <v>0</v>
      </c>
      <c r="S66" s="3"/>
    </row>
    <row r="67" spans="1:25" ht="19.5" thickBot="1" x14ac:dyDescent="0.5">
      <c r="C67" s="16">
        <f>SUM(C8:C66)</f>
        <v>343836513</v>
      </c>
      <c r="D67" s="13"/>
      <c r="E67" s="38">
        <f>SUM(E8:E66)</f>
        <v>4381287001678.8301</v>
      </c>
      <c r="F67" s="13"/>
      <c r="G67" s="16">
        <f>SUM(G8:G66)</f>
        <v>3737959043188.8301</v>
      </c>
      <c r="H67" s="13"/>
      <c r="I67" s="38">
        <f>SUM(I8:I66)</f>
        <v>643187399875</v>
      </c>
      <c r="J67" s="36"/>
      <c r="K67" s="38">
        <f>SUM(K8:K66)</f>
        <v>384570640</v>
      </c>
      <c r="L67" s="45"/>
      <c r="M67" s="39">
        <f>SUM(M8:M66)</f>
        <v>4546546575456.8301</v>
      </c>
      <c r="N67" s="27"/>
      <c r="O67" s="38">
        <f>SUM(O8:O66)</f>
        <v>3464335250385.8301</v>
      </c>
      <c r="P67" s="36"/>
      <c r="Q67" s="38">
        <f>SUM(Q8:Q66)</f>
        <v>1082211325076</v>
      </c>
      <c r="S67" s="3"/>
    </row>
    <row r="68" spans="1:25" ht="19.5" thickTop="1" x14ac:dyDescent="0.45">
      <c r="E68" s="5"/>
      <c r="L68" s="20"/>
      <c r="M68" s="28"/>
    </row>
    <row r="69" spans="1:25" x14ac:dyDescent="0.45">
      <c r="E69" s="3"/>
      <c r="L69" s="20"/>
      <c r="M69" s="24"/>
      <c r="Q69" s="18"/>
    </row>
    <row r="70" spans="1:25" x14ac:dyDescent="0.45">
      <c r="E70" s="3"/>
      <c r="L70" s="20"/>
      <c r="M70" s="24"/>
      <c r="Q70" s="3"/>
    </row>
    <row r="71" spans="1:25" x14ac:dyDescent="0.45">
      <c r="E71" s="3"/>
      <c r="Q71" s="18"/>
    </row>
    <row r="72" spans="1:25" x14ac:dyDescent="0.45">
      <c r="E72" s="3"/>
      <c r="O72" s="3"/>
      <c r="P72" s="3"/>
      <c r="Q72" s="3"/>
      <c r="R72" s="3"/>
      <c r="S72" s="3"/>
      <c r="T72" s="3"/>
      <c r="U72" s="3"/>
      <c r="V72" s="3"/>
      <c r="W72" s="3"/>
    </row>
    <row r="73" spans="1:25" x14ac:dyDescent="0.45">
      <c r="Q73" s="18"/>
    </row>
  </sheetData>
  <mergeCells count="14">
    <mergeCell ref="A2:R2"/>
    <mergeCell ref="A3:R3"/>
    <mergeCell ref="A4:R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2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56"/>
  <sheetViews>
    <sheetView rightToLeft="1" view="pageBreakPreview" topLeftCell="A28" zoomScale="80" zoomScaleNormal="100" zoomScaleSheetLayoutView="80" workbookViewId="0">
      <selection activeCell="Q35" sqref="Q35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12.85546875" style="1" bestFit="1" customWidth="1"/>
    <col min="20" max="20" width="15.85546875" style="1" bestFit="1" customWidth="1"/>
    <col min="21" max="21" width="15.5703125" style="1" bestFit="1" customWidth="1"/>
    <col min="22" max="22" width="15.7109375" style="1" bestFit="1" customWidth="1"/>
    <col min="23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2" ht="30" x14ac:dyDescent="0.45">
      <c r="A3" s="55" t="s">
        <v>109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2" ht="30" x14ac:dyDescent="0.4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2" ht="30" x14ac:dyDescent="0.45">
      <c r="A6" s="56" t="s">
        <v>3</v>
      </c>
      <c r="C6" s="58" t="s">
        <v>111</v>
      </c>
      <c r="D6" s="58" t="s">
        <v>111</v>
      </c>
      <c r="E6" s="58" t="s">
        <v>111</v>
      </c>
      <c r="F6" s="58" t="s">
        <v>111</v>
      </c>
      <c r="G6" s="58" t="s">
        <v>111</v>
      </c>
      <c r="H6" s="58" t="s">
        <v>111</v>
      </c>
      <c r="I6" s="58" t="s">
        <v>111</v>
      </c>
      <c r="K6" s="58" t="s">
        <v>112</v>
      </c>
      <c r="L6" s="58" t="s">
        <v>112</v>
      </c>
      <c r="M6" s="58" t="s">
        <v>112</v>
      </c>
      <c r="N6" s="58" t="s">
        <v>112</v>
      </c>
      <c r="O6" s="58" t="s">
        <v>112</v>
      </c>
      <c r="P6" s="58" t="s">
        <v>112</v>
      </c>
      <c r="Q6" s="58" t="s">
        <v>112</v>
      </c>
    </row>
    <row r="7" spans="1:22" ht="30" x14ac:dyDescent="0.45">
      <c r="A7" s="57" t="s">
        <v>3</v>
      </c>
      <c r="C7" s="58" t="s">
        <v>7</v>
      </c>
      <c r="E7" s="58" t="s">
        <v>144</v>
      </c>
      <c r="G7" s="58" t="s">
        <v>145</v>
      </c>
      <c r="I7" s="58" t="s">
        <v>147</v>
      </c>
      <c r="K7" s="58" t="s">
        <v>7</v>
      </c>
      <c r="M7" s="59" t="s">
        <v>144</v>
      </c>
      <c r="O7" s="58" t="s">
        <v>145</v>
      </c>
      <c r="Q7" s="60" t="s">
        <v>147</v>
      </c>
    </row>
    <row r="8" spans="1:22" ht="21" x14ac:dyDescent="0.55000000000000004">
      <c r="A8" s="2" t="s">
        <v>61</v>
      </c>
      <c r="C8" s="13">
        <v>51261</v>
      </c>
      <c r="D8" s="13"/>
      <c r="E8" s="13">
        <v>2957895462</v>
      </c>
      <c r="F8" s="13"/>
      <c r="G8" s="13">
        <v>1667546470</v>
      </c>
      <c r="H8" s="13"/>
      <c r="I8" s="13">
        <v>1290348992</v>
      </c>
      <c r="J8" s="13"/>
      <c r="K8" s="13">
        <v>51261</v>
      </c>
      <c r="L8" s="13"/>
      <c r="M8" s="13">
        <v>2957895462</v>
      </c>
      <c r="N8" s="13"/>
      <c r="O8" s="13">
        <v>1667546470</v>
      </c>
      <c r="P8" s="13"/>
      <c r="Q8" s="13">
        <v>1290348992</v>
      </c>
    </row>
    <row r="9" spans="1:22" ht="21" x14ac:dyDescent="0.55000000000000004">
      <c r="A9" s="2" t="s">
        <v>48</v>
      </c>
      <c r="C9" s="13">
        <v>3154000</v>
      </c>
      <c r="D9" s="13"/>
      <c r="E9" s="13">
        <v>67716959677</v>
      </c>
      <c r="F9" s="13"/>
      <c r="G9" s="13">
        <v>49886150388</v>
      </c>
      <c r="H9" s="13"/>
      <c r="I9" s="13">
        <v>17830809289</v>
      </c>
      <c r="J9" s="13"/>
      <c r="K9" s="13">
        <v>4500000</v>
      </c>
      <c r="L9" s="13"/>
      <c r="M9" s="13">
        <v>97616547954</v>
      </c>
      <c r="N9" s="13"/>
      <c r="O9" s="13">
        <v>71175547484</v>
      </c>
      <c r="P9" s="13"/>
      <c r="Q9" s="13">
        <v>26441000470</v>
      </c>
      <c r="T9" s="3"/>
    </row>
    <row r="10" spans="1:22" ht="21" x14ac:dyDescent="0.55000000000000004">
      <c r="A10" s="2" t="s">
        <v>30</v>
      </c>
      <c r="C10" s="13">
        <v>158520</v>
      </c>
      <c r="D10" s="13"/>
      <c r="E10" s="13">
        <v>3183997054</v>
      </c>
      <c r="F10" s="13"/>
      <c r="G10" s="13">
        <v>5063888237</v>
      </c>
      <c r="H10" s="13"/>
      <c r="I10" s="13">
        <v>-1879891183</v>
      </c>
      <c r="J10" s="13"/>
      <c r="K10" s="13">
        <v>158520</v>
      </c>
      <c r="L10" s="13"/>
      <c r="M10" s="13">
        <v>3183997054</v>
      </c>
      <c r="N10" s="13"/>
      <c r="O10" s="13">
        <v>5063888237</v>
      </c>
      <c r="P10" s="13"/>
      <c r="Q10" s="13">
        <v>-1879891183</v>
      </c>
    </row>
    <row r="11" spans="1:22" ht="21" x14ac:dyDescent="0.55000000000000004">
      <c r="A11" s="2" t="s">
        <v>50</v>
      </c>
      <c r="C11" s="13">
        <v>1</v>
      </c>
      <c r="D11" s="13"/>
      <c r="E11" s="13">
        <v>1</v>
      </c>
      <c r="F11" s="13"/>
      <c r="G11" s="13">
        <v>8054</v>
      </c>
      <c r="H11" s="13"/>
      <c r="I11" s="13">
        <v>-8053</v>
      </c>
      <c r="J11" s="13"/>
      <c r="K11" s="13">
        <v>1</v>
      </c>
      <c r="L11" s="13"/>
      <c r="M11" s="13">
        <v>1</v>
      </c>
      <c r="N11" s="13"/>
      <c r="O11" s="13">
        <v>8054</v>
      </c>
      <c r="P11" s="13"/>
      <c r="Q11" s="13">
        <v>-8053</v>
      </c>
    </row>
    <row r="12" spans="1:22" ht="21" x14ac:dyDescent="0.55000000000000004">
      <c r="A12" s="2" t="s">
        <v>18</v>
      </c>
      <c r="C12" s="13">
        <v>4400000</v>
      </c>
      <c r="D12" s="13"/>
      <c r="E12" s="13">
        <v>54320687015</v>
      </c>
      <c r="F12" s="13"/>
      <c r="G12" s="13">
        <v>62814615970</v>
      </c>
      <c r="H12" s="13"/>
      <c r="I12" s="13">
        <v>-8493928955</v>
      </c>
      <c r="J12" s="13"/>
      <c r="K12" s="13">
        <v>5600000</v>
      </c>
      <c r="L12" s="13"/>
      <c r="M12" s="13">
        <v>81331606269</v>
      </c>
      <c r="N12" s="13"/>
      <c r="O12" s="13">
        <v>97077133608</v>
      </c>
      <c r="P12" s="13"/>
      <c r="Q12" s="13">
        <v>-15745527339</v>
      </c>
      <c r="S12" s="3"/>
      <c r="T12" s="3"/>
      <c r="U12" s="3"/>
      <c r="V12" s="3"/>
    </row>
    <row r="13" spans="1:22" ht="21" x14ac:dyDescent="0.55000000000000004">
      <c r="A13" s="2" t="s">
        <v>41</v>
      </c>
      <c r="C13" s="13">
        <v>3550000</v>
      </c>
      <c r="D13" s="13"/>
      <c r="E13" s="13">
        <v>45048003369</v>
      </c>
      <c r="F13" s="13"/>
      <c r="G13" s="13">
        <v>36523882125</v>
      </c>
      <c r="H13" s="13"/>
      <c r="I13" s="13">
        <v>8524121244</v>
      </c>
      <c r="J13" s="13"/>
      <c r="K13" s="13">
        <v>3550000</v>
      </c>
      <c r="L13" s="13"/>
      <c r="M13" s="13">
        <v>45048003369</v>
      </c>
      <c r="N13" s="13"/>
      <c r="O13" s="13">
        <v>36523882125</v>
      </c>
      <c r="P13" s="13"/>
      <c r="Q13" s="13">
        <v>8524121244</v>
      </c>
    </row>
    <row r="14" spans="1:22" ht="21" x14ac:dyDescent="0.55000000000000004">
      <c r="A14" s="2" t="s">
        <v>16</v>
      </c>
      <c r="C14" s="13">
        <v>16019010</v>
      </c>
      <c r="D14" s="13"/>
      <c r="E14" s="13">
        <v>58415475274</v>
      </c>
      <c r="F14" s="13"/>
      <c r="G14" s="13">
        <v>78376436091</v>
      </c>
      <c r="H14" s="13"/>
      <c r="I14" s="13">
        <v>-19960960817</v>
      </c>
      <c r="J14" s="13"/>
      <c r="K14" s="13">
        <v>16019010</v>
      </c>
      <c r="L14" s="13"/>
      <c r="M14" s="13">
        <v>58415475274</v>
      </c>
      <c r="N14" s="13"/>
      <c r="O14" s="13">
        <v>78376436091</v>
      </c>
      <c r="P14" s="13"/>
      <c r="Q14" s="13">
        <v>-19960960817</v>
      </c>
    </row>
    <row r="15" spans="1:22" ht="21" x14ac:dyDescent="0.55000000000000004">
      <c r="A15" s="2" t="s">
        <v>37</v>
      </c>
      <c r="C15" s="13">
        <v>48678</v>
      </c>
      <c r="D15" s="13"/>
      <c r="E15" s="13">
        <v>3636222472</v>
      </c>
      <c r="F15" s="13"/>
      <c r="G15" s="13">
        <v>4872756834</v>
      </c>
      <c r="H15" s="13"/>
      <c r="I15" s="13">
        <v>-1236534362</v>
      </c>
      <c r="J15" s="13"/>
      <c r="K15" s="13">
        <v>48678</v>
      </c>
      <c r="L15" s="13"/>
      <c r="M15" s="13">
        <v>3636222472</v>
      </c>
      <c r="N15" s="13"/>
      <c r="O15" s="13">
        <v>4872756834</v>
      </c>
      <c r="P15" s="13"/>
      <c r="Q15" s="13">
        <v>-1236534362</v>
      </c>
    </row>
    <row r="16" spans="1:22" ht="21" x14ac:dyDescent="0.55000000000000004">
      <c r="A16" s="2" t="s">
        <v>33</v>
      </c>
      <c r="C16" s="13">
        <v>95581</v>
      </c>
      <c r="D16" s="13"/>
      <c r="E16" s="13">
        <v>1341119929</v>
      </c>
      <c r="F16" s="13"/>
      <c r="G16" s="13">
        <v>750226917</v>
      </c>
      <c r="H16" s="13"/>
      <c r="I16" s="13">
        <v>590893012</v>
      </c>
      <c r="J16" s="13"/>
      <c r="K16" s="13">
        <v>95581</v>
      </c>
      <c r="L16" s="13"/>
      <c r="M16" s="13">
        <v>1341119929</v>
      </c>
      <c r="N16" s="13"/>
      <c r="O16" s="13">
        <v>750226917</v>
      </c>
      <c r="P16" s="13"/>
      <c r="Q16" s="13">
        <v>590893012</v>
      </c>
    </row>
    <row r="17" spans="1:17" ht="21" x14ac:dyDescent="0.55000000000000004">
      <c r="A17" s="2" t="s">
        <v>42</v>
      </c>
      <c r="C17" s="13">
        <v>83682</v>
      </c>
      <c r="D17" s="13"/>
      <c r="E17" s="13">
        <v>1758213557</v>
      </c>
      <c r="F17" s="13"/>
      <c r="G17" s="13">
        <v>725034238</v>
      </c>
      <c r="H17" s="13"/>
      <c r="I17" s="13">
        <v>1033179319</v>
      </c>
      <c r="J17" s="13"/>
      <c r="K17" s="13">
        <v>83683</v>
      </c>
      <c r="L17" s="13"/>
      <c r="M17" s="13">
        <v>1758213558</v>
      </c>
      <c r="N17" s="13"/>
      <c r="O17" s="13">
        <v>725042903</v>
      </c>
      <c r="P17" s="13"/>
      <c r="Q17" s="13">
        <v>1033170655</v>
      </c>
    </row>
    <row r="18" spans="1:17" ht="21" x14ac:dyDescent="0.55000000000000004">
      <c r="A18" s="2" t="s">
        <v>25</v>
      </c>
      <c r="C18" s="13">
        <v>671009</v>
      </c>
      <c r="D18" s="13"/>
      <c r="E18" s="13">
        <v>20501116807</v>
      </c>
      <c r="F18" s="13"/>
      <c r="G18" s="13">
        <v>19336483017</v>
      </c>
      <c r="H18" s="13"/>
      <c r="I18" s="13">
        <v>1164633790</v>
      </c>
      <c r="J18" s="13"/>
      <c r="K18" s="13">
        <v>2431607</v>
      </c>
      <c r="L18" s="13"/>
      <c r="M18" s="13">
        <v>76946953325</v>
      </c>
      <c r="N18" s="13"/>
      <c r="O18" s="13">
        <v>70071679709</v>
      </c>
      <c r="P18" s="13"/>
      <c r="Q18" s="13">
        <v>6875273616</v>
      </c>
    </row>
    <row r="19" spans="1:17" ht="21" x14ac:dyDescent="0.55000000000000004">
      <c r="A19" s="2" t="s">
        <v>21</v>
      </c>
      <c r="C19" s="13">
        <v>938850</v>
      </c>
      <c r="D19" s="13"/>
      <c r="E19" s="13">
        <v>193225748776</v>
      </c>
      <c r="F19" s="13"/>
      <c r="G19" s="13">
        <v>137064617107</v>
      </c>
      <c r="H19" s="13"/>
      <c r="I19" s="13">
        <v>56161131669</v>
      </c>
      <c r="J19" s="13"/>
      <c r="K19" s="13">
        <v>1210000</v>
      </c>
      <c r="L19" s="13"/>
      <c r="M19" s="13">
        <v>244685179075</v>
      </c>
      <c r="N19" s="13"/>
      <c r="O19" s="13">
        <v>176650355969</v>
      </c>
      <c r="P19" s="13"/>
      <c r="Q19" s="13">
        <v>68034823106</v>
      </c>
    </row>
    <row r="20" spans="1:17" ht="21" x14ac:dyDescent="0.55000000000000004">
      <c r="A20" s="2" t="s">
        <v>19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J20" s="13"/>
      <c r="K20" s="13">
        <v>1</v>
      </c>
      <c r="L20" s="13"/>
      <c r="M20" s="13">
        <v>1</v>
      </c>
      <c r="N20" s="13"/>
      <c r="O20" s="13">
        <v>4357</v>
      </c>
      <c r="P20" s="13"/>
      <c r="Q20" s="13">
        <v>-4356</v>
      </c>
    </row>
    <row r="21" spans="1:17" ht="21" x14ac:dyDescent="0.55000000000000004">
      <c r="A21" s="2" t="s">
        <v>43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2131172</v>
      </c>
      <c r="L21" s="13"/>
      <c r="M21" s="13">
        <v>22048444263</v>
      </c>
      <c r="N21" s="13"/>
      <c r="O21" s="13">
        <v>20591737758</v>
      </c>
      <c r="P21" s="13"/>
      <c r="Q21" s="13">
        <v>1456706505</v>
      </c>
    </row>
    <row r="22" spans="1:17" ht="21" x14ac:dyDescent="0.55000000000000004">
      <c r="A22" s="2" t="s">
        <v>148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1703225</v>
      </c>
      <c r="L22" s="13"/>
      <c r="M22" s="13">
        <v>19193112656</v>
      </c>
      <c r="N22" s="13"/>
      <c r="O22" s="13">
        <v>18437758934</v>
      </c>
      <c r="P22" s="13"/>
      <c r="Q22" s="13">
        <v>755353722</v>
      </c>
    </row>
    <row r="23" spans="1:17" ht="21" x14ac:dyDescent="0.55000000000000004">
      <c r="A23" s="2" t="s">
        <v>47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4346221</v>
      </c>
      <c r="L23" s="13"/>
      <c r="M23" s="13">
        <v>42098145175</v>
      </c>
      <c r="N23" s="13"/>
      <c r="O23" s="13">
        <v>40395375289</v>
      </c>
      <c r="P23" s="13"/>
      <c r="Q23" s="13">
        <v>1702769886</v>
      </c>
    </row>
    <row r="24" spans="1:17" ht="21" x14ac:dyDescent="0.55000000000000004">
      <c r="A24" s="2" t="s">
        <v>46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0</v>
      </c>
      <c r="J24" s="13"/>
      <c r="K24" s="13">
        <v>360826</v>
      </c>
      <c r="L24" s="13"/>
      <c r="M24" s="13">
        <v>4726795495</v>
      </c>
      <c r="N24" s="13"/>
      <c r="O24" s="13">
        <v>4842167651</v>
      </c>
      <c r="P24" s="13"/>
      <c r="Q24" s="13">
        <v>-115372156</v>
      </c>
    </row>
    <row r="25" spans="1:17" ht="21" x14ac:dyDescent="0.55000000000000004">
      <c r="A25" s="2" t="s">
        <v>140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J25" s="13"/>
      <c r="K25" s="13">
        <v>11896067</v>
      </c>
      <c r="L25" s="13"/>
      <c r="M25" s="13">
        <v>82941206097</v>
      </c>
      <c r="N25" s="13"/>
      <c r="O25" s="13">
        <v>86915847699</v>
      </c>
      <c r="P25" s="13"/>
      <c r="Q25" s="13">
        <v>-3974641602</v>
      </c>
    </row>
    <row r="26" spans="1:17" ht="21" x14ac:dyDescent="0.55000000000000004">
      <c r="A26" s="2" t="s">
        <v>149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J26" s="13"/>
      <c r="K26" s="13">
        <v>25000000</v>
      </c>
      <c r="L26" s="13"/>
      <c r="M26" s="13">
        <v>56824232350</v>
      </c>
      <c r="N26" s="13"/>
      <c r="O26" s="13">
        <v>54697601250</v>
      </c>
      <c r="P26" s="13"/>
      <c r="Q26" s="13">
        <v>2126631100</v>
      </c>
    </row>
    <row r="27" spans="1:17" ht="21" x14ac:dyDescent="0.55000000000000004">
      <c r="A27" s="2" t="s">
        <v>124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1398518</v>
      </c>
      <c r="L27" s="13"/>
      <c r="M27" s="13">
        <v>12365974715</v>
      </c>
      <c r="N27" s="13"/>
      <c r="O27" s="13">
        <v>12414457583</v>
      </c>
      <c r="P27" s="13"/>
      <c r="Q27" s="13">
        <v>-48482868</v>
      </c>
    </row>
    <row r="28" spans="1:17" ht="21" x14ac:dyDescent="0.55000000000000004">
      <c r="A28" s="2" t="s">
        <v>64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J28" s="13"/>
      <c r="K28" s="13">
        <v>5000000</v>
      </c>
      <c r="L28" s="13"/>
      <c r="M28" s="13">
        <v>60854197125</v>
      </c>
      <c r="N28" s="13"/>
      <c r="O28" s="13">
        <v>61283182462</v>
      </c>
      <c r="P28" s="13"/>
      <c r="Q28" s="13">
        <v>-428985337</v>
      </c>
    </row>
    <row r="29" spans="1:17" ht="21" x14ac:dyDescent="0.55000000000000004">
      <c r="A29" s="2" t="s">
        <v>55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J29" s="13"/>
      <c r="K29" s="13">
        <v>1</v>
      </c>
      <c r="L29" s="13"/>
      <c r="M29" s="13">
        <v>1</v>
      </c>
      <c r="N29" s="13"/>
      <c r="O29" s="13">
        <v>8714</v>
      </c>
      <c r="P29" s="13"/>
      <c r="Q29" s="13">
        <v>-8713</v>
      </c>
    </row>
    <row r="30" spans="1:17" ht="21" x14ac:dyDescent="0.55000000000000004">
      <c r="A30" s="2" t="s">
        <v>52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v>0</v>
      </c>
      <c r="J30" s="13"/>
      <c r="K30" s="13">
        <v>1214121</v>
      </c>
      <c r="L30" s="13"/>
      <c r="M30" s="13">
        <v>46740987673</v>
      </c>
      <c r="N30" s="13"/>
      <c r="O30" s="13">
        <v>36396668742</v>
      </c>
      <c r="P30" s="13"/>
      <c r="Q30" s="13">
        <v>10344318931</v>
      </c>
    </row>
    <row r="31" spans="1:17" ht="21" x14ac:dyDescent="0.55000000000000004">
      <c r="A31" s="2" t="s">
        <v>150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J31" s="13"/>
      <c r="K31" s="13">
        <v>390597</v>
      </c>
      <c r="L31" s="13"/>
      <c r="M31" s="13">
        <v>4787868244</v>
      </c>
      <c r="N31" s="13"/>
      <c r="O31" s="13">
        <v>4550558948</v>
      </c>
      <c r="P31" s="13"/>
      <c r="Q31" s="13">
        <v>237309296</v>
      </c>
    </row>
    <row r="32" spans="1:17" ht="21" x14ac:dyDescent="0.55000000000000004">
      <c r="A32" s="2" t="s">
        <v>151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v>0</v>
      </c>
      <c r="J32" s="13"/>
      <c r="K32" s="13">
        <v>7588259</v>
      </c>
      <c r="L32" s="13"/>
      <c r="M32" s="13">
        <v>32920202203</v>
      </c>
      <c r="N32" s="13"/>
      <c r="O32" s="13">
        <v>22717537960</v>
      </c>
      <c r="P32" s="13"/>
      <c r="Q32" s="13">
        <v>10202664243</v>
      </c>
    </row>
    <row r="33" spans="1:17" ht="21" x14ac:dyDescent="0.55000000000000004">
      <c r="A33" s="2" t="s">
        <v>27</v>
      </c>
      <c r="C33" s="13">
        <v>0</v>
      </c>
      <c r="D33" s="13"/>
      <c r="E33" s="13">
        <v>0</v>
      </c>
      <c r="F33" s="13"/>
      <c r="G33" s="13">
        <v>0</v>
      </c>
      <c r="H33" s="13"/>
      <c r="I33" s="13">
        <v>0</v>
      </c>
      <c r="J33" s="13"/>
      <c r="K33" s="13">
        <v>865452</v>
      </c>
      <c r="L33" s="13"/>
      <c r="M33" s="13">
        <v>71850753031</v>
      </c>
      <c r="N33" s="13"/>
      <c r="O33" s="13">
        <v>69016052320</v>
      </c>
      <c r="P33" s="13"/>
      <c r="Q33" s="13">
        <f>2834700711-82</f>
        <v>2834700629</v>
      </c>
    </row>
    <row r="34" spans="1:17" ht="21" x14ac:dyDescent="0.55000000000000004">
      <c r="A34" s="2" t="s">
        <v>69</v>
      </c>
      <c r="C34" s="13">
        <v>0</v>
      </c>
      <c r="D34" s="13"/>
      <c r="E34" s="13">
        <v>0</v>
      </c>
      <c r="F34" s="13"/>
      <c r="G34" s="13">
        <v>0</v>
      </c>
      <c r="H34" s="13"/>
      <c r="I34" s="13">
        <v>0</v>
      </c>
      <c r="J34" s="13"/>
      <c r="K34" s="13">
        <v>2431607</v>
      </c>
      <c r="L34" s="13"/>
      <c r="M34" s="13">
        <f>58997463077-82</f>
        <v>58997462995</v>
      </c>
      <c r="N34" s="13"/>
      <c r="O34" s="13">
        <v>76165226061</v>
      </c>
      <c r="P34" s="13"/>
      <c r="Q34" s="13">
        <v>-17167762984</v>
      </c>
    </row>
    <row r="35" spans="1:17" ht="19.5" thickBot="1" x14ac:dyDescent="0.5">
      <c r="C35" s="16">
        <f>SUM(C8:C34)</f>
        <v>29170592</v>
      </c>
      <c r="D35" s="13"/>
      <c r="E35" s="16">
        <f>SUM(E8:E34)</f>
        <v>452105439393</v>
      </c>
      <c r="F35" s="13"/>
      <c r="G35" s="16">
        <f>SUM(G8:G34)</f>
        <v>397081645448</v>
      </c>
      <c r="H35" s="13"/>
      <c r="I35" s="16">
        <f>SUM(I8:I34)</f>
        <v>55023793945</v>
      </c>
      <c r="J35" s="13"/>
      <c r="K35" s="16">
        <f>SUM(K8:K34)</f>
        <v>98074408</v>
      </c>
      <c r="L35" s="13"/>
      <c r="M35" s="16">
        <f>SUM(M8:M34)</f>
        <v>1133270595766</v>
      </c>
      <c r="N35" s="13"/>
      <c r="O35" s="16">
        <f>SUM(O8:O34)</f>
        <v>1051378690129</v>
      </c>
      <c r="P35" s="13"/>
      <c r="Q35" s="16">
        <f>SUM(Q8:Q34)</f>
        <v>81891905637</v>
      </c>
    </row>
    <row r="36" spans="1:17" ht="19.5" thickTop="1" x14ac:dyDescent="0.45">
      <c r="I36" s="3"/>
      <c r="Q36" s="3"/>
    </row>
    <row r="37" spans="1:17" x14ac:dyDescent="0.45">
      <c r="E37" s="3"/>
      <c r="I37" s="3"/>
      <c r="M37" s="3"/>
      <c r="Q37" s="3"/>
    </row>
    <row r="38" spans="1:17" x14ac:dyDescent="0.45">
      <c r="E38" s="3"/>
      <c r="I38" s="3"/>
      <c r="M38" s="29"/>
      <c r="Q38" s="3"/>
    </row>
    <row r="39" spans="1:17" x14ac:dyDescent="0.45">
      <c r="E39" s="3"/>
      <c r="I39" s="3"/>
      <c r="M39" s="3"/>
      <c r="Q39" s="3"/>
    </row>
    <row r="40" spans="1:17" x14ac:dyDescent="0.45">
      <c r="I40" s="7"/>
      <c r="M40" s="3"/>
      <c r="Q40" s="3"/>
    </row>
    <row r="41" spans="1:17" x14ac:dyDescent="0.45">
      <c r="E41" s="3"/>
      <c r="M41" s="3"/>
      <c r="Q41" s="7"/>
    </row>
    <row r="42" spans="1:17" x14ac:dyDescent="0.45">
      <c r="I42" s="3"/>
      <c r="Q42" s="3"/>
    </row>
    <row r="44" spans="1:17" x14ac:dyDescent="0.45">
      <c r="Q44" s="3"/>
    </row>
    <row r="46" spans="1:17" x14ac:dyDescent="0.45">
      <c r="Q46" s="3"/>
    </row>
    <row r="47" spans="1:17" x14ac:dyDescent="0.45">
      <c r="Q47" s="3"/>
    </row>
    <row r="48" spans="1:17" x14ac:dyDescent="0.45">
      <c r="Q48" s="3"/>
    </row>
    <row r="49" spans="17:17" x14ac:dyDescent="0.45">
      <c r="Q49" s="3"/>
    </row>
    <row r="50" spans="17:17" x14ac:dyDescent="0.45">
      <c r="Q50" s="3"/>
    </row>
    <row r="51" spans="17:17" x14ac:dyDescent="0.45">
      <c r="Q51" s="3"/>
    </row>
    <row r="52" spans="17:17" x14ac:dyDescent="0.45">
      <c r="Q52" s="3"/>
    </row>
    <row r="53" spans="17:17" x14ac:dyDescent="0.45">
      <c r="Q53" s="3"/>
    </row>
    <row r="54" spans="17:17" x14ac:dyDescent="0.45">
      <c r="Q54" s="3"/>
    </row>
    <row r="55" spans="17:17" x14ac:dyDescent="0.45">
      <c r="Q55" s="3"/>
    </row>
    <row r="56" spans="17:17" x14ac:dyDescent="0.45">
      <c r="Q56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75"/>
  <sheetViews>
    <sheetView rightToLeft="1" view="pageBreakPreview" topLeftCell="B54" zoomScaleNormal="100" zoomScaleSheetLayoutView="100" workbookViewId="0">
      <selection activeCell="U73" sqref="U73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17.5703125" style="1" bestFit="1" customWidth="1"/>
    <col min="24" max="16384" width="9.140625" style="1"/>
  </cols>
  <sheetData>
    <row r="2" spans="1:23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3" ht="30" x14ac:dyDescent="0.45">
      <c r="A3" s="55" t="s">
        <v>109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3" ht="30" x14ac:dyDescent="0.4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6" spans="1:23" ht="30" x14ac:dyDescent="0.45">
      <c r="A6" s="56" t="s">
        <v>3</v>
      </c>
      <c r="C6" s="58" t="s">
        <v>111</v>
      </c>
      <c r="D6" s="58" t="s">
        <v>111</v>
      </c>
      <c r="E6" s="58" t="s">
        <v>111</v>
      </c>
      <c r="F6" s="58" t="s">
        <v>111</v>
      </c>
      <c r="G6" s="58" t="s">
        <v>111</v>
      </c>
      <c r="H6" s="58" t="s">
        <v>111</v>
      </c>
      <c r="I6" s="58" t="s">
        <v>111</v>
      </c>
      <c r="J6" s="58" t="s">
        <v>111</v>
      </c>
      <c r="K6" s="58" t="s">
        <v>111</v>
      </c>
      <c r="M6" s="56" t="s">
        <v>112</v>
      </c>
      <c r="N6" s="56" t="s">
        <v>112</v>
      </c>
      <c r="O6" s="56" t="s">
        <v>112</v>
      </c>
      <c r="P6" s="56" t="s">
        <v>112</v>
      </c>
      <c r="Q6" s="56" t="s">
        <v>112</v>
      </c>
      <c r="R6" s="56" t="s">
        <v>112</v>
      </c>
      <c r="S6" s="56" t="s">
        <v>112</v>
      </c>
      <c r="T6" s="56" t="s">
        <v>112</v>
      </c>
      <c r="U6" s="56" t="s">
        <v>112</v>
      </c>
    </row>
    <row r="7" spans="1:23" ht="30" x14ac:dyDescent="0.45">
      <c r="A7" s="57" t="s">
        <v>3</v>
      </c>
      <c r="C7" s="58" t="s">
        <v>152</v>
      </c>
      <c r="E7" s="58" t="s">
        <v>153</v>
      </c>
      <c r="G7" s="58" t="s">
        <v>154</v>
      </c>
      <c r="I7" s="58" t="s">
        <v>82</v>
      </c>
      <c r="K7" s="30" t="s">
        <v>155</v>
      </c>
      <c r="M7" s="58" t="s">
        <v>152</v>
      </c>
      <c r="N7" s="25"/>
      <c r="O7" s="58" t="s">
        <v>153</v>
      </c>
      <c r="P7" s="25"/>
      <c r="Q7" s="58" t="s">
        <v>154</v>
      </c>
      <c r="R7" s="25"/>
      <c r="S7" s="58" t="s">
        <v>82</v>
      </c>
      <c r="T7" s="25"/>
      <c r="U7" s="58" t="s">
        <v>155</v>
      </c>
    </row>
    <row r="8" spans="1:23" ht="21" x14ac:dyDescent="0.55000000000000004">
      <c r="A8" s="2" t="s">
        <v>61</v>
      </c>
      <c r="C8" s="13">
        <v>0</v>
      </c>
      <c r="D8" s="13"/>
      <c r="E8" s="13">
        <v>-1772390978</v>
      </c>
      <c r="F8" s="13"/>
      <c r="G8" s="13">
        <v>1290348992</v>
      </c>
      <c r="H8" s="13"/>
      <c r="I8" s="13">
        <v>-482041986</v>
      </c>
      <c r="K8" s="32">
        <f>(I8/749938246914)*100</f>
        <v>-6.4277557250027637E-2</v>
      </c>
      <c r="M8" s="13">
        <v>0</v>
      </c>
      <c r="N8" s="13"/>
      <c r="O8" s="13">
        <v>0</v>
      </c>
      <c r="P8" s="13"/>
      <c r="Q8" s="13">
        <v>1290348992</v>
      </c>
      <c r="R8" s="13"/>
      <c r="S8" s="13">
        <v>1290348992</v>
      </c>
      <c r="U8" s="33">
        <f>(S8/1344262006851)*100</f>
        <v>9.5989396815781933E-2</v>
      </c>
      <c r="W8" s="12"/>
    </row>
    <row r="9" spans="1:23" ht="21" x14ac:dyDescent="0.55000000000000004">
      <c r="A9" s="2" t="s">
        <v>48</v>
      </c>
      <c r="C9" s="13">
        <v>0</v>
      </c>
      <c r="D9" s="13"/>
      <c r="E9" s="13">
        <v>-19747390089</v>
      </c>
      <c r="F9" s="13"/>
      <c r="G9" s="13">
        <v>17830809289</v>
      </c>
      <c r="H9" s="13"/>
      <c r="I9" s="13">
        <v>-1916580800</v>
      </c>
      <c r="K9" s="32">
        <f t="shared" ref="K9:K71" si="0">(I9/749938246914)*100</f>
        <v>-0.25556514924885354</v>
      </c>
      <c r="M9" s="13">
        <v>10032796392</v>
      </c>
      <c r="N9" s="13"/>
      <c r="O9" s="13">
        <v>0</v>
      </c>
      <c r="P9" s="13"/>
      <c r="Q9" s="13">
        <v>26441000470</v>
      </c>
      <c r="R9" s="13"/>
      <c r="S9" s="13">
        <v>36473796862</v>
      </c>
      <c r="U9" s="33">
        <f t="shared" ref="U9:U71" si="1">(S9/1344262006851)*100</f>
        <v>2.7132952263853434</v>
      </c>
      <c r="W9" s="12"/>
    </row>
    <row r="10" spans="1:23" ht="21" x14ac:dyDescent="0.55000000000000004">
      <c r="A10" s="2" t="s">
        <v>30</v>
      </c>
      <c r="C10" s="13">
        <v>0</v>
      </c>
      <c r="D10" s="13"/>
      <c r="E10" s="13">
        <v>1707502270</v>
      </c>
      <c r="F10" s="13"/>
      <c r="G10" s="13">
        <v>-1879891183</v>
      </c>
      <c r="H10" s="13"/>
      <c r="I10" s="13">
        <v>-172388913</v>
      </c>
      <c r="K10" s="32">
        <f t="shared" si="0"/>
        <v>-2.2987081097594547E-2</v>
      </c>
      <c r="M10" s="13">
        <v>0</v>
      </c>
      <c r="N10" s="13"/>
      <c r="O10" s="13">
        <v>0</v>
      </c>
      <c r="P10" s="13"/>
      <c r="Q10" s="13">
        <v>-1879891183</v>
      </c>
      <c r="R10" s="13"/>
      <c r="S10" s="13">
        <v>-1879891183</v>
      </c>
      <c r="U10" s="33">
        <f t="shared" si="1"/>
        <v>-0.13984559359850821</v>
      </c>
      <c r="W10" s="12"/>
    </row>
    <row r="11" spans="1:23" ht="21" x14ac:dyDescent="0.55000000000000004">
      <c r="A11" s="2" t="s">
        <v>50</v>
      </c>
      <c r="C11" s="13">
        <v>0</v>
      </c>
      <c r="D11" s="13"/>
      <c r="E11" s="13">
        <v>2163614703</v>
      </c>
      <c r="F11" s="13"/>
      <c r="G11" s="13">
        <v>-8053</v>
      </c>
      <c r="H11" s="13"/>
      <c r="I11" s="13">
        <v>2163606650</v>
      </c>
      <c r="K11" s="32">
        <f t="shared" si="0"/>
        <v>0.28850464140257592</v>
      </c>
      <c r="M11" s="13">
        <v>0</v>
      </c>
      <c r="N11" s="13"/>
      <c r="O11" s="13">
        <v>2760707949</v>
      </c>
      <c r="P11" s="13"/>
      <c r="Q11" s="13">
        <v>-8053</v>
      </c>
      <c r="R11" s="13"/>
      <c r="S11" s="13">
        <v>2760699896</v>
      </c>
      <c r="U11" s="33">
        <f t="shared" si="1"/>
        <v>0.2053691826392591</v>
      </c>
    </row>
    <row r="12" spans="1:23" ht="21" x14ac:dyDescent="0.55000000000000004">
      <c r="A12" s="2" t="s">
        <v>18</v>
      </c>
      <c r="C12" s="13">
        <v>0</v>
      </c>
      <c r="D12" s="13"/>
      <c r="E12" s="13">
        <v>52840509183</v>
      </c>
      <c r="F12" s="13"/>
      <c r="G12" s="13">
        <v>-8493928955</v>
      </c>
      <c r="H12" s="13"/>
      <c r="I12" s="13">
        <v>44346580228</v>
      </c>
      <c r="K12" s="32">
        <f t="shared" si="0"/>
        <v>5.913364255055189</v>
      </c>
      <c r="M12" s="13">
        <v>926152444</v>
      </c>
      <c r="N12" s="13"/>
      <c r="O12" s="13">
        <v>3476156262</v>
      </c>
      <c r="P12" s="13"/>
      <c r="Q12" s="13">
        <v>-15745527339</v>
      </c>
      <c r="R12" s="13"/>
      <c r="S12" s="13">
        <v>-11343218633</v>
      </c>
      <c r="U12" s="33">
        <f t="shared" si="1"/>
        <v>-0.84382498167690156</v>
      </c>
    </row>
    <row r="13" spans="1:23" ht="21" x14ac:dyDescent="0.55000000000000004">
      <c r="A13" s="2" t="s">
        <v>41</v>
      </c>
      <c r="C13" s="13">
        <v>0</v>
      </c>
      <c r="D13" s="13"/>
      <c r="E13" s="13">
        <v>-9210370275</v>
      </c>
      <c r="F13" s="13"/>
      <c r="G13" s="13">
        <v>8524121244</v>
      </c>
      <c r="H13" s="13"/>
      <c r="I13" s="13">
        <v>-686249031</v>
      </c>
      <c r="K13" s="32">
        <f t="shared" si="0"/>
        <v>-9.1507405286224364E-2</v>
      </c>
      <c r="M13" s="13">
        <v>0</v>
      </c>
      <c r="N13" s="13"/>
      <c r="O13" s="13">
        <v>0</v>
      </c>
      <c r="P13" s="13"/>
      <c r="Q13" s="13">
        <v>8524121244</v>
      </c>
      <c r="R13" s="13"/>
      <c r="S13" s="13">
        <v>8524121244</v>
      </c>
      <c r="U13" s="33">
        <f t="shared" si="1"/>
        <v>0.63411159435861564</v>
      </c>
    </row>
    <row r="14" spans="1:23" ht="21" x14ac:dyDescent="0.55000000000000004">
      <c r="A14" s="2" t="s">
        <v>16</v>
      </c>
      <c r="C14" s="13">
        <v>0</v>
      </c>
      <c r="D14" s="13"/>
      <c r="E14" s="13">
        <v>17782997876</v>
      </c>
      <c r="F14" s="13"/>
      <c r="G14" s="13">
        <v>-19960960817</v>
      </c>
      <c r="H14" s="13"/>
      <c r="I14" s="13">
        <v>-2177962941</v>
      </c>
      <c r="K14" s="32">
        <f t="shared" si="0"/>
        <v>-0.29041897115693582</v>
      </c>
      <c r="M14" s="13">
        <v>1313353387</v>
      </c>
      <c r="N14" s="13"/>
      <c r="O14" s="13">
        <v>-3387543450</v>
      </c>
      <c r="P14" s="13"/>
      <c r="Q14" s="13">
        <v>-19960960817</v>
      </c>
      <c r="R14" s="13"/>
      <c r="S14" s="13">
        <v>-22035150880</v>
      </c>
      <c r="U14" s="33">
        <f t="shared" si="1"/>
        <v>-1.6392005998606198</v>
      </c>
    </row>
    <row r="15" spans="1:23" ht="21" x14ac:dyDescent="0.55000000000000004">
      <c r="A15" s="2" t="s">
        <v>37</v>
      </c>
      <c r="C15" s="13">
        <v>0</v>
      </c>
      <c r="D15" s="13"/>
      <c r="E15" s="13">
        <v>1050317870</v>
      </c>
      <c r="F15" s="13"/>
      <c r="G15" s="13">
        <v>-1236534362</v>
      </c>
      <c r="H15" s="13"/>
      <c r="I15" s="13">
        <v>-186216492</v>
      </c>
      <c r="K15" s="32">
        <f t="shared" si="0"/>
        <v>-2.4830910113770286E-2</v>
      </c>
      <c r="M15" s="13">
        <v>267729000</v>
      </c>
      <c r="N15" s="13"/>
      <c r="O15" s="13">
        <v>0</v>
      </c>
      <c r="P15" s="13"/>
      <c r="Q15" s="13">
        <v>-1236534362</v>
      </c>
      <c r="R15" s="13"/>
      <c r="S15" s="13">
        <v>-968805362</v>
      </c>
      <c r="U15" s="33">
        <f t="shared" si="1"/>
        <v>-7.2069682626043588E-2</v>
      </c>
    </row>
    <row r="16" spans="1:23" ht="21" x14ac:dyDescent="0.55000000000000004">
      <c r="A16" s="2" t="s">
        <v>33</v>
      </c>
      <c r="C16" s="13">
        <v>0</v>
      </c>
      <c r="D16" s="13"/>
      <c r="E16" s="13">
        <v>-670206864</v>
      </c>
      <c r="F16" s="13"/>
      <c r="G16" s="13">
        <v>590893012</v>
      </c>
      <c r="H16" s="13"/>
      <c r="I16" s="13">
        <v>-79313852</v>
      </c>
      <c r="K16" s="32">
        <f t="shared" si="0"/>
        <v>-1.0576051071721831E-2</v>
      </c>
      <c r="M16" s="13">
        <v>10288411</v>
      </c>
      <c r="N16" s="13"/>
      <c r="O16" s="13">
        <v>0</v>
      </c>
      <c r="P16" s="13"/>
      <c r="Q16" s="13">
        <v>590893012</v>
      </c>
      <c r="R16" s="13"/>
      <c r="S16" s="13">
        <v>601181423</v>
      </c>
      <c r="U16" s="33">
        <f t="shared" si="1"/>
        <v>4.4722042275694235E-2</v>
      </c>
    </row>
    <row r="17" spans="1:21" ht="21" x14ac:dyDescent="0.55000000000000004">
      <c r="A17" s="2" t="s">
        <v>42</v>
      </c>
      <c r="C17" s="13">
        <v>8181368042</v>
      </c>
      <c r="D17" s="13"/>
      <c r="E17" s="13">
        <v>3721308247</v>
      </c>
      <c r="F17" s="13"/>
      <c r="G17" s="13">
        <v>1033179319</v>
      </c>
      <c r="H17" s="13"/>
      <c r="I17" s="13">
        <v>12935855608</v>
      </c>
      <c r="K17" s="32">
        <f t="shared" si="0"/>
        <v>1.7249227734724981</v>
      </c>
      <c r="M17" s="13">
        <v>8181368042</v>
      </c>
      <c r="N17" s="13"/>
      <c r="O17" s="13">
        <v>36559672991</v>
      </c>
      <c r="P17" s="13"/>
      <c r="Q17" s="13">
        <v>1033170655</v>
      </c>
      <c r="R17" s="13"/>
      <c r="S17" s="13">
        <v>45774211688</v>
      </c>
      <c r="U17" s="33">
        <f t="shared" si="1"/>
        <v>3.4051555020310618</v>
      </c>
    </row>
    <row r="18" spans="1:21" ht="21" x14ac:dyDescent="0.55000000000000004">
      <c r="A18" s="2" t="s">
        <v>25</v>
      </c>
      <c r="C18" s="13">
        <v>1338351284</v>
      </c>
      <c r="D18" s="13"/>
      <c r="E18" s="13">
        <v>-3208674563</v>
      </c>
      <c r="F18" s="13"/>
      <c r="G18" s="13">
        <v>1164633790</v>
      </c>
      <c r="H18" s="13"/>
      <c r="I18" s="13">
        <v>-705689489</v>
      </c>
      <c r="K18" s="32">
        <f t="shared" si="0"/>
        <v>-9.4099679794158536E-2</v>
      </c>
      <c r="M18" s="13">
        <v>1338351284</v>
      </c>
      <c r="N18" s="13"/>
      <c r="O18" s="13">
        <v>0</v>
      </c>
      <c r="P18" s="13"/>
      <c r="Q18" s="13">
        <v>6875273616</v>
      </c>
      <c r="R18" s="13"/>
      <c r="S18" s="13">
        <v>8213624900</v>
      </c>
      <c r="U18" s="33">
        <f t="shared" si="1"/>
        <v>0.61101369064508648</v>
      </c>
    </row>
    <row r="19" spans="1:21" ht="21" x14ac:dyDescent="0.55000000000000004">
      <c r="A19" s="2" t="s">
        <v>21</v>
      </c>
      <c r="C19" s="13">
        <v>0</v>
      </c>
      <c r="D19" s="13"/>
      <c r="E19" s="13">
        <v>-21310256965</v>
      </c>
      <c r="F19" s="13"/>
      <c r="G19" s="13">
        <v>56161131669</v>
      </c>
      <c r="H19" s="13"/>
      <c r="I19" s="13">
        <v>34850874704</v>
      </c>
      <c r="K19" s="32">
        <f t="shared" si="0"/>
        <v>4.6471659296497467</v>
      </c>
      <c r="M19" s="13">
        <v>18777000000</v>
      </c>
      <c r="N19" s="13"/>
      <c r="O19" s="13">
        <v>0</v>
      </c>
      <c r="P19" s="13"/>
      <c r="Q19" s="13">
        <v>68034823106</v>
      </c>
      <c r="R19" s="13"/>
      <c r="S19" s="13">
        <v>86811823106</v>
      </c>
      <c r="U19" s="33">
        <f t="shared" si="1"/>
        <v>6.4579540791576022</v>
      </c>
    </row>
    <row r="20" spans="1:21" ht="21" x14ac:dyDescent="0.55000000000000004">
      <c r="A20" s="2" t="s">
        <v>19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K20" s="32">
        <f t="shared" si="0"/>
        <v>0</v>
      </c>
      <c r="M20" s="13">
        <v>17383300737</v>
      </c>
      <c r="N20" s="13"/>
      <c r="O20" s="13">
        <v>-14130898244</v>
      </c>
      <c r="P20" s="13"/>
      <c r="Q20" s="13">
        <v>-4356</v>
      </c>
      <c r="R20" s="13"/>
      <c r="S20" s="13">
        <v>3252398137</v>
      </c>
      <c r="U20" s="33">
        <f t="shared" si="1"/>
        <v>0.24194674255645318</v>
      </c>
    </row>
    <row r="21" spans="1:21" ht="21" x14ac:dyDescent="0.55000000000000004">
      <c r="A21" s="2" t="s">
        <v>43</v>
      </c>
      <c r="C21" s="13">
        <v>6642476510</v>
      </c>
      <c r="D21" s="13"/>
      <c r="E21" s="13">
        <v>6678275140</v>
      </c>
      <c r="F21" s="13"/>
      <c r="G21" s="13">
        <v>0</v>
      </c>
      <c r="H21" s="13"/>
      <c r="I21" s="13">
        <v>13320751650</v>
      </c>
      <c r="K21" s="32">
        <f t="shared" si="0"/>
        <v>1.7762464716014905</v>
      </c>
      <c r="M21" s="13">
        <v>6642476510</v>
      </c>
      <c r="N21" s="13"/>
      <c r="O21" s="13">
        <v>13634811863</v>
      </c>
      <c r="P21" s="13"/>
      <c r="Q21" s="13">
        <v>1456706505</v>
      </c>
      <c r="R21" s="13"/>
      <c r="S21" s="13">
        <v>21733994878</v>
      </c>
      <c r="U21" s="33">
        <f t="shared" si="1"/>
        <v>1.6167975266155856</v>
      </c>
    </row>
    <row r="22" spans="1:21" ht="21" x14ac:dyDescent="0.55000000000000004">
      <c r="A22" s="2" t="s">
        <v>148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K22" s="32">
        <f t="shared" si="0"/>
        <v>0</v>
      </c>
      <c r="M22" s="13">
        <v>0</v>
      </c>
      <c r="N22" s="13"/>
      <c r="O22" s="13">
        <v>0</v>
      </c>
      <c r="P22" s="13"/>
      <c r="Q22" s="13">
        <v>755353722</v>
      </c>
      <c r="R22" s="13"/>
      <c r="S22" s="13">
        <v>755353722</v>
      </c>
      <c r="U22" s="33">
        <f t="shared" si="1"/>
        <v>5.6190959660420169E-2</v>
      </c>
    </row>
    <row r="23" spans="1:21" ht="21" x14ac:dyDescent="0.55000000000000004">
      <c r="A23" s="2" t="s">
        <v>47</v>
      </c>
      <c r="C23" s="13">
        <v>0</v>
      </c>
      <c r="D23" s="13"/>
      <c r="E23" s="13">
        <v>37784608782</v>
      </c>
      <c r="F23" s="13"/>
      <c r="G23" s="13">
        <v>0</v>
      </c>
      <c r="H23" s="13"/>
      <c r="I23" s="13">
        <v>37784608782</v>
      </c>
      <c r="K23" s="32">
        <f t="shared" si="0"/>
        <v>5.0383626835254605</v>
      </c>
      <c r="M23" s="13">
        <v>0</v>
      </c>
      <c r="N23" s="13"/>
      <c r="O23" s="13">
        <v>75976079692</v>
      </c>
      <c r="P23" s="13"/>
      <c r="Q23" s="13">
        <v>1702769886</v>
      </c>
      <c r="R23" s="13"/>
      <c r="S23" s="13">
        <v>77678849578</v>
      </c>
      <c r="U23" s="33">
        <f t="shared" si="1"/>
        <v>5.7785498051802069</v>
      </c>
    </row>
    <row r="24" spans="1:21" ht="21" x14ac:dyDescent="0.55000000000000004">
      <c r="A24" s="2" t="s">
        <v>46</v>
      </c>
      <c r="C24" s="13">
        <v>0</v>
      </c>
      <c r="D24" s="13"/>
      <c r="E24" s="13">
        <v>13519080000</v>
      </c>
      <c r="F24" s="13"/>
      <c r="G24" s="13">
        <v>0</v>
      </c>
      <c r="H24" s="13"/>
      <c r="I24" s="13">
        <v>13519080000</v>
      </c>
      <c r="K24" s="32">
        <f t="shared" si="0"/>
        <v>1.8026924290941406</v>
      </c>
      <c r="M24" s="13">
        <v>7664041995</v>
      </c>
      <c r="N24" s="13"/>
      <c r="O24" s="13">
        <v>13334346937</v>
      </c>
      <c r="P24" s="13"/>
      <c r="Q24" s="13">
        <v>-115372156</v>
      </c>
      <c r="R24" s="13"/>
      <c r="S24" s="13">
        <v>20883016776</v>
      </c>
      <c r="U24" s="33">
        <f t="shared" si="1"/>
        <v>1.5534930444786947</v>
      </c>
    </row>
    <row r="25" spans="1:21" ht="21" x14ac:dyDescent="0.55000000000000004">
      <c r="A25" s="2" t="s">
        <v>140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K25" s="32">
        <f t="shared" si="0"/>
        <v>0</v>
      </c>
      <c r="M25" s="13">
        <v>999269628</v>
      </c>
      <c r="N25" s="13"/>
      <c r="O25" s="13">
        <v>0</v>
      </c>
      <c r="P25" s="13"/>
      <c r="Q25" s="13">
        <v>-3974641602</v>
      </c>
      <c r="R25" s="13"/>
      <c r="S25" s="13">
        <v>-2975371974</v>
      </c>
      <c r="U25" s="33">
        <f t="shared" si="1"/>
        <v>-0.22133869430483685</v>
      </c>
    </row>
    <row r="26" spans="1:21" ht="21" x14ac:dyDescent="0.55000000000000004">
      <c r="A26" s="2" t="s">
        <v>149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K26" s="32">
        <f t="shared" si="0"/>
        <v>0</v>
      </c>
      <c r="M26" s="13">
        <v>0</v>
      </c>
      <c r="N26" s="13"/>
      <c r="O26" s="13">
        <v>0</v>
      </c>
      <c r="P26" s="13"/>
      <c r="Q26" s="13">
        <v>2126631100</v>
      </c>
      <c r="R26" s="13"/>
      <c r="S26" s="13">
        <v>2126631100</v>
      </c>
      <c r="U26" s="33">
        <f t="shared" si="1"/>
        <v>0.15820064014021629</v>
      </c>
    </row>
    <row r="27" spans="1:21" ht="21" x14ac:dyDescent="0.55000000000000004">
      <c r="A27" s="2" t="s">
        <v>124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K27" s="32">
        <f t="shared" si="0"/>
        <v>0</v>
      </c>
      <c r="M27" s="13">
        <v>448896167</v>
      </c>
      <c r="N27" s="13"/>
      <c r="O27" s="13">
        <v>0</v>
      </c>
      <c r="P27" s="13"/>
      <c r="Q27" s="13">
        <v>-48482868</v>
      </c>
      <c r="R27" s="13"/>
      <c r="S27" s="13">
        <v>400413299</v>
      </c>
      <c r="U27" s="33">
        <f t="shared" si="1"/>
        <v>2.9786849361158982E-2</v>
      </c>
    </row>
    <row r="28" spans="1:21" ht="21" x14ac:dyDescent="0.55000000000000004">
      <c r="A28" s="2" t="s">
        <v>64</v>
      </c>
      <c r="C28" s="13">
        <v>0</v>
      </c>
      <c r="D28" s="13"/>
      <c r="E28" s="13">
        <v>19864246678</v>
      </c>
      <c r="F28" s="13"/>
      <c r="G28" s="13">
        <v>0</v>
      </c>
      <c r="H28" s="13"/>
      <c r="I28" s="13">
        <v>19864246678</v>
      </c>
      <c r="K28" s="32">
        <f t="shared" si="0"/>
        <v>2.6487843178743695</v>
      </c>
      <c r="M28" s="13">
        <v>2742784800</v>
      </c>
      <c r="N28" s="13"/>
      <c r="O28" s="13">
        <v>20058994157</v>
      </c>
      <c r="P28" s="13"/>
      <c r="Q28" s="13">
        <v>-428985337</v>
      </c>
      <c r="R28" s="13"/>
      <c r="S28" s="13">
        <v>22372793620</v>
      </c>
      <c r="U28" s="33">
        <f t="shared" si="1"/>
        <v>1.6643179310266585</v>
      </c>
    </row>
    <row r="29" spans="1:21" ht="21" x14ac:dyDescent="0.55000000000000004">
      <c r="A29" s="2" t="s">
        <v>55</v>
      </c>
      <c r="C29" s="13">
        <v>12673032685</v>
      </c>
      <c r="D29" s="13"/>
      <c r="E29" s="13">
        <v>60106648976</v>
      </c>
      <c r="F29" s="13"/>
      <c r="G29" s="13">
        <v>0</v>
      </c>
      <c r="H29" s="13"/>
      <c r="I29" s="13">
        <v>72779681661</v>
      </c>
      <c r="K29" s="32">
        <f t="shared" si="0"/>
        <v>9.7047566196935264</v>
      </c>
      <c r="M29" s="13">
        <v>12673032685</v>
      </c>
      <c r="N29" s="13"/>
      <c r="O29" s="13">
        <v>119995760106</v>
      </c>
      <c r="P29" s="13"/>
      <c r="Q29" s="13">
        <v>-8713</v>
      </c>
      <c r="R29" s="13"/>
      <c r="S29" s="13">
        <v>132668784078</v>
      </c>
      <c r="U29" s="33">
        <f t="shared" si="1"/>
        <v>9.8692653219280633</v>
      </c>
    </row>
    <row r="30" spans="1:21" ht="21" x14ac:dyDescent="0.55000000000000004">
      <c r="A30" s="2" t="s">
        <v>52</v>
      </c>
      <c r="C30" s="13">
        <v>0</v>
      </c>
      <c r="D30" s="13"/>
      <c r="E30" s="13">
        <v>5099476500</v>
      </c>
      <c r="F30" s="13"/>
      <c r="G30" s="13">
        <v>0</v>
      </c>
      <c r="H30" s="13"/>
      <c r="I30" s="13">
        <v>5099476500</v>
      </c>
      <c r="K30" s="32">
        <f t="shared" si="0"/>
        <v>0.67998618832742208</v>
      </c>
      <c r="M30" s="13">
        <v>0</v>
      </c>
      <c r="N30" s="13"/>
      <c r="O30" s="13">
        <v>6680448456</v>
      </c>
      <c r="P30" s="13"/>
      <c r="Q30" s="13">
        <v>10344318931</v>
      </c>
      <c r="R30" s="13"/>
      <c r="S30" s="13">
        <v>17024767387</v>
      </c>
      <c r="U30" s="33">
        <f t="shared" si="1"/>
        <v>1.2664768698537687</v>
      </c>
    </row>
    <row r="31" spans="1:21" ht="21" x14ac:dyDescent="0.55000000000000004">
      <c r="A31" s="2" t="s">
        <v>150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K31" s="32">
        <f t="shared" si="0"/>
        <v>0</v>
      </c>
      <c r="M31" s="13">
        <v>0</v>
      </c>
      <c r="N31" s="13"/>
      <c r="O31" s="13">
        <v>0</v>
      </c>
      <c r="P31" s="13"/>
      <c r="Q31" s="13">
        <v>237309296</v>
      </c>
      <c r="R31" s="13"/>
      <c r="S31" s="13">
        <v>237309296</v>
      </c>
      <c r="U31" s="33">
        <f t="shared" si="1"/>
        <v>1.7653500194944043E-2</v>
      </c>
    </row>
    <row r="32" spans="1:21" ht="21" x14ac:dyDescent="0.55000000000000004">
      <c r="A32" s="2" t="s">
        <v>151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v>0</v>
      </c>
      <c r="K32" s="32">
        <f t="shared" si="0"/>
        <v>0</v>
      </c>
      <c r="M32" s="13">
        <v>0</v>
      </c>
      <c r="N32" s="13"/>
      <c r="O32" s="13">
        <v>0</v>
      </c>
      <c r="P32" s="13"/>
      <c r="Q32" s="13">
        <v>10202664243</v>
      </c>
      <c r="R32" s="13"/>
      <c r="S32" s="13">
        <v>10202664243</v>
      </c>
      <c r="U32" s="33">
        <f t="shared" si="1"/>
        <v>0.7589788442284584</v>
      </c>
    </row>
    <row r="33" spans="1:21" ht="21" x14ac:dyDescent="0.55000000000000004">
      <c r="A33" s="2" t="s">
        <v>27</v>
      </c>
      <c r="C33" s="13">
        <v>0</v>
      </c>
      <c r="D33" s="13"/>
      <c r="E33" s="13">
        <v>58823585241</v>
      </c>
      <c r="F33" s="13"/>
      <c r="G33" s="13">
        <v>0</v>
      </c>
      <c r="H33" s="13"/>
      <c r="I33" s="13">
        <v>58823585241</v>
      </c>
      <c r="K33" s="32">
        <f t="shared" si="0"/>
        <v>7.8437905364954226</v>
      </c>
      <c r="M33" s="13">
        <v>0</v>
      </c>
      <c r="N33" s="13"/>
      <c r="O33" s="13">
        <v>77148228634</v>
      </c>
      <c r="P33" s="13"/>
      <c r="Q33" s="13">
        <f>2834700711-82</f>
        <v>2834700629</v>
      </c>
      <c r="R33" s="13"/>
      <c r="S33" s="13">
        <v>79982929345</v>
      </c>
      <c r="U33" s="33">
        <f t="shared" si="1"/>
        <v>5.9499508977691002</v>
      </c>
    </row>
    <row r="34" spans="1:21" ht="21" x14ac:dyDescent="0.55000000000000004">
      <c r="A34" s="2" t="s">
        <v>69</v>
      </c>
      <c r="C34" s="13">
        <v>0</v>
      </c>
      <c r="D34" s="13"/>
      <c r="E34" s="13">
        <v>191628904</v>
      </c>
      <c r="F34" s="13"/>
      <c r="G34" s="13">
        <v>0</v>
      </c>
      <c r="H34" s="13"/>
      <c r="I34" s="13">
        <v>191628904</v>
      </c>
      <c r="K34" s="32">
        <f t="shared" si="0"/>
        <v>2.5552624471221995E-2</v>
      </c>
      <c r="M34" s="13">
        <v>0</v>
      </c>
      <c r="N34" s="13"/>
      <c r="O34" s="13">
        <v>191628904</v>
      </c>
      <c r="P34" s="13"/>
      <c r="Q34" s="13">
        <v>-17167762984</v>
      </c>
      <c r="R34" s="13"/>
      <c r="S34" s="13">
        <v>-16976134080</v>
      </c>
      <c r="U34" s="33">
        <f t="shared" si="1"/>
        <v>-1.2628590255085339</v>
      </c>
    </row>
    <row r="35" spans="1:21" ht="21" x14ac:dyDescent="0.55000000000000004">
      <c r="A35" s="2" t="s">
        <v>62</v>
      </c>
      <c r="C35" s="13">
        <v>0</v>
      </c>
      <c r="D35" s="13"/>
      <c r="E35" s="13">
        <v>7797785463</v>
      </c>
      <c r="F35" s="13"/>
      <c r="G35" s="13">
        <v>0</v>
      </c>
      <c r="H35" s="13"/>
      <c r="I35" s="13">
        <v>7797785463</v>
      </c>
      <c r="K35" s="32">
        <f t="shared" si="0"/>
        <v>1.0397903420832222</v>
      </c>
      <c r="M35" s="13">
        <v>1918357098</v>
      </c>
      <c r="N35" s="13"/>
      <c r="O35" s="13">
        <v>18355848966</v>
      </c>
      <c r="P35" s="13"/>
      <c r="Q35" s="13">
        <v>0</v>
      </c>
      <c r="R35" s="13"/>
      <c r="S35" s="13">
        <v>20274206064</v>
      </c>
      <c r="U35" s="33">
        <f t="shared" si="1"/>
        <v>1.5082034574117977</v>
      </c>
    </row>
    <row r="36" spans="1:21" ht="21" x14ac:dyDescent="0.55000000000000004">
      <c r="A36" s="2" t="s">
        <v>31</v>
      </c>
      <c r="C36" s="13">
        <v>0</v>
      </c>
      <c r="D36" s="13"/>
      <c r="E36" s="13">
        <v>9860976000</v>
      </c>
      <c r="F36" s="13"/>
      <c r="G36" s="13">
        <v>0</v>
      </c>
      <c r="H36" s="13"/>
      <c r="I36" s="13">
        <v>9860976000</v>
      </c>
      <c r="K36" s="32">
        <f t="shared" si="0"/>
        <v>1.3149050659274908</v>
      </c>
      <c r="M36" s="13">
        <v>1102023588</v>
      </c>
      <c r="N36" s="13"/>
      <c r="O36" s="13">
        <v>15841180800</v>
      </c>
      <c r="P36" s="13"/>
      <c r="Q36" s="13">
        <v>0</v>
      </c>
      <c r="R36" s="13"/>
      <c r="S36" s="13">
        <v>16943204388</v>
      </c>
      <c r="U36" s="33">
        <f t="shared" si="1"/>
        <v>1.2604093771637788</v>
      </c>
    </row>
    <row r="37" spans="1:21" ht="21" x14ac:dyDescent="0.55000000000000004">
      <c r="A37" s="2" t="s">
        <v>57</v>
      </c>
      <c r="C37" s="13">
        <v>0</v>
      </c>
      <c r="D37" s="13"/>
      <c r="E37" s="13">
        <v>10611143412</v>
      </c>
      <c r="F37" s="13"/>
      <c r="G37" s="13">
        <v>0</v>
      </c>
      <c r="H37" s="13"/>
      <c r="I37" s="13">
        <v>10611143412</v>
      </c>
      <c r="K37" s="32">
        <f t="shared" si="0"/>
        <v>1.414935623788347</v>
      </c>
      <c r="M37" s="13">
        <v>2293718811</v>
      </c>
      <c r="N37" s="13"/>
      <c r="O37" s="13">
        <v>38115227137</v>
      </c>
      <c r="P37" s="13"/>
      <c r="Q37" s="13">
        <v>0</v>
      </c>
      <c r="R37" s="13"/>
      <c r="S37" s="13">
        <v>40408945948</v>
      </c>
      <c r="U37" s="33">
        <f t="shared" si="1"/>
        <v>3.006031989452707</v>
      </c>
    </row>
    <row r="38" spans="1:21" ht="21" x14ac:dyDescent="0.55000000000000004">
      <c r="A38" s="2" t="s">
        <v>44</v>
      </c>
      <c r="C38" s="13">
        <v>0</v>
      </c>
      <c r="D38" s="13"/>
      <c r="E38" s="13">
        <v>14468397750</v>
      </c>
      <c r="F38" s="13"/>
      <c r="G38" s="13">
        <v>0</v>
      </c>
      <c r="H38" s="13"/>
      <c r="I38" s="13">
        <v>14468397750</v>
      </c>
      <c r="K38" s="32">
        <f t="shared" si="0"/>
        <v>1.9292785518724425</v>
      </c>
      <c r="M38" s="13">
        <v>6883134130</v>
      </c>
      <c r="N38" s="13"/>
      <c r="O38" s="13">
        <v>20890954800</v>
      </c>
      <c r="P38" s="13"/>
      <c r="Q38" s="13">
        <v>0</v>
      </c>
      <c r="R38" s="13"/>
      <c r="S38" s="13">
        <v>27774088930</v>
      </c>
      <c r="U38" s="33">
        <f t="shared" si="1"/>
        <v>2.066121692679701</v>
      </c>
    </row>
    <row r="39" spans="1:21" ht="21" x14ac:dyDescent="0.55000000000000004">
      <c r="A39" s="2" t="s">
        <v>20</v>
      </c>
      <c r="C39" s="13">
        <v>0</v>
      </c>
      <c r="D39" s="13"/>
      <c r="E39" s="13">
        <v>24468938807</v>
      </c>
      <c r="F39" s="13"/>
      <c r="G39" s="13">
        <v>0</v>
      </c>
      <c r="H39" s="13"/>
      <c r="I39" s="13">
        <v>24468938807</v>
      </c>
      <c r="K39" s="32">
        <f t="shared" si="0"/>
        <v>3.2627938243835164</v>
      </c>
      <c r="M39" s="13">
        <v>12698958333</v>
      </c>
      <c r="N39" s="13"/>
      <c r="O39" s="13">
        <v>52589370744</v>
      </c>
      <c r="P39" s="13"/>
      <c r="Q39" s="13">
        <v>0</v>
      </c>
      <c r="R39" s="13"/>
      <c r="S39" s="13">
        <v>65288329077</v>
      </c>
      <c r="U39" s="33">
        <f t="shared" si="1"/>
        <v>4.8568157653983786</v>
      </c>
    </row>
    <row r="40" spans="1:21" ht="21" x14ac:dyDescent="0.55000000000000004">
      <c r="A40" s="2" t="s">
        <v>63</v>
      </c>
      <c r="C40" s="13">
        <v>0</v>
      </c>
      <c r="D40" s="13"/>
      <c r="E40" s="13">
        <v>32927906250</v>
      </c>
      <c r="F40" s="13"/>
      <c r="G40" s="13">
        <v>0</v>
      </c>
      <c r="H40" s="13"/>
      <c r="I40" s="13">
        <v>32927906250</v>
      </c>
      <c r="K40" s="32">
        <f t="shared" si="0"/>
        <v>4.3907490230693682</v>
      </c>
      <c r="M40" s="13">
        <v>7176346038</v>
      </c>
      <c r="N40" s="13"/>
      <c r="O40" s="13">
        <v>66911990625</v>
      </c>
      <c r="P40" s="13"/>
      <c r="Q40" s="13">
        <v>0</v>
      </c>
      <c r="R40" s="13"/>
      <c r="S40" s="13">
        <v>74088336663</v>
      </c>
      <c r="U40" s="33">
        <f t="shared" si="1"/>
        <v>5.5114506164282346</v>
      </c>
    </row>
    <row r="41" spans="1:21" ht="21" x14ac:dyDescent="0.55000000000000004">
      <c r="A41" s="2" t="s">
        <v>54</v>
      </c>
      <c r="C41" s="13">
        <v>0</v>
      </c>
      <c r="D41" s="13"/>
      <c r="E41" s="13">
        <v>16282539000</v>
      </c>
      <c r="F41" s="13"/>
      <c r="G41" s="13">
        <v>0</v>
      </c>
      <c r="H41" s="13"/>
      <c r="I41" s="13">
        <v>16282539000</v>
      </c>
      <c r="K41" s="32">
        <f t="shared" si="0"/>
        <v>2.1711839697472075</v>
      </c>
      <c r="M41" s="13">
        <v>4577400392</v>
      </c>
      <c r="N41" s="13"/>
      <c r="O41" s="13">
        <v>20278620000</v>
      </c>
      <c r="P41" s="13"/>
      <c r="Q41" s="13">
        <v>0</v>
      </c>
      <c r="R41" s="13"/>
      <c r="S41" s="13">
        <v>24856020392</v>
      </c>
      <c r="U41" s="33">
        <f t="shared" si="1"/>
        <v>1.849045815869367</v>
      </c>
    </row>
    <row r="42" spans="1:21" ht="21" x14ac:dyDescent="0.55000000000000004">
      <c r="A42" s="2" t="s">
        <v>15</v>
      </c>
      <c r="C42" s="13">
        <v>883984375</v>
      </c>
      <c r="D42" s="13"/>
      <c r="E42" s="13">
        <v>-1297235250</v>
      </c>
      <c r="F42" s="13"/>
      <c r="G42" s="13">
        <v>0</v>
      </c>
      <c r="H42" s="13"/>
      <c r="I42" s="13">
        <v>-413250875</v>
      </c>
      <c r="K42" s="32">
        <f t="shared" si="0"/>
        <v>-5.5104653843237046E-2</v>
      </c>
      <c r="M42" s="13">
        <v>883984375</v>
      </c>
      <c r="N42" s="13"/>
      <c r="O42" s="13">
        <v>-1177949250</v>
      </c>
      <c r="P42" s="13"/>
      <c r="Q42" s="13">
        <v>0</v>
      </c>
      <c r="R42" s="13"/>
      <c r="S42" s="13">
        <v>-293964875</v>
      </c>
      <c r="U42" s="33">
        <f t="shared" si="1"/>
        <v>-2.1868123438869423E-2</v>
      </c>
    </row>
    <row r="43" spans="1:21" ht="21" x14ac:dyDescent="0.55000000000000004">
      <c r="A43" s="2" t="s">
        <v>38</v>
      </c>
      <c r="C43" s="13">
        <v>16465232404</v>
      </c>
      <c r="D43" s="13"/>
      <c r="E43" s="13">
        <v>4185219072</v>
      </c>
      <c r="F43" s="13"/>
      <c r="G43" s="13">
        <v>0</v>
      </c>
      <c r="H43" s="13"/>
      <c r="I43" s="13">
        <v>20650451476</v>
      </c>
      <c r="K43" s="32">
        <f t="shared" si="0"/>
        <v>2.7536202561979901</v>
      </c>
      <c r="M43" s="13">
        <v>16465232404</v>
      </c>
      <c r="N43" s="13"/>
      <c r="O43" s="13">
        <v>28221348072</v>
      </c>
      <c r="P43" s="13"/>
      <c r="Q43" s="13">
        <v>0</v>
      </c>
      <c r="R43" s="13"/>
      <c r="S43" s="13">
        <v>44686580476</v>
      </c>
      <c r="U43" s="33">
        <f t="shared" si="1"/>
        <v>3.3242463335462791</v>
      </c>
    </row>
    <row r="44" spans="1:21" ht="21" x14ac:dyDescent="0.55000000000000004">
      <c r="A44" s="2" t="s">
        <v>65</v>
      </c>
      <c r="C44" s="13">
        <v>0</v>
      </c>
      <c r="D44" s="13"/>
      <c r="E44" s="13">
        <v>0</v>
      </c>
      <c r="F44" s="13"/>
      <c r="G44" s="13">
        <v>0</v>
      </c>
      <c r="H44" s="13"/>
      <c r="I44" s="13">
        <v>0</v>
      </c>
      <c r="K44" s="32">
        <f t="shared" si="0"/>
        <v>0</v>
      </c>
      <c r="M44" s="13">
        <v>1231928432</v>
      </c>
      <c r="N44" s="13"/>
      <c r="O44" s="13">
        <v>2501641473</v>
      </c>
      <c r="P44" s="13"/>
      <c r="Q44" s="13">
        <v>0</v>
      </c>
      <c r="R44" s="13"/>
      <c r="S44" s="13">
        <v>3733569905</v>
      </c>
      <c r="U44" s="33">
        <f t="shared" si="1"/>
        <v>0.27774123541184292</v>
      </c>
    </row>
    <row r="45" spans="1:21" ht="21" x14ac:dyDescent="0.55000000000000004">
      <c r="A45" s="2" t="s">
        <v>32</v>
      </c>
      <c r="C45" s="13">
        <v>0</v>
      </c>
      <c r="D45" s="13"/>
      <c r="E45" s="13">
        <v>0</v>
      </c>
      <c r="F45" s="13"/>
      <c r="G45" s="13">
        <v>0</v>
      </c>
      <c r="H45" s="13"/>
      <c r="I45" s="13">
        <v>0</v>
      </c>
      <c r="K45" s="32">
        <f t="shared" si="0"/>
        <v>0</v>
      </c>
      <c r="M45" s="13">
        <v>223065473</v>
      </c>
      <c r="N45" s="13"/>
      <c r="O45" s="13">
        <v>-2096768954</v>
      </c>
      <c r="P45" s="13"/>
      <c r="Q45" s="13">
        <v>0</v>
      </c>
      <c r="R45" s="13"/>
      <c r="S45" s="13">
        <v>-1873703481</v>
      </c>
      <c r="U45" s="33">
        <f t="shared" si="1"/>
        <v>-0.13938528883883602</v>
      </c>
    </row>
    <row r="46" spans="1:21" ht="21" x14ac:dyDescent="0.55000000000000004">
      <c r="A46" s="2" t="s">
        <v>60</v>
      </c>
      <c r="C46" s="13">
        <v>0</v>
      </c>
      <c r="D46" s="13"/>
      <c r="E46" s="13">
        <v>18871025319</v>
      </c>
      <c r="F46" s="13"/>
      <c r="G46" s="13">
        <v>0</v>
      </c>
      <c r="H46" s="13"/>
      <c r="I46" s="13">
        <v>18871025319</v>
      </c>
      <c r="K46" s="32">
        <f t="shared" si="0"/>
        <v>2.5163438985348958</v>
      </c>
      <c r="M46" s="13">
        <v>7412400000</v>
      </c>
      <c r="N46" s="13"/>
      <c r="O46" s="13">
        <v>26730541287</v>
      </c>
      <c r="P46" s="13"/>
      <c r="Q46" s="13">
        <v>0</v>
      </c>
      <c r="R46" s="13"/>
      <c r="S46" s="13">
        <v>34142941287</v>
      </c>
      <c r="U46" s="33">
        <f t="shared" si="1"/>
        <v>2.5399022744815589</v>
      </c>
    </row>
    <row r="47" spans="1:21" ht="21" x14ac:dyDescent="0.55000000000000004">
      <c r="A47" s="2" t="s">
        <v>23</v>
      </c>
      <c r="C47" s="13">
        <v>0</v>
      </c>
      <c r="D47" s="13"/>
      <c r="E47" s="13">
        <v>3153713169</v>
      </c>
      <c r="F47" s="13"/>
      <c r="G47" s="13">
        <v>0</v>
      </c>
      <c r="H47" s="13"/>
      <c r="I47" s="13">
        <v>3153713169</v>
      </c>
      <c r="K47" s="32">
        <f t="shared" si="0"/>
        <v>0.42052971454350369</v>
      </c>
      <c r="M47" s="13">
        <v>2899449139</v>
      </c>
      <c r="N47" s="13"/>
      <c r="O47" s="13">
        <v>5832577481</v>
      </c>
      <c r="P47" s="13"/>
      <c r="Q47" s="13">
        <v>0</v>
      </c>
      <c r="R47" s="13"/>
      <c r="S47" s="13">
        <v>8732026620</v>
      </c>
      <c r="U47" s="33">
        <f t="shared" si="1"/>
        <v>0.64957772930406643</v>
      </c>
    </row>
    <row r="48" spans="1:21" ht="21" x14ac:dyDescent="0.55000000000000004">
      <c r="A48" s="2" t="s">
        <v>53</v>
      </c>
      <c r="C48" s="13">
        <v>0</v>
      </c>
      <c r="D48" s="13"/>
      <c r="E48" s="13">
        <v>1908576000</v>
      </c>
      <c r="F48" s="13"/>
      <c r="G48" s="13">
        <v>0</v>
      </c>
      <c r="H48" s="13"/>
      <c r="I48" s="13">
        <v>1908576000</v>
      </c>
      <c r="K48" s="32">
        <f t="shared" si="0"/>
        <v>0.25449775469564334</v>
      </c>
      <c r="M48" s="13">
        <v>1000000000</v>
      </c>
      <c r="N48" s="13"/>
      <c r="O48" s="13">
        <v>3429472500</v>
      </c>
      <c r="P48" s="13"/>
      <c r="Q48" s="13">
        <v>0</v>
      </c>
      <c r="R48" s="13"/>
      <c r="S48" s="13">
        <v>4429472500</v>
      </c>
      <c r="U48" s="33">
        <f t="shared" si="1"/>
        <v>0.32950961028618653</v>
      </c>
    </row>
    <row r="49" spans="1:21" ht="21" x14ac:dyDescent="0.55000000000000004">
      <c r="A49" s="2" t="s">
        <v>39</v>
      </c>
      <c r="C49" s="13">
        <v>0</v>
      </c>
      <c r="D49" s="13"/>
      <c r="E49" s="13">
        <v>-139167000</v>
      </c>
      <c r="F49" s="13"/>
      <c r="G49" s="13">
        <v>0</v>
      </c>
      <c r="H49" s="13"/>
      <c r="I49" s="13">
        <v>-139167000</v>
      </c>
      <c r="K49" s="32">
        <f t="shared" si="0"/>
        <v>-1.8557127946557329E-2</v>
      </c>
      <c r="M49" s="13">
        <v>768421053</v>
      </c>
      <c r="N49" s="13"/>
      <c r="O49" s="13">
        <v>969198750</v>
      </c>
      <c r="P49" s="13"/>
      <c r="Q49" s="13">
        <v>0</v>
      </c>
      <c r="R49" s="13"/>
      <c r="S49" s="13">
        <v>1737619803</v>
      </c>
      <c r="U49" s="33">
        <f t="shared" si="1"/>
        <v>0.12926198867068034</v>
      </c>
    </row>
    <row r="50" spans="1:21" ht="21" x14ac:dyDescent="0.55000000000000004">
      <c r="A50" s="2" t="s">
        <v>40</v>
      </c>
      <c r="C50" s="13">
        <v>0</v>
      </c>
      <c r="D50" s="13"/>
      <c r="E50" s="13">
        <v>12404072755</v>
      </c>
      <c r="F50" s="13"/>
      <c r="G50" s="13">
        <v>0</v>
      </c>
      <c r="H50" s="13"/>
      <c r="I50" s="13">
        <v>12404072755</v>
      </c>
      <c r="K50" s="32">
        <f t="shared" si="0"/>
        <v>1.6540125545060311</v>
      </c>
      <c r="M50" s="13">
        <v>1192272000</v>
      </c>
      <c r="N50" s="13"/>
      <c r="O50" s="13">
        <v>11410771718</v>
      </c>
      <c r="P50" s="13"/>
      <c r="Q50" s="13">
        <v>0</v>
      </c>
      <c r="R50" s="13"/>
      <c r="S50" s="13">
        <v>12603043718</v>
      </c>
      <c r="U50" s="33">
        <f t="shared" si="1"/>
        <v>0.93754369711922836</v>
      </c>
    </row>
    <row r="51" spans="1:21" ht="21" x14ac:dyDescent="0.55000000000000004">
      <c r="A51" s="2" t="s">
        <v>24</v>
      </c>
      <c r="C51" s="13">
        <v>0</v>
      </c>
      <c r="D51" s="13"/>
      <c r="E51" s="13">
        <v>16580754000</v>
      </c>
      <c r="F51" s="13"/>
      <c r="G51" s="13">
        <v>0</v>
      </c>
      <c r="H51" s="13"/>
      <c r="I51" s="13">
        <v>16580754000</v>
      </c>
      <c r="K51" s="32">
        <f t="shared" si="0"/>
        <v>2.2109492439184018</v>
      </c>
      <c r="M51" s="13">
        <v>7983595352</v>
      </c>
      <c r="N51" s="13"/>
      <c r="O51" s="13">
        <v>17956519200</v>
      </c>
      <c r="P51" s="13"/>
      <c r="Q51" s="13">
        <v>0</v>
      </c>
      <c r="R51" s="13"/>
      <c r="S51" s="13">
        <v>25940114552</v>
      </c>
      <c r="U51" s="33">
        <f t="shared" si="1"/>
        <v>1.9296918621367569</v>
      </c>
    </row>
    <row r="52" spans="1:21" ht="21" x14ac:dyDescent="0.55000000000000004">
      <c r="A52" s="2" t="s">
        <v>36</v>
      </c>
      <c r="C52" s="13">
        <v>0</v>
      </c>
      <c r="D52" s="13"/>
      <c r="E52" s="13">
        <v>18471184532</v>
      </c>
      <c r="F52" s="13"/>
      <c r="G52" s="13">
        <v>0</v>
      </c>
      <c r="H52" s="13"/>
      <c r="I52" s="13">
        <v>18471184532</v>
      </c>
      <c r="K52" s="32">
        <f t="shared" si="0"/>
        <v>2.463027403657438</v>
      </c>
      <c r="M52" s="13">
        <v>0</v>
      </c>
      <c r="N52" s="13"/>
      <c r="O52" s="13">
        <v>34619036572</v>
      </c>
      <c r="P52" s="13"/>
      <c r="Q52" s="13">
        <v>0</v>
      </c>
      <c r="R52" s="13"/>
      <c r="S52" s="13">
        <v>34619036572</v>
      </c>
      <c r="U52" s="33">
        <f t="shared" si="1"/>
        <v>2.57531912644744</v>
      </c>
    </row>
    <row r="53" spans="1:21" ht="21" x14ac:dyDescent="0.55000000000000004">
      <c r="A53" s="2" t="s">
        <v>45</v>
      </c>
      <c r="C53" s="13">
        <v>0</v>
      </c>
      <c r="D53" s="13"/>
      <c r="E53" s="13">
        <v>42619549771</v>
      </c>
      <c r="F53" s="13"/>
      <c r="G53" s="13">
        <v>0</v>
      </c>
      <c r="H53" s="13"/>
      <c r="I53" s="13">
        <v>42619549771</v>
      </c>
      <c r="K53" s="32">
        <f t="shared" si="0"/>
        <v>5.6830745659898909</v>
      </c>
      <c r="M53" s="13">
        <v>0</v>
      </c>
      <c r="N53" s="13"/>
      <c r="O53" s="13">
        <v>53851064544</v>
      </c>
      <c r="P53" s="13"/>
      <c r="Q53" s="13">
        <v>0</v>
      </c>
      <c r="R53" s="13"/>
      <c r="S53" s="13">
        <v>53851064544</v>
      </c>
      <c r="U53" s="33">
        <f t="shared" si="1"/>
        <v>4.0059946847823786</v>
      </c>
    </row>
    <row r="54" spans="1:21" ht="21" x14ac:dyDescent="0.55000000000000004">
      <c r="A54" s="2" t="s">
        <v>35</v>
      </c>
      <c r="C54" s="13">
        <v>0</v>
      </c>
      <c r="D54" s="13"/>
      <c r="E54" s="13">
        <v>287548923</v>
      </c>
      <c r="F54" s="13"/>
      <c r="G54" s="13">
        <v>0</v>
      </c>
      <c r="H54" s="13"/>
      <c r="I54" s="13">
        <v>287548923</v>
      </c>
      <c r="K54" s="32">
        <f t="shared" si="0"/>
        <v>3.8343013465877408E-2</v>
      </c>
      <c r="M54" s="13">
        <v>0</v>
      </c>
      <c r="N54" s="13"/>
      <c r="O54" s="13">
        <v>-6216863994</v>
      </c>
      <c r="P54" s="13"/>
      <c r="Q54" s="13">
        <v>0</v>
      </c>
      <c r="R54" s="13"/>
      <c r="S54" s="13">
        <v>-6216863994</v>
      </c>
      <c r="U54" s="33">
        <f t="shared" si="1"/>
        <v>-0.46247412798367415</v>
      </c>
    </row>
    <row r="55" spans="1:21" ht="21" x14ac:dyDescent="0.55000000000000004">
      <c r="A55" s="2" t="s">
        <v>70</v>
      </c>
      <c r="C55" s="13">
        <v>0</v>
      </c>
      <c r="D55" s="13"/>
      <c r="E55" s="13">
        <v>54861968</v>
      </c>
      <c r="F55" s="13"/>
      <c r="G55" s="13">
        <v>0</v>
      </c>
      <c r="H55" s="13"/>
      <c r="I55" s="13">
        <v>54861968</v>
      </c>
      <c r="K55" s="32">
        <f t="shared" si="0"/>
        <v>7.315531408853636E-3</v>
      </c>
      <c r="M55" s="13">
        <v>0</v>
      </c>
      <c r="N55" s="13"/>
      <c r="O55" s="13">
        <v>54861968</v>
      </c>
      <c r="P55" s="13"/>
      <c r="Q55" s="13">
        <v>0</v>
      </c>
      <c r="R55" s="13"/>
      <c r="S55" s="13">
        <v>54861968</v>
      </c>
      <c r="U55" s="33">
        <f t="shared" si="1"/>
        <v>4.0811960555603936E-3</v>
      </c>
    </row>
    <row r="56" spans="1:21" ht="21" x14ac:dyDescent="0.55000000000000004">
      <c r="A56" s="2" t="s">
        <v>71</v>
      </c>
      <c r="C56" s="13">
        <v>0</v>
      </c>
      <c r="D56" s="13"/>
      <c r="E56" s="13">
        <v>-1391539</v>
      </c>
      <c r="F56" s="13"/>
      <c r="G56" s="13">
        <v>0</v>
      </c>
      <c r="H56" s="13"/>
      <c r="I56" s="13">
        <v>-1391539</v>
      </c>
      <c r="K56" s="32">
        <f t="shared" si="0"/>
        <v>-1.8555381136062742E-4</v>
      </c>
      <c r="M56" s="13">
        <v>0</v>
      </c>
      <c r="N56" s="13"/>
      <c r="O56" s="13">
        <v>-1391539</v>
      </c>
      <c r="P56" s="13"/>
      <c r="Q56" s="13">
        <v>0</v>
      </c>
      <c r="R56" s="13"/>
      <c r="S56" s="13">
        <v>-1391539</v>
      </c>
      <c r="U56" s="33">
        <f t="shared" si="1"/>
        <v>-1.0351694780541693E-4</v>
      </c>
    </row>
    <row r="57" spans="1:21" ht="21" x14ac:dyDescent="0.55000000000000004">
      <c r="A57" s="2" t="s">
        <v>34</v>
      </c>
      <c r="C57" s="13">
        <v>0</v>
      </c>
      <c r="D57" s="13"/>
      <c r="E57" s="13">
        <v>6116834388</v>
      </c>
      <c r="F57" s="13"/>
      <c r="G57" s="13">
        <v>0</v>
      </c>
      <c r="H57" s="13"/>
      <c r="I57" s="13">
        <v>6116834388</v>
      </c>
      <c r="K57" s="32">
        <f t="shared" si="0"/>
        <v>0.81564507653407547</v>
      </c>
      <c r="M57" s="13">
        <v>0</v>
      </c>
      <c r="N57" s="13"/>
      <c r="O57" s="13">
        <v>8366012640</v>
      </c>
      <c r="P57" s="13"/>
      <c r="Q57" s="13">
        <v>0</v>
      </c>
      <c r="R57" s="13"/>
      <c r="S57" s="13">
        <v>8366012640</v>
      </c>
      <c r="U57" s="33">
        <f t="shared" si="1"/>
        <v>0.62234985422207956</v>
      </c>
    </row>
    <row r="58" spans="1:21" ht="21" x14ac:dyDescent="0.55000000000000004">
      <c r="A58" s="2" t="s">
        <v>58</v>
      </c>
      <c r="C58" s="13">
        <v>0</v>
      </c>
      <c r="D58" s="13"/>
      <c r="E58" s="13">
        <v>12011155853</v>
      </c>
      <c r="F58" s="13"/>
      <c r="G58" s="13">
        <v>0</v>
      </c>
      <c r="H58" s="13"/>
      <c r="I58" s="13">
        <v>12011155853</v>
      </c>
      <c r="K58" s="32">
        <f t="shared" si="0"/>
        <v>1.6016193203141689</v>
      </c>
      <c r="M58" s="13">
        <v>0</v>
      </c>
      <c r="N58" s="13"/>
      <c r="O58" s="13">
        <v>33120006413</v>
      </c>
      <c r="P58" s="13"/>
      <c r="Q58" s="13">
        <v>0</v>
      </c>
      <c r="R58" s="13"/>
      <c r="S58" s="13">
        <v>33120006413</v>
      </c>
      <c r="U58" s="33">
        <f t="shared" si="1"/>
        <v>2.4638058833921259</v>
      </c>
    </row>
    <row r="59" spans="1:21" ht="21" x14ac:dyDescent="0.55000000000000004">
      <c r="A59" s="2" t="s">
        <v>22</v>
      </c>
      <c r="C59" s="13">
        <v>0</v>
      </c>
      <c r="D59" s="13"/>
      <c r="E59" s="13">
        <v>30380517993</v>
      </c>
      <c r="F59" s="13"/>
      <c r="G59" s="13">
        <v>0</v>
      </c>
      <c r="H59" s="13"/>
      <c r="I59" s="13">
        <v>30380517993</v>
      </c>
      <c r="K59" s="32">
        <f t="shared" si="0"/>
        <v>4.0510692871067722</v>
      </c>
      <c r="M59" s="13">
        <v>0</v>
      </c>
      <c r="N59" s="13"/>
      <c r="O59" s="13">
        <v>69457092287</v>
      </c>
      <c r="P59" s="13"/>
      <c r="Q59" s="13">
        <v>0</v>
      </c>
      <c r="R59" s="13"/>
      <c r="S59" s="13">
        <v>69457092287</v>
      </c>
      <c r="U59" s="33">
        <f t="shared" si="1"/>
        <v>5.1669311438554049</v>
      </c>
    </row>
    <row r="60" spans="1:21" ht="21" x14ac:dyDescent="0.55000000000000004">
      <c r="A60" s="2" t="s">
        <v>51</v>
      </c>
      <c r="C60" s="13">
        <v>0</v>
      </c>
      <c r="D60" s="13"/>
      <c r="E60" s="13">
        <v>45379903158</v>
      </c>
      <c r="F60" s="13"/>
      <c r="G60" s="13">
        <v>0</v>
      </c>
      <c r="H60" s="13"/>
      <c r="I60" s="13">
        <v>45379903158</v>
      </c>
      <c r="K60" s="32">
        <f t="shared" si="0"/>
        <v>6.0511519908123832</v>
      </c>
      <c r="M60" s="13">
        <v>0</v>
      </c>
      <c r="N60" s="13"/>
      <c r="O60" s="13">
        <v>67329233172</v>
      </c>
      <c r="P60" s="13"/>
      <c r="Q60" s="13">
        <v>0</v>
      </c>
      <c r="R60" s="13"/>
      <c r="S60" s="13">
        <v>67329233172</v>
      </c>
      <c r="U60" s="33">
        <f t="shared" si="1"/>
        <v>5.008639151360236</v>
      </c>
    </row>
    <row r="61" spans="1:21" ht="21" x14ac:dyDescent="0.55000000000000004">
      <c r="A61" s="2" t="s">
        <v>26</v>
      </c>
      <c r="C61" s="13">
        <v>0</v>
      </c>
      <c r="D61" s="13"/>
      <c r="E61" s="13">
        <v>21874064167</v>
      </c>
      <c r="F61" s="13"/>
      <c r="G61" s="13">
        <v>0</v>
      </c>
      <c r="H61" s="13"/>
      <c r="I61" s="13">
        <v>21874064167</v>
      </c>
      <c r="K61" s="32">
        <f t="shared" si="0"/>
        <v>2.9167820493236469</v>
      </c>
      <c r="M61" s="13">
        <v>0</v>
      </c>
      <c r="N61" s="13"/>
      <c r="O61" s="13">
        <v>28988785492</v>
      </c>
      <c r="P61" s="13"/>
      <c r="Q61" s="13">
        <v>0</v>
      </c>
      <c r="R61" s="13"/>
      <c r="S61" s="13">
        <v>28988785492</v>
      </c>
      <c r="U61" s="33">
        <f t="shared" si="1"/>
        <v>2.1564832855692813</v>
      </c>
    </row>
    <row r="62" spans="1:21" ht="21" x14ac:dyDescent="0.55000000000000004">
      <c r="A62" s="2" t="s">
        <v>49</v>
      </c>
      <c r="C62" s="13">
        <v>0</v>
      </c>
      <c r="D62" s="13"/>
      <c r="E62" s="13">
        <v>12061705025</v>
      </c>
      <c r="F62" s="13"/>
      <c r="G62" s="13">
        <v>0</v>
      </c>
      <c r="H62" s="13"/>
      <c r="I62" s="13">
        <v>12061705025</v>
      </c>
      <c r="K62" s="32">
        <f t="shared" si="0"/>
        <v>1.6083597649051748</v>
      </c>
      <c r="M62" s="13">
        <v>0</v>
      </c>
      <c r="N62" s="13"/>
      <c r="O62" s="13">
        <v>11585720583</v>
      </c>
      <c r="P62" s="13"/>
      <c r="Q62" s="13">
        <v>0</v>
      </c>
      <c r="R62" s="13"/>
      <c r="S62" s="13">
        <v>11585720583</v>
      </c>
      <c r="U62" s="33">
        <f t="shared" si="1"/>
        <v>0.86186476475223173</v>
      </c>
    </row>
    <row r="63" spans="1:21" ht="21" x14ac:dyDescent="0.55000000000000004">
      <c r="A63" s="2" t="s">
        <v>68</v>
      </c>
      <c r="C63" s="13">
        <v>0</v>
      </c>
      <c r="D63" s="13"/>
      <c r="E63" s="13">
        <v>76527494</v>
      </c>
      <c r="F63" s="13"/>
      <c r="G63" s="13">
        <v>0</v>
      </c>
      <c r="H63" s="13"/>
      <c r="I63" s="13">
        <v>76527494</v>
      </c>
      <c r="K63" s="32">
        <f t="shared" si="0"/>
        <v>1.0204506079655366E-2</v>
      </c>
      <c r="M63" s="13">
        <v>0</v>
      </c>
      <c r="N63" s="13"/>
      <c r="O63" s="13">
        <v>76527494</v>
      </c>
      <c r="P63" s="13"/>
      <c r="Q63" s="13">
        <v>0</v>
      </c>
      <c r="R63" s="13"/>
      <c r="S63" s="13">
        <v>76527494</v>
      </c>
      <c r="U63" s="33">
        <f t="shared" si="1"/>
        <v>5.6929001645497235E-3</v>
      </c>
    </row>
    <row r="64" spans="1:21" ht="21" x14ac:dyDescent="0.55000000000000004">
      <c r="A64" s="2" t="s">
        <v>72</v>
      </c>
      <c r="C64" s="13">
        <v>0</v>
      </c>
      <c r="D64" s="13"/>
      <c r="E64" s="13">
        <v>397580757</v>
      </c>
      <c r="F64" s="13"/>
      <c r="G64" s="13">
        <v>0</v>
      </c>
      <c r="H64" s="13"/>
      <c r="I64" s="13">
        <v>397580757</v>
      </c>
      <c r="K64" s="32">
        <f t="shared" si="0"/>
        <v>5.3015132730734431E-2</v>
      </c>
      <c r="M64" s="13">
        <v>0</v>
      </c>
      <c r="N64" s="13"/>
      <c r="O64" s="13">
        <v>397580757</v>
      </c>
      <c r="P64" s="13"/>
      <c r="Q64" s="13">
        <v>0</v>
      </c>
      <c r="R64" s="13"/>
      <c r="S64" s="13">
        <v>397580757</v>
      </c>
      <c r="U64" s="33">
        <f t="shared" si="1"/>
        <v>2.9576135825734786E-2</v>
      </c>
    </row>
    <row r="65" spans="1:21" ht="21" x14ac:dyDescent="0.55000000000000004">
      <c r="A65" s="2" t="s">
        <v>17</v>
      </c>
      <c r="C65" s="13">
        <v>0</v>
      </c>
      <c r="D65" s="13"/>
      <c r="E65" s="13">
        <v>16527782795</v>
      </c>
      <c r="F65" s="13"/>
      <c r="G65" s="13">
        <v>0</v>
      </c>
      <c r="H65" s="13"/>
      <c r="I65" s="13">
        <v>16527782795</v>
      </c>
      <c r="K65" s="32">
        <f t="shared" si="0"/>
        <v>2.2038858350020041</v>
      </c>
      <c r="M65" s="13">
        <v>0</v>
      </c>
      <c r="N65" s="13"/>
      <c r="O65" s="13">
        <v>23659549273</v>
      </c>
      <c r="P65" s="13"/>
      <c r="Q65" s="13">
        <v>0</v>
      </c>
      <c r="R65" s="13"/>
      <c r="S65" s="13">
        <v>23659549273</v>
      </c>
      <c r="U65" s="33">
        <f t="shared" si="1"/>
        <v>1.7600400184204907</v>
      </c>
    </row>
    <row r="66" spans="1:21" ht="21" x14ac:dyDescent="0.55000000000000004">
      <c r="A66" s="2" t="s">
        <v>66</v>
      </c>
      <c r="C66" s="13">
        <v>0</v>
      </c>
      <c r="D66" s="13"/>
      <c r="E66" s="13">
        <v>-456702395</v>
      </c>
      <c r="F66" s="13"/>
      <c r="G66" s="13">
        <v>0</v>
      </c>
      <c r="H66" s="13"/>
      <c r="I66" s="13">
        <v>-456702395</v>
      </c>
      <c r="K66" s="32">
        <f t="shared" si="0"/>
        <v>-6.0898666907486437E-2</v>
      </c>
      <c r="M66" s="13">
        <v>0</v>
      </c>
      <c r="N66" s="13"/>
      <c r="O66" s="13">
        <v>1658028262</v>
      </c>
      <c r="P66" s="13"/>
      <c r="Q66" s="13">
        <v>0</v>
      </c>
      <c r="R66" s="13"/>
      <c r="S66" s="13">
        <v>1658028262</v>
      </c>
      <c r="U66" s="33">
        <f t="shared" si="1"/>
        <v>0.12334115325359919</v>
      </c>
    </row>
    <row r="67" spans="1:21" ht="21" x14ac:dyDescent="0.55000000000000004">
      <c r="A67" s="2" t="s">
        <v>73</v>
      </c>
      <c r="C67" s="13">
        <v>0</v>
      </c>
      <c r="D67" s="13"/>
      <c r="E67" s="13">
        <v>1040483513</v>
      </c>
      <c r="F67" s="13"/>
      <c r="G67" s="13">
        <v>0</v>
      </c>
      <c r="H67" s="13"/>
      <c r="I67" s="13">
        <v>1040483513</v>
      </c>
      <c r="K67" s="32">
        <f t="shared" si="0"/>
        <v>0.13874255877488517</v>
      </c>
      <c r="M67" s="13">
        <v>0</v>
      </c>
      <c r="N67" s="13"/>
      <c r="O67" s="13">
        <v>1040483513</v>
      </c>
      <c r="P67" s="13"/>
      <c r="Q67" s="13">
        <v>0</v>
      </c>
      <c r="R67" s="13"/>
      <c r="S67" s="13">
        <v>1040483513</v>
      </c>
      <c r="U67" s="33">
        <f t="shared" si="1"/>
        <v>7.7401838904707559E-2</v>
      </c>
    </row>
    <row r="68" spans="1:21" ht="21" x14ac:dyDescent="0.55000000000000004">
      <c r="A68" s="2" t="s">
        <v>59</v>
      </c>
      <c r="C68" s="13">
        <v>0</v>
      </c>
      <c r="D68" s="13"/>
      <c r="E68" s="13">
        <v>30074700877</v>
      </c>
      <c r="F68" s="13"/>
      <c r="G68" s="13">
        <v>0</v>
      </c>
      <c r="H68" s="13"/>
      <c r="I68" s="13">
        <v>30074700877</v>
      </c>
      <c r="K68" s="32">
        <f t="shared" si="0"/>
        <v>4.0102903140035275</v>
      </c>
      <c r="M68" s="13">
        <v>0</v>
      </c>
      <c r="N68" s="13"/>
      <c r="O68" s="13">
        <v>55752714976</v>
      </c>
      <c r="P68" s="13"/>
      <c r="Q68" s="13">
        <v>0</v>
      </c>
      <c r="R68" s="13"/>
      <c r="S68" s="13">
        <v>55752714976</v>
      </c>
      <c r="U68" s="33">
        <f t="shared" si="1"/>
        <v>4.1474589545682008</v>
      </c>
    </row>
    <row r="69" spans="1:21" ht="21" x14ac:dyDescent="0.55000000000000004">
      <c r="A69" s="2" t="s">
        <v>28</v>
      </c>
      <c r="C69" s="13">
        <v>0</v>
      </c>
      <c r="D69" s="13"/>
      <c r="E69" s="13">
        <v>2911886019</v>
      </c>
      <c r="F69" s="13"/>
      <c r="G69" s="13">
        <v>0</v>
      </c>
      <c r="H69" s="13"/>
      <c r="I69" s="13">
        <v>2911886019</v>
      </c>
      <c r="K69" s="32">
        <f t="shared" si="0"/>
        <v>0.38828343946750643</v>
      </c>
      <c r="M69" s="13">
        <v>0</v>
      </c>
      <c r="N69" s="13"/>
      <c r="O69" s="13">
        <v>634510890</v>
      </c>
      <c r="P69" s="13"/>
      <c r="Q69" s="13">
        <v>0</v>
      </c>
      <c r="R69" s="13"/>
      <c r="S69" s="13">
        <v>634510890</v>
      </c>
      <c r="U69" s="33">
        <f t="shared" si="1"/>
        <v>4.7201429986582229E-2</v>
      </c>
    </row>
    <row r="70" spans="1:21" ht="21" x14ac:dyDescent="0.55000000000000004">
      <c r="A70" s="2" t="s">
        <v>29</v>
      </c>
      <c r="C70" s="13">
        <v>0</v>
      </c>
      <c r="D70" s="13"/>
      <c r="E70" s="13">
        <v>2195654141</v>
      </c>
      <c r="F70" s="13"/>
      <c r="G70" s="13">
        <v>0</v>
      </c>
      <c r="H70" s="13"/>
      <c r="I70" s="13">
        <v>2195654141</v>
      </c>
      <c r="K70" s="32">
        <f t="shared" si="0"/>
        <v>0.29277799205936339</v>
      </c>
      <c r="M70" s="13">
        <v>0</v>
      </c>
      <c r="N70" s="13"/>
      <c r="O70" s="13">
        <v>3923768442</v>
      </c>
      <c r="P70" s="13"/>
      <c r="Q70" s="13">
        <v>0</v>
      </c>
      <c r="R70" s="13"/>
      <c r="S70" s="13">
        <v>3923768442</v>
      </c>
      <c r="U70" s="33">
        <f t="shared" si="1"/>
        <v>0.29189015400291052</v>
      </c>
    </row>
    <row r="71" spans="1:21" ht="21" x14ac:dyDescent="0.55000000000000004">
      <c r="A71" s="2" t="s">
        <v>56</v>
      </c>
      <c r="C71" s="13">
        <v>0</v>
      </c>
      <c r="D71" s="13"/>
      <c r="E71" s="13">
        <v>3664397052</v>
      </c>
      <c r="F71" s="13"/>
      <c r="G71" s="13">
        <v>0</v>
      </c>
      <c r="H71" s="13"/>
      <c r="I71" s="13">
        <v>3664397052</v>
      </c>
      <c r="K71" s="32">
        <f t="shared" si="0"/>
        <v>0.48862650585951761</v>
      </c>
      <c r="M71" s="13">
        <v>0</v>
      </c>
      <c r="N71" s="13"/>
      <c r="O71" s="13">
        <v>14855663725</v>
      </c>
      <c r="P71" s="13"/>
      <c r="Q71" s="13">
        <v>0</v>
      </c>
      <c r="R71" s="13"/>
      <c r="S71" s="13">
        <f>14855663725-82</f>
        <v>14855663643</v>
      </c>
      <c r="U71" s="33">
        <f t="shared" si="1"/>
        <v>1.1051166786897537</v>
      </c>
    </row>
    <row r="72" spans="1:21" ht="19.5" thickBot="1" x14ac:dyDescent="0.5">
      <c r="C72" s="16">
        <f>SUM(C8:C71)</f>
        <v>46184445300</v>
      </c>
      <c r="D72" s="13"/>
      <c r="E72" s="16">
        <f>SUM(E8:E71)</f>
        <v>643187399875</v>
      </c>
      <c r="F72" s="31"/>
      <c r="G72" s="16">
        <f>SUM(G8:G71)</f>
        <v>55023793945</v>
      </c>
      <c r="H72" s="13"/>
      <c r="I72" s="16">
        <f>SUM(I8:I71)</f>
        <v>744395639120</v>
      </c>
      <c r="K72" s="49">
        <f>SUM(K8:K71)</f>
        <v>99.260924773898651</v>
      </c>
      <c r="L72" s="27"/>
      <c r="M72" s="38">
        <f>SUM(M8:M71)</f>
        <v>166111128100</v>
      </c>
      <c r="N72" s="36"/>
      <c r="O72" s="38">
        <f>SUM(O8:O71)</f>
        <v>1082211325076</v>
      </c>
      <c r="P72" s="36"/>
      <c r="Q72" s="38">
        <f>SUM(Q8:Q71)</f>
        <v>81891905637</v>
      </c>
      <c r="R72" s="36"/>
      <c r="S72" s="38">
        <f>SUM(S8:S71)</f>
        <v>1330214358813</v>
      </c>
      <c r="T72" s="27"/>
      <c r="U72" s="50">
        <f>(S72/1344262006851)*100</f>
        <v>98.954991812131382</v>
      </c>
    </row>
    <row r="73" spans="1:21" ht="19.5" thickTop="1" x14ac:dyDescent="0.45">
      <c r="C73" s="47"/>
      <c r="E73" s="47"/>
      <c r="I73" s="18"/>
      <c r="K73" s="27"/>
      <c r="L73" s="27"/>
      <c r="M73" s="51"/>
      <c r="N73" s="27"/>
      <c r="O73" s="51"/>
      <c r="P73" s="27"/>
      <c r="Q73" s="7"/>
      <c r="R73" s="27"/>
      <c r="S73" s="52"/>
      <c r="T73" s="27"/>
      <c r="U73" s="45"/>
    </row>
    <row r="74" spans="1:21" x14ac:dyDescent="0.45">
      <c r="C74" s="48"/>
      <c r="D74" s="48"/>
      <c r="E74" s="48"/>
      <c r="I74" s="18"/>
      <c r="K74" s="23"/>
      <c r="L74" s="27"/>
      <c r="M74" s="53"/>
      <c r="N74" s="53"/>
      <c r="O74" s="53"/>
      <c r="P74" s="27"/>
      <c r="Q74" s="7"/>
      <c r="R74" s="27"/>
      <c r="S74" s="52"/>
      <c r="T74" s="27"/>
      <c r="U74" s="54"/>
    </row>
    <row r="75" spans="1:21" x14ac:dyDescent="0.45">
      <c r="C75" s="48"/>
      <c r="D75" s="48"/>
      <c r="E75" s="48"/>
      <c r="K75" s="27"/>
      <c r="L75" s="27"/>
      <c r="M75" s="53"/>
      <c r="N75" s="53"/>
      <c r="O75" s="53"/>
      <c r="P75" s="27"/>
      <c r="Q75" s="27"/>
      <c r="R75" s="27"/>
      <c r="S75" s="27"/>
      <c r="T75" s="27"/>
      <c r="U75" s="34"/>
    </row>
  </sheetData>
  <mergeCells count="15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C6:K6"/>
    <mergeCell ref="M7"/>
    <mergeCell ref="O7"/>
    <mergeCell ref="Q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4"/>
  <sheetViews>
    <sheetView rightToLeft="1" view="pageBreakPreview" zoomScaleNormal="100" zoomScaleSheetLayoutView="100" workbookViewId="0">
      <selection activeCell="E13" sqref="E13"/>
    </sheetView>
  </sheetViews>
  <sheetFormatPr defaultRowHeight="18.75" x14ac:dyDescent="0.45"/>
  <cols>
    <col min="1" max="1" width="21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8" ht="30" x14ac:dyDescent="0.45">
      <c r="A2" s="55" t="s">
        <v>0</v>
      </c>
      <c r="B2" s="55"/>
      <c r="C2" s="55"/>
      <c r="D2" s="55"/>
      <c r="E2" s="55"/>
      <c r="F2" s="55"/>
      <c r="G2" s="55"/>
    </row>
    <row r="3" spans="1:8" ht="30" x14ac:dyDescent="0.45">
      <c r="A3" s="55" t="s">
        <v>109</v>
      </c>
      <c r="B3" s="55"/>
      <c r="C3" s="55"/>
      <c r="D3" s="55"/>
      <c r="E3" s="55"/>
      <c r="F3" s="55"/>
      <c r="G3" s="55"/>
    </row>
    <row r="4" spans="1:8" ht="30" x14ac:dyDescent="0.45">
      <c r="A4" s="55" t="s">
        <v>2</v>
      </c>
      <c r="B4" s="55"/>
      <c r="C4" s="55"/>
      <c r="D4" s="55"/>
      <c r="E4" s="55"/>
      <c r="F4" s="55"/>
      <c r="G4" s="55"/>
    </row>
    <row r="6" spans="1:8" ht="30" x14ac:dyDescent="0.45">
      <c r="A6" s="58" t="s">
        <v>156</v>
      </c>
      <c r="B6" s="58" t="s">
        <v>156</v>
      </c>
      <c r="C6" s="58" t="s">
        <v>156</v>
      </c>
      <c r="E6" s="30" t="s">
        <v>111</v>
      </c>
      <c r="F6" s="35"/>
      <c r="G6" s="30" t="s">
        <v>112</v>
      </c>
      <c r="H6" s="35"/>
    </row>
    <row r="7" spans="1:8" ht="30" x14ac:dyDescent="0.45">
      <c r="A7" s="58" t="s">
        <v>157</v>
      </c>
      <c r="C7" s="58" t="s">
        <v>79</v>
      </c>
      <c r="E7" s="58" t="s">
        <v>158</v>
      </c>
      <c r="G7" s="58" t="s">
        <v>158</v>
      </c>
    </row>
    <row r="8" spans="1:8" ht="21" x14ac:dyDescent="0.55000000000000004">
      <c r="A8" s="2" t="s">
        <v>85</v>
      </c>
      <c r="C8" s="20" t="s">
        <v>86</v>
      </c>
      <c r="E8" s="13">
        <v>7187</v>
      </c>
      <c r="F8" s="13"/>
      <c r="G8" s="13">
        <v>22238389</v>
      </c>
    </row>
    <row r="9" spans="1:8" ht="21" x14ac:dyDescent="0.55000000000000004">
      <c r="A9" s="2" t="s">
        <v>89</v>
      </c>
      <c r="C9" s="20" t="s">
        <v>90</v>
      </c>
      <c r="E9" s="13">
        <v>2505</v>
      </c>
      <c r="F9" s="13"/>
      <c r="G9" s="13">
        <v>8366</v>
      </c>
    </row>
    <row r="10" spans="1:8" ht="21" x14ac:dyDescent="0.55000000000000004">
      <c r="A10" s="2" t="s">
        <v>92</v>
      </c>
      <c r="C10" s="20" t="s">
        <v>93</v>
      </c>
      <c r="E10" s="13">
        <v>1860</v>
      </c>
      <c r="F10" s="13"/>
      <c r="G10" s="13">
        <v>2686</v>
      </c>
    </row>
    <row r="11" spans="1:8" ht="21" x14ac:dyDescent="0.55000000000000004">
      <c r="A11" s="2" t="s">
        <v>95</v>
      </c>
      <c r="C11" s="20" t="s">
        <v>96</v>
      </c>
      <c r="E11" s="13">
        <v>2852</v>
      </c>
      <c r="F11" s="13"/>
      <c r="G11" s="13">
        <v>4648</v>
      </c>
    </row>
    <row r="12" spans="1:8" ht="21" x14ac:dyDescent="0.55000000000000004">
      <c r="A12" s="2" t="s">
        <v>97</v>
      </c>
      <c r="C12" s="20" t="s">
        <v>98</v>
      </c>
      <c r="E12" s="13">
        <v>10438</v>
      </c>
      <c r="F12" s="13"/>
      <c r="G12" s="13">
        <v>23181</v>
      </c>
    </row>
    <row r="13" spans="1:8" ht="19.5" thickBot="1" x14ac:dyDescent="0.5">
      <c r="E13" s="16">
        <f>SUM(E8:E12)</f>
        <v>24842</v>
      </c>
      <c r="F13" s="13"/>
      <c r="G13" s="16">
        <f>SUM(G8:G12)</f>
        <v>22277270</v>
      </c>
    </row>
    <row r="14" spans="1:8" ht="19.5" thickTop="1" x14ac:dyDescent="0.45">
      <c r="E14" s="13"/>
      <c r="F14" s="13"/>
      <c r="G14" s="13"/>
    </row>
  </sheetData>
  <mergeCells count="8">
    <mergeCell ref="A2:G2"/>
    <mergeCell ref="A3:G3"/>
    <mergeCell ref="A4:G4"/>
    <mergeCell ref="A7"/>
    <mergeCell ref="C7"/>
    <mergeCell ref="A6:C6"/>
    <mergeCell ref="E7"/>
    <mergeCell ref="G7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7"/>
  <sheetViews>
    <sheetView rightToLeft="1" view="pageBreakPreview" zoomScale="130" zoomScaleNormal="100" zoomScaleSheetLayoutView="130" workbookViewId="0">
      <selection activeCell="E12" sqref="E1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12.140625" style="1" bestFit="1" customWidth="1"/>
    <col min="8" max="8" width="11.85546875" style="1" bestFit="1" customWidth="1"/>
    <col min="9" max="16384" width="9.140625" style="1"/>
  </cols>
  <sheetData>
    <row r="2" spans="1:8" ht="30" x14ac:dyDescent="0.45">
      <c r="A2" s="55" t="s">
        <v>0</v>
      </c>
      <c r="B2" s="55"/>
      <c r="C2" s="55"/>
      <c r="D2" s="55"/>
      <c r="E2" s="55"/>
    </row>
    <row r="3" spans="1:8" ht="30" x14ac:dyDescent="0.45">
      <c r="A3" s="55" t="s">
        <v>109</v>
      </c>
      <c r="B3" s="55"/>
      <c r="C3" s="55"/>
      <c r="D3" s="55"/>
      <c r="E3" s="55"/>
    </row>
    <row r="4" spans="1:8" ht="30" x14ac:dyDescent="0.45">
      <c r="A4" s="55" t="s">
        <v>2</v>
      </c>
      <c r="B4" s="55"/>
      <c r="C4" s="55"/>
      <c r="D4" s="55"/>
      <c r="E4" s="55"/>
    </row>
    <row r="6" spans="1:8" ht="30" x14ac:dyDescent="0.45">
      <c r="A6" s="56" t="s">
        <v>159</v>
      </c>
      <c r="C6" s="58" t="s">
        <v>111</v>
      </c>
      <c r="E6" s="58" t="s">
        <v>6</v>
      </c>
    </row>
    <row r="7" spans="1:8" ht="30" x14ac:dyDescent="0.45">
      <c r="A7" s="57" t="s">
        <v>159</v>
      </c>
      <c r="C7" s="58" t="s">
        <v>82</v>
      </c>
      <c r="E7" s="58" t="s">
        <v>82</v>
      </c>
    </row>
    <row r="8" spans="1:8" ht="21" x14ac:dyDescent="0.55000000000000004">
      <c r="A8" s="2" t="s">
        <v>159</v>
      </c>
      <c r="C8" s="13">
        <v>1829565429</v>
      </c>
      <c r="D8" s="13"/>
      <c r="E8" s="13">
        <v>550275561</v>
      </c>
      <c r="G8" s="3"/>
      <c r="H8" s="3"/>
    </row>
    <row r="9" spans="1:8" ht="21" x14ac:dyDescent="0.55000000000000004">
      <c r="A9" s="2" t="s">
        <v>160</v>
      </c>
      <c r="C9" s="13">
        <v>0</v>
      </c>
      <c r="D9" s="13"/>
      <c r="E9" s="13">
        <v>26</v>
      </c>
    </row>
    <row r="10" spans="1:8" ht="21" x14ac:dyDescent="0.55000000000000004">
      <c r="A10" s="2" t="s">
        <v>161</v>
      </c>
      <c r="C10" s="13">
        <v>122996960</v>
      </c>
      <c r="D10" s="13"/>
      <c r="E10" s="13">
        <v>290180649</v>
      </c>
      <c r="G10" s="3"/>
      <c r="H10" s="3"/>
    </row>
    <row r="11" spans="1:8" ht="21.75" thickBot="1" x14ac:dyDescent="0.6">
      <c r="A11" s="2" t="s">
        <v>74</v>
      </c>
      <c r="C11" s="38">
        <f>SUM(C8:C10)</f>
        <v>1952562389</v>
      </c>
      <c r="D11" s="36"/>
      <c r="E11" s="38">
        <f>SUM(E8:E10)</f>
        <v>840456236</v>
      </c>
      <c r="G11" s="3"/>
      <c r="H11" s="3"/>
    </row>
    <row r="12" spans="1:8" ht="19.5" thickTop="1" x14ac:dyDescent="0.45">
      <c r="A12" s="40"/>
      <c r="B12" s="40"/>
      <c r="C12" s="41"/>
      <c r="D12" s="40"/>
      <c r="E12" s="41"/>
    </row>
    <row r="13" spans="1:8" x14ac:dyDescent="0.45">
      <c r="A13" s="42"/>
      <c r="B13" s="43"/>
      <c r="C13" s="43"/>
      <c r="D13" s="43"/>
      <c r="E13" s="43"/>
      <c r="F13" s="43"/>
      <c r="G13" s="43"/>
    </row>
    <row r="14" spans="1:8" x14ac:dyDescent="0.45">
      <c r="A14" s="44"/>
      <c r="B14" s="43"/>
      <c r="C14" s="43"/>
      <c r="D14" s="43"/>
      <c r="E14" s="43"/>
      <c r="F14" s="43"/>
      <c r="G14" s="43"/>
    </row>
    <row r="15" spans="1:8" x14ac:dyDescent="0.45">
      <c r="A15" s="43"/>
      <c r="B15" s="43"/>
      <c r="C15" s="61"/>
      <c r="D15" s="61"/>
      <c r="E15" s="61"/>
      <c r="F15" s="43"/>
      <c r="G15" s="43"/>
    </row>
    <row r="16" spans="1:8" x14ac:dyDescent="0.45">
      <c r="A16" s="43"/>
      <c r="B16" s="43"/>
      <c r="C16" s="44"/>
      <c r="D16" s="43"/>
      <c r="E16" s="44"/>
      <c r="F16" s="43"/>
      <c r="G16" s="43"/>
    </row>
    <row r="17" spans="1:7" x14ac:dyDescent="0.45">
      <c r="A17" s="43"/>
      <c r="B17" s="43"/>
      <c r="C17" s="43"/>
      <c r="D17" s="43"/>
      <c r="E17" s="43"/>
      <c r="F17" s="43"/>
      <c r="G17" s="43"/>
    </row>
  </sheetData>
  <mergeCells count="9">
    <mergeCell ref="C15:E15"/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Parisa Gharavi</cp:lastModifiedBy>
  <dcterms:created xsi:type="dcterms:W3CDTF">2021-08-23T09:37:15Z</dcterms:created>
  <dcterms:modified xsi:type="dcterms:W3CDTF">2021-09-01T11:48:03Z</dcterms:modified>
</cp:coreProperties>
</file>