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تجارت شاخصی کاردان\گزارش افشا پرتفو\"/>
    </mc:Choice>
  </mc:AlternateContent>
  <xr:revisionPtr revIDLastSave="0" documentId="13_ncr:1_{EA014B2A-8E40-4D4A-8E8D-B83E2A9067F7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9">'جمع درآمدها'!$A$1:$G$10</definedName>
    <definedName name="_xlnm.Print_Area" localSheetId="7">'درآمد سپرده بانکی'!$A$1:$G$14</definedName>
    <definedName name="_xlnm.Print_Area" localSheetId="4">'درآمد ناشی از تغییر قیمت اوراق'!$A$1:$Q$67</definedName>
    <definedName name="_xlnm.Print_Area" localSheetId="8">'سایر درآمدها'!$A$1:$E$12</definedName>
    <definedName name="_xlnm.Print_Area" localSheetId="6">'سرمایه‌گذاری در سهام'!$A$1:$U$80</definedName>
    <definedName name="_xlnm.Print_Area" localSheetId="2">'سود اوراق بهادار و سپرده بانکی'!$A$1:$Q$13</definedName>
    <definedName name="_xlnm.Print_Area" localSheetId="0">سهام!$A$1:$Y$71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4" l="1"/>
  <c r="O67" i="9" l="1"/>
  <c r="O45" i="10"/>
  <c r="M45" i="10"/>
  <c r="M46" i="10"/>
  <c r="E12" i="14" l="1"/>
  <c r="Q40" i="8"/>
  <c r="K80" i="11" l="1"/>
  <c r="U80" i="11"/>
  <c r="C10" i="15" l="1"/>
  <c r="C7" i="15"/>
  <c r="E13" i="13"/>
  <c r="S79" i="11"/>
  <c r="Q45" i="11"/>
  <c r="O79" i="11"/>
  <c r="I79" i="11"/>
  <c r="E79" i="11"/>
  <c r="C80" i="11"/>
  <c r="E80" i="11"/>
  <c r="G80" i="11"/>
  <c r="I80" i="11"/>
  <c r="M80" i="11"/>
  <c r="O80" i="11"/>
  <c r="Q80" i="11"/>
  <c r="S80" i="11"/>
  <c r="G67" i="9"/>
  <c r="O46" i="10"/>
  <c r="E46" i="10"/>
  <c r="I66" i="9"/>
  <c r="Q59" i="9"/>
  <c r="O13" i="7"/>
  <c r="S40" i="8"/>
  <c r="I13" i="7"/>
  <c r="G13" i="7"/>
  <c r="S16" i="6"/>
  <c r="K16" i="6"/>
  <c r="G59" i="1"/>
  <c r="W68" i="1"/>
  <c r="C69" i="1"/>
  <c r="I40" i="8" l="1"/>
  <c r="G10" i="15" l="1"/>
  <c r="E10" i="15"/>
  <c r="G13" i="13"/>
  <c r="G46" i="10"/>
  <c r="I46" i="10"/>
  <c r="Q46" i="10"/>
  <c r="E67" i="9"/>
  <c r="M67" i="9"/>
  <c r="Q67" i="9"/>
  <c r="I67" i="9"/>
  <c r="O40" i="8"/>
  <c r="M40" i="8"/>
  <c r="K40" i="8"/>
  <c r="G40" i="8"/>
  <c r="E40" i="8"/>
  <c r="K13" i="7"/>
  <c r="Q13" i="7"/>
  <c r="M13" i="7"/>
  <c r="O16" i="6"/>
  <c r="Q16" i="6"/>
  <c r="M16" i="6"/>
  <c r="G69" i="1"/>
  <c r="M69" i="1"/>
  <c r="O69" i="1"/>
  <c r="Q69" i="1"/>
  <c r="S69" i="1"/>
  <c r="U69" i="1"/>
  <c r="W69" i="1"/>
  <c r="K69" i="1"/>
  <c r="I69" i="1"/>
  <c r="E69" i="1"/>
  <c r="Y69" i="1" l="1"/>
</calcChain>
</file>

<file path=xl/sharedStrings.xml><?xml version="1.0" encoding="utf-8"?>
<sst xmlns="http://schemas.openxmlformats.org/spreadsheetml/2006/main" count="600" uniqueCount="175">
  <si>
    <t>صندوق سرمایه‌گذاری تجارت شاخصی کاردان</t>
  </si>
  <si>
    <t>صورت وضعیت پورتفوی</t>
  </si>
  <si>
    <t>برای ماه منتهی به 1400/06/31</t>
  </si>
  <si>
    <t>نام شرکت</t>
  </si>
  <si>
    <t>1400/05/31</t>
  </si>
  <si>
    <t>تغییرات طی دوره</t>
  </si>
  <si>
    <t>1400/06/31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</si>
  <si>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</si>
  <si>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</si>
  <si>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</si>
  <si>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</si>
  <si>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</si>
  <si>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</si>
  <si>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</si>
  <si>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</si>
  <si>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</si>
  <si>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</si>
  <si>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</si>
  <si>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تجارت نو</t>
  </si>
  <si>
    <t>پالایش نفت بندرعباس</t>
  </si>
  <si>
    <t>پالایش نفت تبریز</t>
  </si>
  <si>
    <t>پتروشیمی پردیس</t>
  </si>
  <si>
    <t>پتروشیمی جم</t>
  </si>
  <si>
    <t>پتروشیمی غدیر</t>
  </si>
  <si>
    <t>پلی پروپیلن جم - جم پیلن</t>
  </si>
  <si>
    <t>پلیمر آریا ساسول</t>
  </si>
  <si>
    <t>تامین سرمایه بانک ملت</t>
  </si>
  <si>
    <t>تامین سرمایه لوتوس پارسیان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</si>
  <si>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</si>
  <si>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</si>
  <si>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</si>
  <si>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</si>
  <si>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ح . پدیده شیمی قرن</t>
  </si>
  <si>
    <t>ح . سرمایه گذاری دارویی تامین</t>
  </si>
  <si>
    <t>ح . مس‌ شهیدباهنر</t>
  </si>
  <si>
    <t>داروسازی‌ سینا</t>
  </si>
  <si>
    <t>س. نفت و گاز و پتروشیمی تأمین</t>
  </si>
  <si>
    <t>س. و خدمات مدیریت صند. ب کشوری</t>
  </si>
  <si>
    <t>سبحان دارو</t>
  </si>
  <si>
    <t>سپید ماکیان</t>
  </si>
  <si>
    <t>سرمایه گذاری دارویی تامین</t>
  </si>
  <si>
    <t>سرمایه گذاری صدرتامین</t>
  </si>
  <si>
    <t>سرمایه گذاری گروه توسعه ملی</t>
  </si>
  <si>
    <t>سرمایه گذاری هامون صبا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</si>
  <si>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</si>
  <si>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</si>
  <si>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</si>
  <si>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</si>
  <si>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شرکت ارتباطات سیار ایران</t>
  </si>
  <si>
    <t>شرکت کی بی سی</t>
  </si>
  <si>
    <t>صنایع پتروشیمی خلیج فارس</t>
  </si>
  <si>
    <t>صنعت غذایی کورش</t>
  </si>
  <si>
    <t>فجر انرژی خلیج فارس</t>
  </si>
  <si>
    <t>فولاد  خوزستان</t>
  </si>
  <si>
    <t>فولاد مبارکه اصفهان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</si>
  <si>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</si>
  <si>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</si>
  <si>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</si>
  <si>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</si>
  <si>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</si>
  <si>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</si>
  <si>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 و صنعتی گل گهر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</si>
  <si>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</si>
  <si>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</si>
  <si>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</si>
  <si>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</si>
  <si>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صنایع شیمیایی کیمیاگران امروز</t>
  </si>
  <si>
    <t>صنعتی و معدنی شمال شرق شاهرود</t>
  </si>
  <si>
    <t>توسعه سامانه ی نرم افزاری نگین</t>
  </si>
  <si>
    <t>ریل پرداز نو آفرین</t>
  </si>
  <si>
    <t>تولید و توسعه سرب روی ایرانیان</t>
  </si>
  <si>
    <t>آریان کیمیا تک</t>
  </si>
  <si>
    <t>معدنی‌وصنعتی‌چادرملو</t>
  </si>
  <si>
    <t>سیمان‌سپاهان‌</t>
  </si>
  <si>
    <t>کویر تایر</t>
  </si>
  <si>
    <t/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</si>
  <si>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</si>
  <si>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</si>
  <si>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</si>
  <si>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</si>
  <si>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</si>
  <si>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</si>
  <si>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</si>
  <si>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</si>
  <si>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</si>
  <si>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</si>
  <si>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</si>
  <si>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</si>
  <si>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</si>
  <si>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</si>
  <si>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</si>
  <si>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</si>
  <si>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</si>
  <si>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</si>
  <si>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</si>
  <si>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</si>
  <si>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</si>
  <si>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</si>
  <si>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</si>
  <si>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</si>
  <si>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</si>
  <si>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</si>
  <si>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</si>
  <si>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</si>
  <si>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</si>
  <si>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</si>
  <si>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</si>
  <si>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</si>
  <si>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</si>
  <si>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</si>
  <si>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</si>
  <si>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</si>
  <si>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</si>
  <si>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</si>
  <si>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</si>
  <si>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</si>
  <si>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</si>
  <si>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</si>
  <si>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</si>
  <si>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</si>
  <si>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</si>
  <si>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</si>
  <si>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</si>
  <si>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</si>
  <si>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</si>
  <si>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</si>
  <si>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</si>
  <si>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1400/03/17</t>
  </si>
  <si>
    <t>1400/04/06</t>
  </si>
  <si>
    <t>1400/04/31</t>
  </si>
  <si>
    <t>1400/04/29</t>
  </si>
  <si>
    <t>1400/04/24</t>
  </si>
  <si>
    <t>سیمان فارس و خوزستان</t>
  </si>
  <si>
    <t>1400/03/30</t>
  </si>
  <si>
    <t>1400/04/12</t>
  </si>
  <si>
    <t>1400/05/11</t>
  </si>
  <si>
    <t>1400/04/09</t>
  </si>
  <si>
    <t>1400/04/27</t>
  </si>
  <si>
    <t>1400/04/28</t>
  </si>
  <si>
    <t>1400/05/18</t>
  </si>
  <si>
    <t>1400/04/21</t>
  </si>
  <si>
    <t>1400/04/22</t>
  </si>
  <si>
    <t>1400/03/03</t>
  </si>
  <si>
    <t>پتروشیمی پارس</t>
  </si>
  <si>
    <t>تامین سرمایه نوین</t>
  </si>
  <si>
    <t>1400/03/11</t>
  </si>
  <si>
    <t>1400/05/20</t>
  </si>
  <si>
    <t>پدیده شیمی قرن</t>
  </si>
  <si>
    <t>رایان هم افزا</t>
  </si>
  <si>
    <t>1400/03/18</t>
  </si>
  <si>
    <t>بهای فروش</t>
  </si>
  <si>
    <t>ارزش دفتری</t>
  </si>
  <si>
    <t>سود و زیان ناشی از تغییر قیمت</t>
  </si>
  <si>
    <t>سود و زیان ناشی از فروش</t>
  </si>
  <si>
    <t>محصولات کاغذی لطیف</t>
  </si>
  <si>
    <t>تهیه توزیع غذای دنا آفرین فدک</t>
  </si>
  <si>
    <t>بانک تجارت</t>
  </si>
  <si>
    <t>ح . معدنی و صنعتی گل گهر</t>
  </si>
  <si>
    <t>سرمایه گذاری تامین اجتماعی</t>
  </si>
  <si>
    <t>البرزدارو</t>
  </si>
  <si>
    <t>گ.مدیریت ارزش سرمایه ص ب کشوری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</si>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</sst>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color rgb="FFFF0000"/>
      <name val="B Nazanin"/>
      <charset val="178"/>
    </font>
    <font>
      <sz val="11"/>
      <color rgb="FF000000"/>
      <name val="B Nazanin"/>
      <charset val="178"/>
    </font>
    <font>
      <sz val="11"/>
      <color theme="1"/>
      <name val="B Nazanin"/>
      <charset val="178"/>
    </font>
    <font>
      <sz val="18"/>
      <name val="B Nazanin"/>
      <charset val="178"/>
    </font>
    <font>
      <sz val="12"/>
      <color theme="0" tint="-4.9989318521683403E-2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1" fillId="2" borderId="0" xfId="0" applyNumberFormat="1" applyFont="1" applyFill="1"/>
    <xf numFmtId="3" fontId="1" fillId="3" borderId="0" xfId="0" applyNumberFormat="1" applyFont="1" applyFill="1"/>
    <xf numFmtId="10" fontId="1" fillId="2" borderId="0" xfId="0" applyNumberFormat="1" applyFont="1" applyFill="1"/>
    <xf numFmtId="3" fontId="4" fillId="0" borderId="0" xfId="0" applyNumberFormat="1" applyFont="1"/>
    <xf numFmtId="3" fontId="1" fillId="0" borderId="0" xfId="0" applyNumberFormat="1" applyFont="1" applyFill="1"/>
    <xf numFmtId="164" fontId="5" fillId="0" borderId="0" xfId="0" applyNumberFormat="1" applyFont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Border="1"/>
    <xf numFmtId="10" fontId="1" fillId="0" borderId="3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3" fillId="0" borderId="3" xfId="0" applyFont="1" applyBorder="1"/>
    <xf numFmtId="3" fontId="1" fillId="0" borderId="1" xfId="0" applyNumberFormat="1" applyFont="1" applyBorder="1"/>
    <xf numFmtId="164" fontId="5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Fill="1"/>
    <xf numFmtId="164" fontId="6" fillId="0" borderId="0" xfId="0" applyNumberFormat="1" applyFont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Fill="1"/>
    <xf numFmtId="164" fontId="1" fillId="0" borderId="0" xfId="0" applyNumberFormat="1" applyFont="1" applyBorder="1"/>
    <xf numFmtId="10" fontId="5" fillId="0" borderId="0" xfId="0" applyNumberFormat="1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3" fontId="7" fillId="0" borderId="0" xfId="0" applyNumberFormat="1" applyFont="1"/>
    <xf numFmtId="0" fontId="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6" fillId="0" borderId="4" xfId="0" applyNumberFormat="1" applyFont="1" applyFill="1" applyBorder="1" applyAlignment="1">
      <alignment horizontal="center" vertical="center" wrapText="1"/>
    </xf>
    <xf numFmtId="0" fontId="8" fillId="4" borderId="0" xfId="0" applyFont="1" applyFill="1"/>
    <xf numFmtId="3" fontId="8" fillId="4" borderId="0" xfId="0" applyNumberFormat="1" applyFont="1" applyFill="1"/>
    <xf numFmtId="164" fontId="8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76"/>
  <sheetViews>
    <sheetView rightToLeft="1" view="pageBreakPreview" zoomScale="89" zoomScaleNormal="100" zoomScaleSheetLayoutView="89" workbookViewId="0">
      <selection activeCell="AA8" sqref="AA8"/>
    </sheetView>
  </sheetViews>
  <sheetFormatPr defaultColWidth="9.42578125" defaultRowHeight="18.75" x14ac:dyDescent="0.45"/>
  <cols>
    <col min="1" max="1" width="31.5703125" style="1" bestFit="1" customWidth="1"/>
    <col min="2" max="2" width="1.42578125" style="1" customWidth="1"/>
    <col min="3" max="3" width="12" style="1" bestFit="1" customWidth="1"/>
    <col min="4" max="4" width="1.42578125" style="1" customWidth="1"/>
    <col min="5" max="5" width="18.85546875" style="1" bestFit="1" customWidth="1"/>
    <col min="6" max="6" width="1.42578125" style="1" customWidth="1"/>
    <col min="7" max="7" width="23.7109375" style="1" bestFit="1" customWidth="1"/>
    <col min="8" max="8" width="1.42578125" style="1" customWidth="1"/>
    <col min="9" max="9" width="10.85546875" style="1" bestFit="1" customWidth="1"/>
    <col min="10" max="10" width="1.42578125" style="1" customWidth="1"/>
    <col min="11" max="11" width="18.85546875" style="1" bestFit="1" customWidth="1"/>
    <col min="12" max="12" width="1.42578125" style="1" customWidth="1"/>
    <col min="13" max="13" width="11.85546875" style="1" bestFit="1" customWidth="1"/>
    <col min="14" max="14" width="1.42578125" style="1" customWidth="1"/>
    <col min="15" max="15" width="16.140625" style="1" bestFit="1" customWidth="1"/>
    <col min="16" max="16" width="1.42578125" style="1" customWidth="1"/>
    <col min="17" max="17" width="11.85546875" style="1" bestFit="1" customWidth="1"/>
    <col min="18" max="18" width="1.42578125" style="1" customWidth="1"/>
    <col min="19" max="19" width="13.85546875" style="1" bestFit="1" customWidth="1"/>
    <col min="20" max="20" width="1.42578125" style="1" customWidth="1"/>
    <col min="21" max="21" width="18.85546875" style="1" bestFit="1" customWidth="1"/>
    <col min="22" max="22" width="1.42578125" style="1" customWidth="1"/>
    <col min="23" max="23" width="23.7109375" style="1" bestFit="1" customWidth="1"/>
    <col min="24" max="24" width="1.42578125" style="1" customWidth="1"/>
    <col min="25" max="25" width="38.42578125" style="1" customWidth="1"/>
    <col min="26" max="26" width="9.42578125" style="1"/>
    <col min="27" max="27" width="17.42578125" style="1" bestFit="1" customWidth="1"/>
    <col min="28" max="16384" width="9.42578125" style="1"/>
  </cols>
  <sheetData>
    <row r="2" spans="1:27" ht="30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7" ht="30" x14ac:dyDescent="0.4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7" ht="30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7" x14ac:dyDescent="0.45">
      <c r="C5" s="12"/>
      <c r="E5" s="12"/>
      <c r="F5" s="12"/>
      <c r="G5" s="12"/>
      <c r="N5" s="12"/>
      <c r="O5" s="12"/>
      <c r="Q5" s="11"/>
      <c r="R5" s="11"/>
      <c r="S5" s="11"/>
      <c r="T5" s="11"/>
      <c r="U5" s="11"/>
      <c r="V5" s="11"/>
      <c r="W5" s="11"/>
      <c r="X5" s="11"/>
      <c r="Y5" s="11"/>
    </row>
    <row r="6" spans="1:27" ht="30" x14ac:dyDescent="0.45">
      <c r="A6" s="41" t="s">
        <v>3</v>
      </c>
      <c r="C6" s="40" t="s">
        <v>4</v>
      </c>
      <c r="D6" s="40" t="s">
        <v>4</v>
      </c>
      <c r="E6" s="40" t="s">
        <v>4</v>
      </c>
      <c r="F6" s="40" t="s">
        <v>4</v>
      </c>
      <c r="G6" s="40" t="s">
        <v>4</v>
      </c>
      <c r="I6" s="40" t="s">
        <v>5</v>
      </c>
      <c r="J6" s="40" t="s">
        <v>5</v>
      </c>
      <c r="K6" s="40" t="s">
        <v>5</v>
      </c>
      <c r="L6" s="40" t="s">
        <v>5</v>
      </c>
      <c r="M6" s="40" t="s">
        <v>5</v>
      </c>
      <c r="N6" s="40" t="s">
        <v>5</v>
      </c>
      <c r="O6" s="40" t="s">
        <v>5</v>
      </c>
      <c r="Q6" s="40" t="s">
        <v>6</v>
      </c>
      <c r="R6" s="40" t="s">
        <v>6</v>
      </c>
      <c r="S6" s="40" t="s">
        <v>6</v>
      </c>
      <c r="T6" s="40" t="s">
        <v>6</v>
      </c>
      <c r="U6" s="40" t="s">
        <v>6</v>
      </c>
      <c r="V6" s="40" t="s">
        <v>6</v>
      </c>
      <c r="W6" s="40" t="s">
        <v>6</v>
      </c>
      <c r="X6" s="40" t="s">
        <v>6</v>
      </c>
      <c r="Y6" s="40" t="s">
        <v>6</v>
      </c>
    </row>
    <row r="7" spans="1:27" ht="30" x14ac:dyDescent="0.45">
      <c r="A7" s="43" t="s">
        <v>3</v>
      </c>
      <c r="C7" s="41" t="s">
        <v>7</v>
      </c>
      <c r="E7" s="41" t="s">
        <v>8</v>
      </c>
      <c r="G7" s="41" t="s">
        <v>9</v>
      </c>
      <c r="I7" s="40" t="s">
        <v>10</v>
      </c>
      <c r="J7" s="40" t="s">
        <v>10</v>
      </c>
      <c r="K7" s="40" t="s">
        <v>10</v>
      </c>
      <c r="M7" s="40" t="s">
        <v>11</v>
      </c>
      <c r="N7" s="40" t="s">
        <v>11</v>
      </c>
      <c r="O7" s="40" t="s">
        <v>11</v>
      </c>
      <c r="Q7" s="41" t="s">
        <v>7</v>
      </c>
      <c r="S7" s="41" t="s">
        <v>12</v>
      </c>
      <c r="U7" s="41" t="s">
        <v>8</v>
      </c>
      <c r="W7" s="41" t="s">
        <v>9</v>
      </c>
      <c r="Y7" s="39" t="s">
        <v>13</v>
      </c>
    </row>
    <row r="8" spans="1:27" ht="30" x14ac:dyDescent="0.45">
      <c r="A8" s="42" t="s">
        <v>3</v>
      </c>
      <c r="C8" s="42" t="s">
        <v>7</v>
      </c>
      <c r="E8" s="42" t="s">
        <v>8</v>
      </c>
      <c r="G8" s="42" t="s">
        <v>9</v>
      </c>
      <c r="I8" s="40" t="s">
        <v>7</v>
      </c>
      <c r="K8" s="40" t="s">
        <v>8</v>
      </c>
      <c r="M8" s="40" t="s">
        <v>7</v>
      </c>
      <c r="O8" s="40" t="s">
        <v>14</v>
      </c>
      <c r="Q8" s="42" t="s">
        <v>7</v>
      </c>
      <c r="S8" s="42" t="s">
        <v>12</v>
      </c>
      <c r="U8" s="42" t="s">
        <v>8</v>
      </c>
      <c r="W8" s="42" t="s">
        <v>9</v>
      </c>
      <c r="Y8" s="39" t="s">
        <v>13</v>
      </c>
      <c r="AA8" s="3"/>
    </row>
    <row r="9" spans="1:27" ht="21" x14ac:dyDescent="0.55000000000000004">
      <c r="A9" s="2" t="s">
        <v>15</v>
      </c>
      <c r="C9" s="10">
        <v>15000000</v>
      </c>
      <c r="D9" s="10"/>
      <c r="E9" s="10">
        <v>160295416200</v>
      </c>
      <c r="F9" s="10"/>
      <c r="G9" s="10">
        <v>135851843250</v>
      </c>
      <c r="H9" s="10"/>
      <c r="I9" s="10">
        <v>0</v>
      </c>
      <c r="J9" s="10"/>
      <c r="K9" s="10">
        <v>0</v>
      </c>
      <c r="L9" s="10"/>
      <c r="M9" s="10">
        <v>-2000000</v>
      </c>
      <c r="N9" s="10"/>
      <c r="O9" s="10">
        <v>18169425521</v>
      </c>
      <c r="P9" s="10"/>
      <c r="Q9" s="10">
        <v>13000000</v>
      </c>
      <c r="R9" s="10"/>
      <c r="S9" s="10">
        <v>8350</v>
      </c>
      <c r="T9" s="10"/>
      <c r="U9" s="10">
        <v>138922694049</v>
      </c>
      <c r="V9" s="10"/>
      <c r="W9" s="10">
        <v>107904127500</v>
      </c>
      <c r="Y9" s="13">
        <v>2.4822378996947163E-2</v>
      </c>
    </row>
    <row r="10" spans="1:27" ht="21" x14ac:dyDescent="0.55000000000000004">
      <c r="A10" s="2" t="s">
        <v>16</v>
      </c>
      <c r="C10" s="10">
        <v>4302803</v>
      </c>
      <c r="D10" s="10"/>
      <c r="E10" s="10">
        <v>15797386890</v>
      </c>
      <c r="F10" s="10"/>
      <c r="G10" s="10">
        <v>17664841460.4795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4302803</v>
      </c>
      <c r="R10" s="10"/>
      <c r="S10" s="10">
        <v>3750</v>
      </c>
      <c r="T10" s="10"/>
      <c r="U10" s="10">
        <v>15797386890</v>
      </c>
      <c r="V10" s="10"/>
      <c r="W10" s="10">
        <v>16039504958.0625</v>
      </c>
      <c r="Y10" s="14">
        <v>3.6897445928789009E-3</v>
      </c>
    </row>
    <row r="11" spans="1:27" ht="21" x14ac:dyDescent="0.55000000000000004">
      <c r="A11" s="2" t="s">
        <v>17</v>
      </c>
      <c r="C11" s="10">
        <v>29684489</v>
      </c>
      <c r="D11" s="10"/>
      <c r="E11" s="10">
        <v>134498733091</v>
      </c>
      <c r="F11" s="10"/>
      <c r="G11" s="10">
        <v>157572005991.00299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29684489</v>
      </c>
      <c r="R11" s="10"/>
      <c r="S11" s="10">
        <v>4070</v>
      </c>
      <c r="T11" s="10"/>
      <c r="U11" s="10">
        <v>134498733091</v>
      </c>
      <c r="V11" s="10"/>
      <c r="W11" s="10">
        <v>120097015802.132</v>
      </c>
      <c r="Y11" s="14">
        <v>2.7627243847950796E-2</v>
      </c>
    </row>
    <row r="12" spans="1:27" ht="21" x14ac:dyDescent="0.55000000000000004">
      <c r="A12" s="2" t="s">
        <v>18</v>
      </c>
      <c r="C12" s="10">
        <v>8518790</v>
      </c>
      <c r="D12" s="10"/>
      <c r="E12" s="10">
        <v>69273358024</v>
      </c>
      <c r="F12" s="10"/>
      <c r="G12" s="10">
        <v>125090820463.01401</v>
      </c>
      <c r="H12" s="10"/>
      <c r="I12" s="10">
        <v>0</v>
      </c>
      <c r="J12" s="10"/>
      <c r="K12" s="10">
        <v>0</v>
      </c>
      <c r="L12" s="10"/>
      <c r="M12" s="10">
        <v>-2059395</v>
      </c>
      <c r="N12" s="10"/>
      <c r="O12" s="10">
        <v>29867717727</v>
      </c>
      <c r="P12" s="10"/>
      <c r="Q12" s="10">
        <v>6459395</v>
      </c>
      <c r="R12" s="10"/>
      <c r="S12" s="10">
        <v>12730</v>
      </c>
      <c r="T12" s="10"/>
      <c r="U12" s="10">
        <v>52526706541</v>
      </c>
      <c r="V12" s="10"/>
      <c r="W12" s="10">
        <v>81738841164.817505</v>
      </c>
      <c r="Y12" s="14">
        <v>1.8803289004531976E-2</v>
      </c>
    </row>
    <row r="13" spans="1:27" ht="21" x14ac:dyDescent="0.55000000000000004">
      <c r="A13" s="2" t="s">
        <v>19</v>
      </c>
      <c r="C13" s="10">
        <v>22041679</v>
      </c>
      <c r="D13" s="10"/>
      <c r="E13" s="10">
        <v>197354998974</v>
      </c>
      <c r="F13" s="10"/>
      <c r="G13" s="10">
        <v>81879654384.183197</v>
      </c>
      <c r="H13" s="10"/>
      <c r="I13" s="10">
        <v>0</v>
      </c>
      <c r="J13" s="10"/>
      <c r="K13" s="10">
        <v>0</v>
      </c>
      <c r="L13" s="10"/>
      <c r="M13" s="10">
        <v>-9200000</v>
      </c>
      <c r="N13" s="10"/>
      <c r="O13" s="10">
        <v>50644196141</v>
      </c>
      <c r="P13" s="10"/>
      <c r="Q13" s="10">
        <v>12841679</v>
      </c>
      <c r="R13" s="10"/>
      <c r="S13" s="10">
        <v>6140</v>
      </c>
      <c r="T13" s="10"/>
      <c r="U13" s="10">
        <v>114980784614</v>
      </c>
      <c r="V13" s="10"/>
      <c r="W13" s="10">
        <v>78378764001.093002</v>
      </c>
      <c r="Y13" s="14">
        <v>1.8030333319245914E-2</v>
      </c>
    </row>
    <row r="14" spans="1:27" ht="21" x14ac:dyDescent="0.55000000000000004">
      <c r="A14" s="2" t="s">
        <v>20</v>
      </c>
      <c r="C14" s="10">
        <v>4050000</v>
      </c>
      <c r="D14" s="10"/>
      <c r="E14" s="10">
        <v>106445318358</v>
      </c>
      <c r="F14" s="10"/>
      <c r="G14" s="10">
        <v>158016673125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4050000</v>
      </c>
      <c r="R14" s="10"/>
      <c r="S14" s="10">
        <v>39030</v>
      </c>
      <c r="T14" s="10"/>
      <c r="U14" s="10">
        <v>106445318358</v>
      </c>
      <c r="V14" s="10"/>
      <c r="W14" s="10">
        <v>157130974575</v>
      </c>
      <c r="Y14" s="14">
        <v>3.6146574680939049E-2</v>
      </c>
    </row>
    <row r="15" spans="1:27" ht="21" x14ac:dyDescent="0.55000000000000004">
      <c r="A15" s="2" t="s">
        <v>21</v>
      </c>
      <c r="C15" s="10">
        <v>1018406</v>
      </c>
      <c r="D15" s="10"/>
      <c r="E15" s="10">
        <v>97030270098</v>
      </c>
      <c r="F15" s="10"/>
      <c r="G15" s="10">
        <v>164496180233.90701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1018406</v>
      </c>
      <c r="R15" s="10"/>
      <c r="S15" s="10">
        <v>156150</v>
      </c>
      <c r="T15" s="10"/>
      <c r="U15" s="10">
        <v>97030270098</v>
      </c>
      <c r="V15" s="10"/>
      <c r="W15" s="10">
        <v>158077903523.44501</v>
      </c>
      <c r="Y15" s="14">
        <v>3.6364407212335796E-2</v>
      </c>
    </row>
    <row r="16" spans="1:27" ht="21" x14ac:dyDescent="0.55000000000000004">
      <c r="A16" s="2" t="s">
        <v>22</v>
      </c>
      <c r="C16" s="10">
        <v>450652</v>
      </c>
      <c r="D16" s="10"/>
      <c r="E16" s="10">
        <v>16730965474</v>
      </c>
      <c r="F16" s="10"/>
      <c r="G16" s="10">
        <v>21072537993.023998</v>
      </c>
      <c r="H16" s="10"/>
      <c r="I16" s="10">
        <v>0</v>
      </c>
      <c r="J16" s="10"/>
      <c r="K16" s="10">
        <v>0</v>
      </c>
      <c r="L16" s="10"/>
      <c r="M16" s="10">
        <v>0</v>
      </c>
      <c r="N16" s="10"/>
      <c r="O16" s="10">
        <v>0</v>
      </c>
      <c r="P16" s="10"/>
      <c r="Q16" s="10">
        <v>450652</v>
      </c>
      <c r="R16" s="10"/>
      <c r="S16" s="10">
        <v>48000</v>
      </c>
      <c r="T16" s="10"/>
      <c r="U16" s="10">
        <v>16730965474</v>
      </c>
      <c r="V16" s="10"/>
      <c r="W16" s="10">
        <v>21502589788.799999</v>
      </c>
      <c r="Y16" s="14">
        <v>4.9464783740870311E-3</v>
      </c>
    </row>
    <row r="17" spans="1:25" ht="21" x14ac:dyDescent="0.55000000000000004">
      <c r="A17" s="2" t="s">
        <v>23</v>
      </c>
      <c r="C17" s="10">
        <v>800000</v>
      </c>
      <c r="D17" s="10"/>
      <c r="E17" s="10">
        <v>55133600000</v>
      </c>
      <c r="F17" s="10"/>
      <c r="G17" s="10">
        <v>70577550000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800000</v>
      </c>
      <c r="R17" s="10"/>
      <c r="S17" s="10">
        <v>93200</v>
      </c>
      <c r="T17" s="10"/>
      <c r="U17" s="10">
        <v>55133600000</v>
      </c>
      <c r="V17" s="10"/>
      <c r="W17" s="10">
        <v>74116368000</v>
      </c>
      <c r="Y17" s="14">
        <v>1.7049807259441552E-2</v>
      </c>
    </row>
    <row r="18" spans="1:25" ht="21" x14ac:dyDescent="0.55000000000000004">
      <c r="A18" s="2" t="s">
        <v>24</v>
      </c>
      <c r="C18" s="10">
        <v>572004</v>
      </c>
      <c r="D18" s="10"/>
      <c r="E18" s="10">
        <v>39169365577</v>
      </c>
      <c r="F18" s="10"/>
      <c r="G18" s="10">
        <v>68158151069.094002</v>
      </c>
      <c r="H18" s="10"/>
      <c r="I18" s="10">
        <v>0</v>
      </c>
      <c r="J18" s="10"/>
      <c r="K18" s="10">
        <v>0</v>
      </c>
      <c r="L18" s="10"/>
      <c r="M18" s="10">
        <v>-70000</v>
      </c>
      <c r="N18" s="10"/>
      <c r="O18" s="10">
        <v>7654344889</v>
      </c>
      <c r="P18" s="10"/>
      <c r="Q18" s="10">
        <v>502004</v>
      </c>
      <c r="R18" s="10"/>
      <c r="S18" s="10">
        <v>108980</v>
      </c>
      <c r="T18" s="10"/>
      <c r="U18" s="10">
        <v>34375945269</v>
      </c>
      <c r="V18" s="10"/>
      <c r="W18" s="10">
        <v>54382880964.276001</v>
      </c>
      <c r="Y18" s="14">
        <v>1.2510295143632224E-2</v>
      </c>
    </row>
    <row r="19" spans="1:25" ht="21" x14ac:dyDescent="0.55000000000000004">
      <c r="A19" s="2" t="s">
        <v>25</v>
      </c>
      <c r="C19" s="10">
        <v>1793746</v>
      </c>
      <c r="D19" s="10"/>
      <c r="E19" s="10">
        <v>109521563675</v>
      </c>
      <c r="F19" s="10"/>
      <c r="G19" s="10">
        <v>220191710863.43701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1793746</v>
      </c>
      <c r="R19" s="10"/>
      <c r="S19" s="10">
        <v>103400</v>
      </c>
      <c r="T19" s="10"/>
      <c r="U19" s="10">
        <v>109521563675</v>
      </c>
      <c r="V19" s="10"/>
      <c r="W19" s="10">
        <v>184369770048.42001</v>
      </c>
      <c r="Y19" s="14">
        <v>4.2412615844763482E-2</v>
      </c>
    </row>
    <row r="20" spans="1:25" ht="21" x14ac:dyDescent="0.55000000000000004">
      <c r="A20" s="2" t="s">
        <v>26</v>
      </c>
      <c r="C20" s="10">
        <v>9731945</v>
      </c>
      <c r="D20" s="10"/>
      <c r="E20" s="10">
        <v>47890473385</v>
      </c>
      <c r="F20" s="10"/>
      <c r="G20" s="10">
        <v>48524984275.085999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9731945</v>
      </c>
      <c r="R20" s="10"/>
      <c r="S20" s="10">
        <v>4780</v>
      </c>
      <c r="T20" s="10"/>
      <c r="U20" s="10">
        <v>47890473385</v>
      </c>
      <c r="V20" s="10"/>
      <c r="W20" s="10">
        <v>46241910852.254997</v>
      </c>
      <c r="Y20" s="14">
        <v>1.063753781538818E-2</v>
      </c>
    </row>
    <row r="21" spans="1:25" ht="21" x14ac:dyDescent="0.55000000000000004">
      <c r="A21" s="2" t="s">
        <v>27</v>
      </c>
      <c r="C21" s="10">
        <v>2509996</v>
      </c>
      <c r="D21" s="10"/>
      <c r="E21" s="10">
        <v>18481884041</v>
      </c>
      <c r="F21" s="10"/>
      <c r="G21" s="10">
        <v>22405652483.723999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2509996</v>
      </c>
      <c r="R21" s="10"/>
      <c r="S21" s="10">
        <v>8760</v>
      </c>
      <c r="T21" s="10"/>
      <c r="U21" s="10">
        <v>18481884041</v>
      </c>
      <c r="V21" s="10"/>
      <c r="W21" s="10">
        <v>21856738948.487999</v>
      </c>
      <c r="Y21" s="14">
        <v>5.0279472193193496E-3</v>
      </c>
    </row>
    <row r="22" spans="1:25" ht="21" x14ac:dyDescent="0.55000000000000004">
      <c r="A22" s="2" t="s">
        <v>28</v>
      </c>
      <c r="C22" s="10">
        <v>400000</v>
      </c>
      <c r="D22" s="10"/>
      <c r="E22" s="10">
        <v>13389146287</v>
      </c>
      <c r="F22" s="10"/>
      <c r="G22" s="10">
        <v>14429629800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400000</v>
      </c>
      <c r="R22" s="10"/>
      <c r="S22" s="10">
        <v>37290</v>
      </c>
      <c r="T22" s="10"/>
      <c r="U22" s="10">
        <v>13389146287</v>
      </c>
      <c r="V22" s="10"/>
      <c r="W22" s="10">
        <v>14827249800</v>
      </c>
      <c r="Y22" s="14">
        <v>3.4108761411189674E-3</v>
      </c>
    </row>
    <row r="23" spans="1:25" ht="21" x14ac:dyDescent="0.55000000000000004">
      <c r="A23" s="2" t="s">
        <v>29</v>
      </c>
      <c r="C23" s="10">
        <v>3200000</v>
      </c>
      <c r="D23" s="10"/>
      <c r="E23" s="10">
        <v>96611401715</v>
      </c>
      <c r="F23" s="10"/>
      <c r="G23" s="10">
        <v>45646776000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3200000</v>
      </c>
      <c r="R23" s="10"/>
      <c r="S23" s="10">
        <v>13100</v>
      </c>
      <c r="T23" s="10"/>
      <c r="U23" s="10">
        <v>96611401715</v>
      </c>
      <c r="V23" s="10"/>
      <c r="W23" s="10">
        <v>41670576000</v>
      </c>
      <c r="Y23" s="14">
        <v>9.5859431372825894E-3</v>
      </c>
    </row>
    <row r="24" spans="1:25" ht="21" x14ac:dyDescent="0.55000000000000004">
      <c r="A24" s="2" t="s">
        <v>30</v>
      </c>
      <c r="C24" s="10">
        <v>8303959</v>
      </c>
      <c r="D24" s="10"/>
      <c r="E24" s="10">
        <v>57006038508</v>
      </c>
      <c r="F24" s="10"/>
      <c r="G24" s="10">
        <v>54909269553.155403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8303959</v>
      </c>
      <c r="R24" s="10"/>
      <c r="S24" s="10">
        <v>7090</v>
      </c>
      <c r="T24" s="10"/>
      <c r="U24" s="10">
        <v>57006038508</v>
      </c>
      <c r="V24" s="10"/>
      <c r="W24" s="10">
        <v>58524762647.605499</v>
      </c>
      <c r="Y24" s="14">
        <v>1.3463097963006472E-2</v>
      </c>
    </row>
    <row r="25" spans="1:25" ht="21" x14ac:dyDescent="0.55000000000000004">
      <c r="A25" s="2" t="s">
        <v>31</v>
      </c>
      <c r="C25" s="10">
        <v>842938</v>
      </c>
      <c r="D25" s="10"/>
      <c r="E25" s="10">
        <v>75677616005</v>
      </c>
      <c r="F25" s="10"/>
      <c r="G25" s="10">
        <v>84043628645.669998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842938</v>
      </c>
      <c r="R25" s="10"/>
      <c r="S25" s="10">
        <v>96000</v>
      </c>
      <c r="T25" s="10"/>
      <c r="U25" s="10">
        <v>75677616005</v>
      </c>
      <c r="V25" s="10"/>
      <c r="W25" s="10">
        <v>80440561814.399994</v>
      </c>
      <c r="Y25" s="14">
        <v>1.8504631457071857E-2</v>
      </c>
    </row>
    <row r="26" spans="1:25" ht="21" x14ac:dyDescent="0.55000000000000004">
      <c r="A26" s="2" t="s">
        <v>32</v>
      </c>
      <c r="C26" s="10">
        <v>836661</v>
      </c>
      <c r="D26" s="10"/>
      <c r="E26" s="10">
        <v>20691927887</v>
      </c>
      <c r="F26" s="10"/>
      <c r="G26" s="10">
        <v>20883556791.6255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836661</v>
      </c>
      <c r="R26" s="10"/>
      <c r="S26" s="10">
        <v>28000</v>
      </c>
      <c r="T26" s="10"/>
      <c r="U26" s="10">
        <v>20691927887</v>
      </c>
      <c r="V26" s="10"/>
      <c r="W26" s="10">
        <v>23287120277.400002</v>
      </c>
      <c r="Y26" s="14">
        <v>5.3569936448734663E-3</v>
      </c>
    </row>
    <row r="27" spans="1:25" ht="21" x14ac:dyDescent="0.55000000000000004">
      <c r="A27" s="2" t="s">
        <v>33</v>
      </c>
      <c r="C27" s="10">
        <v>1607056</v>
      </c>
      <c r="D27" s="10"/>
      <c r="E27" s="10">
        <v>35610753904</v>
      </c>
      <c r="F27" s="10"/>
      <c r="G27" s="10">
        <v>29393889909.119999</v>
      </c>
      <c r="H27" s="10"/>
      <c r="I27" s="10">
        <v>0</v>
      </c>
      <c r="J27" s="10"/>
      <c r="K27" s="10">
        <v>0</v>
      </c>
      <c r="L27" s="10"/>
      <c r="M27" s="10">
        <v>-1607056</v>
      </c>
      <c r="N27" s="10"/>
      <c r="O27" s="10">
        <v>0</v>
      </c>
      <c r="P27" s="10"/>
      <c r="Q27" s="10">
        <v>0</v>
      </c>
      <c r="R27" s="10"/>
      <c r="S27" s="10">
        <v>0</v>
      </c>
      <c r="T27" s="10"/>
      <c r="U27" s="10">
        <v>0</v>
      </c>
      <c r="V27" s="10"/>
      <c r="W27" s="10">
        <v>0</v>
      </c>
      <c r="Y27" s="10">
        <v>0</v>
      </c>
    </row>
    <row r="28" spans="1:25" ht="21" x14ac:dyDescent="0.55000000000000004">
      <c r="A28" s="2" t="s">
        <v>34</v>
      </c>
      <c r="C28" s="10">
        <v>3076448</v>
      </c>
      <c r="D28" s="10"/>
      <c r="E28" s="10">
        <v>49143503879</v>
      </c>
      <c r="F28" s="10"/>
      <c r="G28" s="10">
        <v>83762540451.216003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3076448</v>
      </c>
      <c r="R28" s="10"/>
      <c r="S28" s="10">
        <v>24560</v>
      </c>
      <c r="T28" s="10"/>
      <c r="U28" s="10">
        <v>49143503879</v>
      </c>
      <c r="V28" s="10"/>
      <c r="W28" s="10">
        <v>75107995380.863998</v>
      </c>
      <c r="Y28" s="14">
        <v>1.727792226525128E-2</v>
      </c>
    </row>
    <row r="29" spans="1:25" ht="21" x14ac:dyDescent="0.55000000000000004">
      <c r="A29" s="2" t="s">
        <v>35</v>
      </c>
      <c r="C29" s="10">
        <v>268683</v>
      </c>
      <c r="D29" s="10"/>
      <c r="E29" s="10">
        <v>5655401138</v>
      </c>
      <c r="F29" s="10"/>
      <c r="G29" s="10">
        <v>5710263106.8870001</v>
      </c>
      <c r="H29" s="10"/>
      <c r="I29" s="10">
        <v>1014398</v>
      </c>
      <c r="J29" s="10"/>
      <c r="K29" s="10">
        <v>20671682143</v>
      </c>
      <c r="L29" s="10"/>
      <c r="M29" s="10">
        <v>0</v>
      </c>
      <c r="N29" s="10"/>
      <c r="O29" s="10">
        <v>0</v>
      </c>
      <c r="P29" s="10"/>
      <c r="Q29" s="10">
        <v>1283081</v>
      </c>
      <c r="R29" s="10"/>
      <c r="S29" s="10">
        <v>20710</v>
      </c>
      <c r="T29" s="10"/>
      <c r="U29" s="10">
        <v>26327083281</v>
      </c>
      <c r="V29" s="10"/>
      <c r="W29" s="10">
        <v>26414500495.315498</v>
      </c>
      <c r="Y29" s="14">
        <v>6.0764194799663241E-3</v>
      </c>
    </row>
    <row r="30" spans="1:25" ht="21" x14ac:dyDescent="0.55000000000000004">
      <c r="A30" s="2" t="s">
        <v>36</v>
      </c>
      <c r="C30" s="10">
        <v>8800000</v>
      </c>
      <c r="D30" s="10"/>
      <c r="E30" s="10">
        <v>111319367627</v>
      </c>
      <c r="F30" s="10"/>
      <c r="G30" s="10">
        <v>130164883200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8800000</v>
      </c>
      <c r="R30" s="10"/>
      <c r="S30" s="10">
        <v>13230</v>
      </c>
      <c r="T30" s="10"/>
      <c r="U30" s="10">
        <v>111319367627</v>
      </c>
      <c r="V30" s="10"/>
      <c r="W30" s="10">
        <v>115731277200</v>
      </c>
      <c r="Y30" s="14">
        <v>2.6622944747494947E-2</v>
      </c>
    </row>
    <row r="31" spans="1:25" ht="21" x14ac:dyDescent="0.55000000000000004">
      <c r="A31" s="2" t="s">
        <v>37</v>
      </c>
      <c r="C31" s="10">
        <v>139632</v>
      </c>
      <c r="D31" s="10"/>
      <c r="E31" s="10">
        <v>702008378</v>
      </c>
      <c r="F31" s="10"/>
      <c r="G31" s="10">
        <v>778535872.46640003</v>
      </c>
      <c r="H31" s="10"/>
      <c r="I31" s="10">
        <v>0</v>
      </c>
      <c r="J31" s="10"/>
      <c r="K31" s="10">
        <v>0</v>
      </c>
      <c r="L31" s="10"/>
      <c r="M31" s="10">
        <v>-139632</v>
      </c>
      <c r="N31" s="10"/>
      <c r="O31" s="10">
        <v>1409078841</v>
      </c>
      <c r="P31" s="10"/>
      <c r="Q31" s="10">
        <v>0</v>
      </c>
      <c r="R31" s="10"/>
      <c r="S31" s="10">
        <v>0</v>
      </c>
      <c r="T31" s="10"/>
      <c r="U31" s="10">
        <v>0</v>
      </c>
      <c r="V31" s="10"/>
      <c r="W31" s="10">
        <v>0</v>
      </c>
      <c r="Y31" s="10">
        <v>0</v>
      </c>
    </row>
    <row r="32" spans="1:25" ht="21" x14ac:dyDescent="0.55000000000000004">
      <c r="A32" s="2" t="s">
        <v>38</v>
      </c>
      <c r="C32" s="10">
        <v>500000</v>
      </c>
      <c r="D32" s="10"/>
      <c r="E32" s="10">
        <v>9875706910</v>
      </c>
      <c r="F32" s="10"/>
      <c r="G32" s="10">
        <v>9304308000</v>
      </c>
      <c r="H32" s="10"/>
      <c r="I32" s="10">
        <v>0</v>
      </c>
      <c r="J32" s="10"/>
      <c r="K32" s="10">
        <v>0</v>
      </c>
      <c r="L32" s="10"/>
      <c r="M32" s="10">
        <v>-500000</v>
      </c>
      <c r="N32" s="10"/>
      <c r="O32" s="10">
        <v>9682212643</v>
      </c>
      <c r="P32" s="10"/>
      <c r="Q32" s="10">
        <v>0</v>
      </c>
      <c r="R32" s="10"/>
      <c r="S32" s="10">
        <v>0</v>
      </c>
      <c r="T32" s="10"/>
      <c r="U32" s="10">
        <v>0</v>
      </c>
      <c r="V32" s="10"/>
      <c r="W32" s="10">
        <v>0</v>
      </c>
      <c r="Y32" s="10">
        <v>0</v>
      </c>
    </row>
    <row r="33" spans="1:25" ht="21" x14ac:dyDescent="0.55000000000000004">
      <c r="A33" s="2" t="s">
        <v>39</v>
      </c>
      <c r="C33" s="10">
        <v>397424</v>
      </c>
      <c r="D33" s="10"/>
      <c r="E33" s="10">
        <v>8354046421</v>
      </c>
      <c r="F33" s="10"/>
      <c r="G33" s="10">
        <v>19764818139.816002</v>
      </c>
      <c r="H33" s="10"/>
      <c r="I33" s="10">
        <v>0</v>
      </c>
      <c r="J33" s="10"/>
      <c r="K33" s="10">
        <v>0</v>
      </c>
      <c r="L33" s="10"/>
      <c r="M33" s="10">
        <v>-397424</v>
      </c>
      <c r="N33" s="10"/>
      <c r="O33" s="10">
        <v>24880920382</v>
      </c>
      <c r="P33" s="10"/>
      <c r="Q33" s="10">
        <v>0</v>
      </c>
      <c r="R33" s="10"/>
      <c r="S33" s="10">
        <v>0</v>
      </c>
      <c r="T33" s="10"/>
      <c r="U33" s="10">
        <v>0</v>
      </c>
      <c r="V33" s="10"/>
      <c r="W33" s="10">
        <v>0</v>
      </c>
      <c r="Y33" s="10">
        <v>0</v>
      </c>
    </row>
    <row r="34" spans="1:25" ht="21" x14ac:dyDescent="0.55000000000000004">
      <c r="A34" s="2" t="s">
        <v>40</v>
      </c>
      <c r="C34" s="10">
        <v>3061309</v>
      </c>
      <c r="D34" s="10"/>
      <c r="E34" s="10">
        <v>70900093660</v>
      </c>
      <c r="F34" s="10"/>
      <c r="G34" s="10">
        <v>63083343003.358498</v>
      </c>
      <c r="H34" s="10"/>
      <c r="I34" s="10">
        <v>1607056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4668365</v>
      </c>
      <c r="R34" s="10"/>
      <c r="S34" s="10">
        <v>20960</v>
      </c>
      <c r="T34" s="10"/>
      <c r="U34" s="10">
        <v>108117903564</v>
      </c>
      <c r="V34" s="10"/>
      <c r="W34" s="10">
        <v>97266729264.119995</v>
      </c>
      <c r="Y34" s="14">
        <v>2.2375340717040119E-2</v>
      </c>
    </row>
    <row r="35" spans="1:25" ht="21" x14ac:dyDescent="0.55000000000000004">
      <c r="A35" s="2" t="s">
        <v>41</v>
      </c>
      <c r="C35" s="10">
        <v>9330901</v>
      </c>
      <c r="D35" s="10"/>
      <c r="E35" s="10">
        <v>149168023919</v>
      </c>
      <c r="F35" s="10"/>
      <c r="G35" s="10">
        <v>103791526135.97</v>
      </c>
      <c r="H35" s="10"/>
      <c r="I35" s="10">
        <v>0</v>
      </c>
      <c r="J35" s="10"/>
      <c r="K35" s="10">
        <v>0</v>
      </c>
      <c r="L35" s="10"/>
      <c r="M35" s="10">
        <v>-1464775</v>
      </c>
      <c r="N35" s="10"/>
      <c r="O35" s="10">
        <v>13582110435</v>
      </c>
      <c r="P35" s="10"/>
      <c r="Q35" s="10">
        <v>7866126</v>
      </c>
      <c r="R35" s="10"/>
      <c r="S35" s="10">
        <v>9560</v>
      </c>
      <c r="T35" s="10"/>
      <c r="U35" s="10">
        <v>125751465091</v>
      </c>
      <c r="V35" s="10"/>
      <c r="W35" s="10">
        <v>74752723580.867996</v>
      </c>
      <c r="Y35" s="14">
        <v>1.7196195166661578E-2</v>
      </c>
    </row>
    <row r="36" spans="1:25" ht="21" x14ac:dyDescent="0.55000000000000004">
      <c r="A36" s="2" t="s">
        <v>42</v>
      </c>
      <c r="C36" s="10">
        <v>7100000</v>
      </c>
      <c r="D36" s="10"/>
      <c r="E36" s="10">
        <v>66385471783</v>
      </c>
      <c r="F36" s="10"/>
      <c r="G36" s="10">
        <v>68883688800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7100000</v>
      </c>
      <c r="R36" s="10"/>
      <c r="S36" s="10">
        <v>8080</v>
      </c>
      <c r="T36" s="10"/>
      <c r="U36" s="10">
        <v>66385471783</v>
      </c>
      <c r="V36" s="10"/>
      <c r="W36" s="10">
        <v>57026660400</v>
      </c>
      <c r="Y36" s="14">
        <v>1.3118472946078904E-2</v>
      </c>
    </row>
    <row r="37" spans="1:25" ht="21" x14ac:dyDescent="0.55000000000000004">
      <c r="A37" s="2" t="s">
        <v>43</v>
      </c>
      <c r="C37" s="10">
        <v>285100</v>
      </c>
      <c r="D37" s="10"/>
      <c r="E37" s="10">
        <v>542752570</v>
      </c>
      <c r="F37" s="10"/>
      <c r="G37" s="10">
        <v>940333327.28999996</v>
      </c>
      <c r="H37" s="10"/>
      <c r="I37" s="10">
        <v>0</v>
      </c>
      <c r="J37" s="10"/>
      <c r="K37" s="10">
        <v>0</v>
      </c>
      <c r="L37" s="10"/>
      <c r="M37" s="10">
        <v>-285100</v>
      </c>
      <c r="N37" s="10"/>
      <c r="O37" s="10">
        <v>1300976977</v>
      </c>
      <c r="P37" s="10"/>
      <c r="Q37" s="10">
        <v>0</v>
      </c>
      <c r="R37" s="10"/>
      <c r="S37" s="10">
        <v>0</v>
      </c>
      <c r="T37" s="10"/>
      <c r="U37" s="10">
        <v>0</v>
      </c>
      <c r="V37" s="10"/>
      <c r="W37" s="10">
        <v>0</v>
      </c>
      <c r="Y37" s="10">
        <v>0</v>
      </c>
    </row>
    <row r="38" spans="1:25" ht="21" x14ac:dyDescent="0.55000000000000004">
      <c r="A38" s="2" t="s">
        <v>44</v>
      </c>
      <c r="C38" s="10">
        <v>15799592</v>
      </c>
      <c r="D38" s="10"/>
      <c r="E38" s="10">
        <v>183835533894</v>
      </c>
      <c r="F38" s="10"/>
      <c r="G38" s="10">
        <v>195377470279.34399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15799592</v>
      </c>
      <c r="R38" s="10"/>
      <c r="S38" s="10">
        <v>10500</v>
      </c>
      <c r="T38" s="10"/>
      <c r="U38" s="10">
        <v>183835533894</v>
      </c>
      <c r="V38" s="10"/>
      <c r="W38" s="10">
        <v>164908636489.79999</v>
      </c>
      <c r="Y38" s="14">
        <v>3.7935756209322075E-2</v>
      </c>
    </row>
    <row r="39" spans="1:25" ht="21" x14ac:dyDescent="0.55000000000000004">
      <c r="A39" s="2" t="s">
        <v>45</v>
      </c>
      <c r="C39" s="10">
        <v>4000000</v>
      </c>
      <c r="D39" s="10"/>
      <c r="E39" s="10">
        <v>59032493063</v>
      </c>
      <c r="F39" s="10"/>
      <c r="G39" s="10">
        <v>72366840000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4000000</v>
      </c>
      <c r="R39" s="10"/>
      <c r="S39" s="10">
        <v>17550</v>
      </c>
      <c r="T39" s="10"/>
      <c r="U39" s="10">
        <v>59032493063</v>
      </c>
      <c r="V39" s="10"/>
      <c r="W39" s="10">
        <v>69782310000</v>
      </c>
      <c r="Y39" s="14">
        <v>1.6052795998025712E-2</v>
      </c>
    </row>
    <row r="40" spans="1:25" ht="21" x14ac:dyDescent="0.55000000000000004">
      <c r="A40" s="2" t="s">
        <v>46</v>
      </c>
      <c r="C40" s="10">
        <v>23372555</v>
      </c>
      <c r="D40" s="10"/>
      <c r="E40" s="10">
        <v>359760832719</v>
      </c>
      <c r="F40" s="10"/>
      <c r="G40" s="10">
        <v>378241189487.37</v>
      </c>
      <c r="H40" s="10"/>
      <c r="I40" s="10">
        <v>0</v>
      </c>
      <c r="J40" s="10"/>
      <c r="K40" s="10">
        <v>0</v>
      </c>
      <c r="L40" s="10"/>
      <c r="M40" s="10">
        <v>0</v>
      </c>
      <c r="N40" s="10"/>
      <c r="O40" s="10">
        <v>0</v>
      </c>
      <c r="P40" s="10"/>
      <c r="Q40" s="10">
        <v>23372555</v>
      </c>
      <c r="R40" s="10"/>
      <c r="S40" s="10">
        <v>13920</v>
      </c>
      <c r="T40" s="10"/>
      <c r="U40" s="10">
        <v>359760832719</v>
      </c>
      <c r="V40" s="10"/>
      <c r="W40" s="10">
        <v>323410157104.67999</v>
      </c>
      <c r="Y40" s="14">
        <v>7.439761274298419E-2</v>
      </c>
    </row>
    <row r="41" spans="1:25" ht="21" x14ac:dyDescent="0.55000000000000004">
      <c r="A41" s="2" t="s">
        <v>47</v>
      </c>
      <c r="C41" s="10">
        <v>6760088</v>
      </c>
      <c r="D41" s="10"/>
      <c r="E41" s="10">
        <v>96604113587</v>
      </c>
      <c r="F41" s="10"/>
      <c r="G41" s="10">
        <v>108189834170.03999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6760088</v>
      </c>
      <c r="R41" s="10"/>
      <c r="S41" s="10">
        <v>14990</v>
      </c>
      <c r="T41" s="10"/>
      <c r="U41" s="10">
        <v>96604113587</v>
      </c>
      <c r="V41" s="10"/>
      <c r="W41" s="10">
        <v>100730783491.23599</v>
      </c>
      <c r="Y41" s="14">
        <v>2.3172215395364636E-2</v>
      </c>
    </row>
    <row r="42" spans="1:25" ht="21" x14ac:dyDescent="0.55000000000000004">
      <c r="A42" s="2" t="s">
        <v>48</v>
      </c>
      <c r="C42" s="10">
        <v>1919370</v>
      </c>
      <c r="D42" s="10"/>
      <c r="E42" s="10">
        <v>5591085701</v>
      </c>
      <c r="F42" s="10"/>
      <c r="G42" s="10">
        <v>18220920098.174999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1919370</v>
      </c>
      <c r="R42" s="10"/>
      <c r="S42" s="10">
        <v>9950</v>
      </c>
      <c r="T42" s="10"/>
      <c r="U42" s="10">
        <v>5591085701</v>
      </c>
      <c r="V42" s="10"/>
      <c r="W42" s="10">
        <v>18984099997.575001</v>
      </c>
      <c r="Y42" s="14">
        <v>4.3671223332559768E-3</v>
      </c>
    </row>
    <row r="43" spans="1:25" ht="21" x14ac:dyDescent="0.55000000000000004">
      <c r="A43" s="2" t="s">
        <v>49</v>
      </c>
      <c r="C43" s="10">
        <v>25000</v>
      </c>
      <c r="D43" s="10"/>
      <c r="E43" s="10">
        <v>638329077</v>
      </c>
      <c r="F43" s="10"/>
      <c r="G43" s="10">
        <v>636937537.5</v>
      </c>
      <c r="H43" s="10"/>
      <c r="I43" s="10">
        <v>0</v>
      </c>
      <c r="J43" s="10"/>
      <c r="K43" s="10">
        <v>0</v>
      </c>
      <c r="L43" s="10"/>
      <c r="M43" s="10">
        <v>-25000</v>
      </c>
      <c r="N43" s="10"/>
      <c r="O43" s="10">
        <v>651107708</v>
      </c>
      <c r="P43" s="10"/>
      <c r="Q43" s="10">
        <v>0</v>
      </c>
      <c r="R43" s="10"/>
      <c r="S43" s="10">
        <v>0</v>
      </c>
      <c r="T43" s="10"/>
      <c r="U43" s="10">
        <v>0</v>
      </c>
      <c r="V43" s="10"/>
      <c r="W43" s="10">
        <v>0</v>
      </c>
      <c r="Y43" s="10">
        <v>0</v>
      </c>
    </row>
    <row r="44" spans="1:25" ht="21" x14ac:dyDescent="0.55000000000000004">
      <c r="A44" s="2" t="s">
        <v>50</v>
      </c>
      <c r="C44" s="10">
        <v>13546448</v>
      </c>
      <c r="D44" s="10"/>
      <c r="E44" s="10">
        <v>104440827092</v>
      </c>
      <c r="F44" s="10"/>
      <c r="G44" s="10">
        <v>187579243617.19199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13546448</v>
      </c>
      <c r="R44" s="10"/>
      <c r="S44" s="10">
        <v>12210</v>
      </c>
      <c r="T44" s="10"/>
      <c r="U44" s="10">
        <v>104440827092</v>
      </c>
      <c r="V44" s="10"/>
      <c r="W44" s="10">
        <v>164417987406.02399</v>
      </c>
      <c r="Y44" s="14">
        <v>3.7822886777965123E-2</v>
      </c>
    </row>
    <row r="45" spans="1:25" ht="21" x14ac:dyDescent="0.55000000000000004">
      <c r="A45" s="2" t="s">
        <v>51</v>
      </c>
      <c r="C45" s="10">
        <v>1000000</v>
      </c>
      <c r="D45" s="10"/>
      <c r="E45" s="10">
        <v>38051801544</v>
      </c>
      <c r="F45" s="10"/>
      <c r="G45" s="10">
        <v>44732250000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1000000</v>
      </c>
      <c r="R45" s="10"/>
      <c r="S45" s="10">
        <v>44990</v>
      </c>
      <c r="T45" s="10"/>
      <c r="U45" s="10">
        <v>38051801544</v>
      </c>
      <c r="V45" s="10"/>
      <c r="W45" s="10">
        <v>44722309500</v>
      </c>
      <c r="Y45" s="14">
        <v>1.0287967121811634E-2</v>
      </c>
    </row>
    <row r="46" spans="1:25" ht="21" x14ac:dyDescent="0.55000000000000004">
      <c r="A46" s="2" t="s">
        <v>52</v>
      </c>
      <c r="C46" s="10">
        <v>500000</v>
      </c>
      <c r="D46" s="10"/>
      <c r="E46" s="10">
        <v>7286256581</v>
      </c>
      <c r="F46" s="10"/>
      <c r="G46" s="10">
        <v>14204974500</v>
      </c>
      <c r="H46" s="10"/>
      <c r="I46" s="10">
        <v>0</v>
      </c>
      <c r="J46" s="10"/>
      <c r="K46" s="10">
        <v>0</v>
      </c>
      <c r="L46" s="10"/>
      <c r="M46" s="10">
        <v>-370000</v>
      </c>
      <c r="N46" s="10"/>
      <c r="O46" s="10">
        <v>11109005994</v>
      </c>
      <c r="P46" s="10"/>
      <c r="Q46" s="10">
        <v>130000</v>
      </c>
      <c r="R46" s="10"/>
      <c r="S46" s="10">
        <v>30980</v>
      </c>
      <c r="T46" s="10"/>
      <c r="U46" s="10">
        <v>1894426708</v>
      </c>
      <c r="V46" s="10"/>
      <c r="W46" s="10">
        <v>4003436970</v>
      </c>
      <c r="Y46" s="14">
        <v>9.2095485188673431E-4</v>
      </c>
    </row>
    <row r="47" spans="1:25" ht="21" x14ac:dyDescent="0.55000000000000004">
      <c r="A47" s="2" t="s">
        <v>53</v>
      </c>
      <c r="C47" s="10">
        <v>6000000</v>
      </c>
      <c r="D47" s="10"/>
      <c r="E47" s="10">
        <v>78760291466</v>
      </c>
      <c r="F47" s="10"/>
      <c r="G47" s="10">
        <v>107595972000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6000000</v>
      </c>
      <c r="R47" s="10"/>
      <c r="S47" s="10">
        <v>16240</v>
      </c>
      <c r="T47" s="10"/>
      <c r="U47" s="10">
        <v>78760291466</v>
      </c>
      <c r="V47" s="10"/>
      <c r="W47" s="10">
        <v>96860232000</v>
      </c>
      <c r="Y47" s="14">
        <v>2.2281829658798082E-2</v>
      </c>
    </row>
    <row r="48" spans="1:25" ht="21" x14ac:dyDescent="0.55000000000000004">
      <c r="A48" s="2" t="s">
        <v>54</v>
      </c>
      <c r="C48" s="10">
        <v>33223310</v>
      </c>
      <c r="D48" s="10"/>
      <c r="E48" s="10">
        <v>269502518617</v>
      </c>
      <c r="F48" s="10"/>
      <c r="G48" s="10">
        <v>409517828188.20001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33223310</v>
      </c>
      <c r="R48" s="10"/>
      <c r="S48" s="10">
        <v>10280</v>
      </c>
      <c r="T48" s="10"/>
      <c r="U48" s="10">
        <v>269502518617</v>
      </c>
      <c r="V48" s="10"/>
      <c r="W48" s="10">
        <v>339503489820.53998</v>
      </c>
      <c r="Y48" s="14">
        <v>7.8099739929889486E-2</v>
      </c>
    </row>
    <row r="49" spans="1:25" ht="21" x14ac:dyDescent="0.55000000000000004">
      <c r="A49" s="2" t="s">
        <v>55</v>
      </c>
      <c r="C49" s="10">
        <v>2490764</v>
      </c>
      <c r="D49" s="10"/>
      <c r="E49" s="10">
        <v>40209921547</v>
      </c>
      <c r="F49" s="10"/>
      <c r="G49" s="10">
        <v>47884756074.227997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2490764</v>
      </c>
      <c r="R49" s="10"/>
      <c r="S49" s="10">
        <v>17820</v>
      </c>
      <c r="T49" s="10"/>
      <c r="U49" s="10">
        <v>40209921547</v>
      </c>
      <c r="V49" s="10"/>
      <c r="W49" s="10">
        <v>44121321263.844002</v>
      </c>
      <c r="Y49" s="14">
        <v>1.0149715155772884E-2</v>
      </c>
    </row>
    <row r="50" spans="1:25" ht="21" x14ac:dyDescent="0.55000000000000004">
      <c r="A50" s="2" t="s">
        <v>56</v>
      </c>
      <c r="C50" s="10">
        <v>85397261</v>
      </c>
      <c r="D50" s="10"/>
      <c r="E50" s="10">
        <v>219776199002</v>
      </c>
      <c r="F50" s="10"/>
      <c r="G50" s="10">
        <v>138114642652.29999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85397261</v>
      </c>
      <c r="R50" s="10"/>
      <c r="S50" s="10">
        <v>1615</v>
      </c>
      <c r="T50" s="10"/>
      <c r="U50" s="10">
        <v>219776199002</v>
      </c>
      <c r="V50" s="10"/>
      <c r="W50" s="10">
        <v>137095972884.73599</v>
      </c>
      <c r="Y50" s="14">
        <v>3.1537701816829099E-2</v>
      </c>
    </row>
    <row r="51" spans="1:25" ht="21" x14ac:dyDescent="0.55000000000000004">
      <c r="A51" s="2" t="s">
        <v>57</v>
      </c>
      <c r="C51" s="10">
        <v>2765000</v>
      </c>
      <c r="D51" s="10"/>
      <c r="E51" s="10">
        <v>8145688418</v>
      </c>
      <c r="F51" s="10"/>
      <c r="G51" s="10">
        <v>82071650745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2765000</v>
      </c>
      <c r="R51" s="10"/>
      <c r="S51" s="10">
        <v>29800</v>
      </c>
      <c r="T51" s="10"/>
      <c r="U51" s="10">
        <v>8145688418</v>
      </c>
      <c r="V51" s="10"/>
      <c r="W51" s="10">
        <v>81906737850</v>
      </c>
      <c r="Y51" s="14">
        <v>1.8841912134605763E-2</v>
      </c>
    </row>
    <row r="52" spans="1:25" ht="21" x14ac:dyDescent="0.55000000000000004">
      <c r="A52" s="2" t="s">
        <v>58</v>
      </c>
      <c r="C52" s="10">
        <v>1142895</v>
      </c>
      <c r="D52" s="10"/>
      <c r="E52" s="10">
        <v>256078371413</v>
      </c>
      <c r="F52" s="10"/>
      <c r="G52" s="10">
        <v>225030836413.832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1142895</v>
      </c>
      <c r="R52" s="10"/>
      <c r="S52" s="10">
        <v>160000</v>
      </c>
      <c r="T52" s="10"/>
      <c r="U52" s="10">
        <v>256078371413</v>
      </c>
      <c r="V52" s="10"/>
      <c r="W52" s="10">
        <v>181775163960</v>
      </c>
      <c r="Y52" s="14">
        <v>4.1815749930857196E-2</v>
      </c>
    </row>
    <row r="53" spans="1:25" ht="21" x14ac:dyDescent="0.55000000000000004">
      <c r="A53" s="2" t="s">
        <v>59</v>
      </c>
      <c r="C53" s="10">
        <v>4118000</v>
      </c>
      <c r="D53" s="10"/>
      <c r="E53" s="10">
        <v>57538620977</v>
      </c>
      <c r="F53" s="10"/>
      <c r="G53" s="10">
        <v>90507238569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4118000</v>
      </c>
      <c r="R53" s="10"/>
      <c r="S53" s="10">
        <v>22610</v>
      </c>
      <c r="T53" s="10"/>
      <c r="U53" s="10">
        <v>57538620977</v>
      </c>
      <c r="V53" s="10"/>
      <c r="W53" s="10">
        <v>92553987519</v>
      </c>
      <c r="Y53" s="14">
        <v>2.1291216648550684E-2</v>
      </c>
    </row>
    <row r="54" spans="1:25" ht="21" x14ac:dyDescent="0.55000000000000004">
      <c r="A54" s="2" t="s">
        <v>60</v>
      </c>
      <c r="C54" s="10">
        <v>6942000</v>
      </c>
      <c r="D54" s="10"/>
      <c r="E54" s="10">
        <v>114827915861</v>
      </c>
      <c r="F54" s="10"/>
      <c r="G54" s="10">
        <v>69006951000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6942000</v>
      </c>
      <c r="R54" s="10"/>
      <c r="S54" s="10">
        <v>8850</v>
      </c>
      <c r="T54" s="10"/>
      <c r="U54" s="10">
        <v>114827915861</v>
      </c>
      <c r="V54" s="10"/>
      <c r="W54" s="10">
        <v>61071151635</v>
      </c>
      <c r="Y54" s="14">
        <v>1.4048871964272168E-2</v>
      </c>
    </row>
    <row r="55" spans="1:25" ht="21" x14ac:dyDescent="0.55000000000000004">
      <c r="A55" s="2" t="s">
        <v>61</v>
      </c>
      <c r="C55" s="10">
        <v>6250000</v>
      </c>
      <c r="D55" s="10"/>
      <c r="E55" s="10">
        <v>47503817572</v>
      </c>
      <c r="F55" s="10"/>
      <c r="G55" s="10">
        <v>152400290625</v>
      </c>
      <c r="H55" s="10"/>
      <c r="I55" s="10">
        <v>0</v>
      </c>
      <c r="J55" s="10"/>
      <c r="K55" s="10">
        <v>0</v>
      </c>
      <c r="L55" s="10"/>
      <c r="M55" s="10">
        <v>-6250000</v>
      </c>
      <c r="N55" s="10"/>
      <c r="O55" s="10">
        <v>146794063700</v>
      </c>
      <c r="P55" s="10"/>
      <c r="Q55" s="10">
        <v>0</v>
      </c>
      <c r="R55" s="10"/>
      <c r="S55" s="10">
        <v>0</v>
      </c>
      <c r="T55" s="10"/>
      <c r="U55" s="10">
        <v>0</v>
      </c>
      <c r="V55" s="10"/>
      <c r="W55" s="10">
        <v>0</v>
      </c>
      <c r="Y55" s="10">
        <v>0</v>
      </c>
    </row>
    <row r="56" spans="1:25" ht="21" x14ac:dyDescent="0.55000000000000004">
      <c r="A56" s="2" t="s">
        <v>62</v>
      </c>
      <c r="C56" s="10">
        <v>9795660</v>
      </c>
      <c r="D56" s="10"/>
      <c r="E56" s="10">
        <v>158751997342</v>
      </c>
      <c r="F56" s="10"/>
      <c r="G56" s="10">
        <v>140120838092.97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9795660</v>
      </c>
      <c r="R56" s="10"/>
      <c r="S56" s="10">
        <v>12390</v>
      </c>
      <c r="T56" s="10"/>
      <c r="U56" s="10">
        <v>158751997342</v>
      </c>
      <c r="V56" s="10"/>
      <c r="W56" s="10">
        <v>120646086446.97</v>
      </c>
      <c r="Y56" s="14">
        <v>2.7753552636669437E-2</v>
      </c>
    </row>
    <row r="57" spans="1:25" ht="21" x14ac:dyDescent="0.55000000000000004">
      <c r="A57" s="2" t="s">
        <v>63</v>
      </c>
      <c r="C57" s="10">
        <v>10388489</v>
      </c>
      <c r="D57" s="10"/>
      <c r="E57" s="10">
        <v>12035674901</v>
      </c>
      <c r="F57" s="10"/>
      <c r="G57" s="10">
        <v>28470649841.1707</v>
      </c>
      <c r="H57" s="10"/>
      <c r="I57" s="10">
        <v>0</v>
      </c>
      <c r="J57" s="10"/>
      <c r="K57" s="10">
        <v>0</v>
      </c>
      <c r="L57" s="10"/>
      <c r="M57" s="10">
        <v>0</v>
      </c>
      <c r="N57" s="10"/>
      <c r="O57" s="10">
        <v>0</v>
      </c>
      <c r="P57" s="10"/>
      <c r="Q57" s="10">
        <v>10388489</v>
      </c>
      <c r="R57" s="10"/>
      <c r="S57" s="10">
        <v>3415</v>
      </c>
      <c r="T57" s="10"/>
      <c r="U57" s="10">
        <v>12035674901</v>
      </c>
      <c r="V57" s="10"/>
      <c r="W57" s="10">
        <v>35265603629.886703</v>
      </c>
      <c r="Y57" s="14">
        <v>8.1125365557231655E-3</v>
      </c>
    </row>
    <row r="58" spans="1:25" ht="21" x14ac:dyDescent="0.55000000000000004">
      <c r="A58" s="2" t="s">
        <v>64</v>
      </c>
      <c r="C58" s="10">
        <v>499387</v>
      </c>
      <c r="D58" s="10"/>
      <c r="E58" s="10">
        <v>9523942323</v>
      </c>
      <c r="F58" s="10"/>
      <c r="G58" s="10">
        <v>8816341896.9360008</v>
      </c>
      <c r="H58" s="10"/>
      <c r="I58" s="10">
        <v>0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499387</v>
      </c>
      <c r="R58" s="10"/>
      <c r="S58" s="10">
        <v>14580</v>
      </c>
      <c r="T58" s="10"/>
      <c r="U58" s="10">
        <v>9523942323</v>
      </c>
      <c r="V58" s="10"/>
      <c r="W58" s="10">
        <v>7237740138.3629999</v>
      </c>
      <c r="Y58" s="14">
        <v>1.6649773549752597E-3</v>
      </c>
    </row>
    <row r="59" spans="1:25" ht="21" x14ac:dyDescent="0.55000000000000004">
      <c r="A59" s="2" t="s">
        <v>65</v>
      </c>
      <c r="C59" s="10">
        <v>10200</v>
      </c>
      <c r="D59" s="10"/>
      <c r="E59" s="10">
        <v>698446833</v>
      </c>
      <c r="F59" s="10"/>
      <c r="G59" s="10">
        <f>465323353.83-15</f>
        <v>465323338.82999998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10200</v>
      </c>
      <c r="R59" s="10"/>
      <c r="S59" s="10">
        <v>45893</v>
      </c>
      <c r="T59" s="10"/>
      <c r="U59" s="10">
        <v>698446833</v>
      </c>
      <c r="V59" s="10"/>
      <c r="W59" s="10">
        <v>465323353.82999998</v>
      </c>
      <c r="Y59" s="14">
        <v>1.070434737994504E-4</v>
      </c>
    </row>
    <row r="60" spans="1:25" ht="21" x14ac:dyDescent="0.55000000000000004">
      <c r="A60" s="2" t="s">
        <v>66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v>607472</v>
      </c>
      <c r="J60" s="10"/>
      <c r="K60" s="10">
        <v>12342878765</v>
      </c>
      <c r="L60" s="10"/>
      <c r="M60" s="10">
        <v>0</v>
      </c>
      <c r="N60" s="10"/>
      <c r="O60" s="10">
        <v>0</v>
      </c>
      <c r="P60" s="10"/>
      <c r="Q60" s="10">
        <v>607472</v>
      </c>
      <c r="R60" s="10"/>
      <c r="S60" s="10">
        <v>21315</v>
      </c>
      <c r="T60" s="10"/>
      <c r="U60" s="10">
        <v>12342878765</v>
      </c>
      <c r="V60" s="10"/>
      <c r="W60" s="10">
        <v>12871223499.204</v>
      </c>
      <c r="Y60" s="14">
        <v>2.9609097932945536E-3</v>
      </c>
    </row>
    <row r="61" spans="1:25" ht="21" x14ac:dyDescent="0.55000000000000004">
      <c r="A61" s="2" t="s">
        <v>67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v>238661</v>
      </c>
      <c r="J61" s="10"/>
      <c r="K61" s="10">
        <v>18277356398</v>
      </c>
      <c r="L61" s="10"/>
      <c r="M61" s="10">
        <v>0</v>
      </c>
      <c r="N61" s="10"/>
      <c r="O61" s="10">
        <v>0</v>
      </c>
      <c r="P61" s="10"/>
      <c r="Q61" s="10">
        <v>238661</v>
      </c>
      <c r="R61" s="10"/>
      <c r="S61" s="10">
        <v>83460</v>
      </c>
      <c r="T61" s="10"/>
      <c r="U61" s="10">
        <v>18277356398</v>
      </c>
      <c r="V61" s="10"/>
      <c r="W61" s="10">
        <v>19800131109.993</v>
      </c>
      <c r="Y61" s="14">
        <v>4.5548429887586122E-3</v>
      </c>
    </row>
    <row r="62" spans="1:25" ht="21" x14ac:dyDescent="0.55000000000000004">
      <c r="A62" s="2" t="s">
        <v>68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v>650804</v>
      </c>
      <c r="J62" s="10"/>
      <c r="K62" s="10">
        <v>4970143314</v>
      </c>
      <c r="L62" s="10"/>
      <c r="M62" s="10">
        <v>0</v>
      </c>
      <c r="N62" s="10"/>
      <c r="O62" s="10">
        <v>0</v>
      </c>
      <c r="P62" s="10"/>
      <c r="Q62" s="10">
        <v>650804</v>
      </c>
      <c r="R62" s="10"/>
      <c r="S62" s="10">
        <v>9569</v>
      </c>
      <c r="T62" s="10"/>
      <c r="U62" s="10">
        <v>4970143314</v>
      </c>
      <c r="V62" s="10"/>
      <c r="W62" s="10">
        <v>6190489592.3177996</v>
      </c>
      <c r="Y62" s="14">
        <v>1.4240667377359531E-3</v>
      </c>
    </row>
    <row r="63" spans="1:25" ht="21" x14ac:dyDescent="0.55000000000000004">
      <c r="A63" s="2" t="s">
        <v>69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v>2789534</v>
      </c>
      <c r="J63" s="10"/>
      <c r="K63" s="10">
        <v>9305958965</v>
      </c>
      <c r="L63" s="10"/>
      <c r="M63" s="10">
        <v>-650000</v>
      </c>
      <c r="N63" s="10"/>
      <c r="O63" s="10">
        <v>2987951141</v>
      </c>
      <c r="P63" s="10"/>
      <c r="Q63" s="10">
        <v>2139534</v>
      </c>
      <c r="R63" s="10"/>
      <c r="S63" s="10">
        <v>4645</v>
      </c>
      <c r="T63" s="10"/>
      <c r="U63" s="10">
        <v>7137541825</v>
      </c>
      <c r="V63" s="10"/>
      <c r="W63" s="10">
        <v>9879003524.1914997</v>
      </c>
      <c r="Y63" s="14">
        <v>2.2725763626572867E-3</v>
      </c>
    </row>
    <row r="64" spans="1:25" ht="21" x14ac:dyDescent="0.55000000000000004">
      <c r="A64" s="2" t="s">
        <v>70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v>2505466</v>
      </c>
      <c r="J64" s="10"/>
      <c r="K64" s="10">
        <v>37951276180</v>
      </c>
      <c r="L64" s="10"/>
      <c r="M64" s="10">
        <v>0</v>
      </c>
      <c r="N64" s="10"/>
      <c r="O64" s="10">
        <v>0</v>
      </c>
      <c r="P64" s="10"/>
      <c r="Q64" s="10">
        <v>2505466</v>
      </c>
      <c r="R64" s="10"/>
      <c r="S64" s="10">
        <v>13616</v>
      </c>
      <c r="T64" s="10"/>
      <c r="U64" s="10">
        <v>37951276180</v>
      </c>
      <c r="V64" s="10"/>
      <c r="W64" s="10">
        <v>33911444226.916801</v>
      </c>
      <c r="Y64" s="14">
        <v>7.8010243021923772E-3</v>
      </c>
    </row>
    <row r="65" spans="1:28" ht="21" x14ac:dyDescent="0.55000000000000004">
      <c r="A65" s="2" t="s">
        <v>71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v>580551</v>
      </c>
      <c r="J65" s="10"/>
      <c r="K65" s="10">
        <v>13365064279</v>
      </c>
      <c r="L65" s="10"/>
      <c r="M65" s="10">
        <v>0</v>
      </c>
      <c r="N65" s="10"/>
      <c r="O65" s="10">
        <v>0</v>
      </c>
      <c r="P65" s="10"/>
      <c r="Q65" s="10">
        <v>580551</v>
      </c>
      <c r="R65" s="10"/>
      <c r="S65" s="10">
        <v>35620</v>
      </c>
      <c r="T65" s="10"/>
      <c r="U65" s="10">
        <v>13365064279</v>
      </c>
      <c r="V65" s="10"/>
      <c r="W65" s="10">
        <v>20556185221.611</v>
      </c>
      <c r="Y65" s="14">
        <v>4.7287664719060218E-3</v>
      </c>
    </row>
    <row r="66" spans="1:28" ht="21" x14ac:dyDescent="0.55000000000000004">
      <c r="A66" s="2" t="s">
        <v>72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v>4860000</v>
      </c>
      <c r="J66" s="10"/>
      <c r="K66" s="10">
        <v>148341203629</v>
      </c>
      <c r="L66" s="10"/>
      <c r="M66" s="10">
        <v>0</v>
      </c>
      <c r="N66" s="10"/>
      <c r="O66" s="10">
        <v>0</v>
      </c>
      <c r="P66" s="10"/>
      <c r="Q66" s="10">
        <v>4860000</v>
      </c>
      <c r="R66" s="10"/>
      <c r="S66" s="10">
        <v>26750</v>
      </c>
      <c r="T66" s="10"/>
      <c r="U66" s="10">
        <v>148341203629</v>
      </c>
      <c r="V66" s="10"/>
      <c r="W66" s="10">
        <v>129231470250</v>
      </c>
      <c r="Y66" s="14">
        <v>2.972854335788223E-2</v>
      </c>
    </row>
    <row r="67" spans="1:28" ht="21" x14ac:dyDescent="0.55000000000000004">
      <c r="A67" s="2" t="s">
        <v>73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v>7864723</v>
      </c>
      <c r="J67" s="10"/>
      <c r="K67" s="10">
        <v>87437951978</v>
      </c>
      <c r="L67" s="10"/>
      <c r="M67" s="10">
        <v>0</v>
      </c>
      <c r="N67" s="10"/>
      <c r="O67" s="10">
        <v>0</v>
      </c>
      <c r="P67" s="10"/>
      <c r="Q67" s="10">
        <v>7864723</v>
      </c>
      <c r="R67" s="10"/>
      <c r="S67" s="10">
        <v>8600</v>
      </c>
      <c r="T67" s="10"/>
      <c r="U67" s="10">
        <v>87437951978</v>
      </c>
      <c r="V67" s="10"/>
      <c r="W67" s="10">
        <v>67234179924.089996</v>
      </c>
      <c r="Y67" s="14">
        <v>1.5466621474926417E-2</v>
      </c>
    </row>
    <row r="68" spans="1:28" ht="21" x14ac:dyDescent="0.55000000000000004">
      <c r="A68" s="2" t="s">
        <v>74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v>2995371</v>
      </c>
      <c r="J68" s="10"/>
      <c r="K68" s="10">
        <v>49282159330</v>
      </c>
      <c r="L68" s="10"/>
      <c r="M68" s="10">
        <v>0</v>
      </c>
      <c r="N68" s="10"/>
      <c r="O68" s="10">
        <v>0</v>
      </c>
      <c r="P68" s="10"/>
      <c r="Q68" s="10">
        <v>2995371</v>
      </c>
      <c r="R68" s="10"/>
      <c r="S68" s="10">
        <v>13300</v>
      </c>
      <c r="T68" s="10"/>
      <c r="U68" s="10">
        <v>49282159330</v>
      </c>
      <c r="V68" s="10"/>
      <c r="W68" s="10">
        <f>39601395615.915-19</f>
        <v>39601395596.915001</v>
      </c>
      <c r="Y68" s="14">
        <v>9.1099467007381973E-3</v>
      </c>
    </row>
    <row r="69" spans="1:28" ht="19.5" thickBot="1" x14ac:dyDescent="0.5">
      <c r="C69" s="15">
        <f>SUM(C9:C68)</f>
        <v>384570640</v>
      </c>
      <c r="D69" s="10"/>
      <c r="E69" s="15">
        <f>SUM(E9:E68)</f>
        <v>3967251273908</v>
      </c>
      <c r="F69" s="10"/>
      <c r="G69" s="15">
        <f>SUM(G9:G68)</f>
        <v>4546546575455.6133</v>
      </c>
      <c r="H69" s="10"/>
      <c r="I69" s="15">
        <f>SUM(SUM(I9:I68))</f>
        <v>25714036</v>
      </c>
      <c r="J69" s="10"/>
      <c r="K69" s="15">
        <f>SUM(K9:K68)</f>
        <v>401945674981</v>
      </c>
      <c r="L69" s="10"/>
      <c r="M69" s="15">
        <f>SUM(M9:M68)</f>
        <v>-25018382</v>
      </c>
      <c r="N69" s="10"/>
      <c r="O69" s="15">
        <f>SUM(O9:O68)</f>
        <v>318733112099</v>
      </c>
      <c r="P69" s="10"/>
      <c r="Q69" s="15">
        <f>SUM(Q9:Q68)</f>
        <v>385266294</v>
      </c>
      <c r="R69" s="10"/>
      <c r="S69" s="15">
        <f>SUM(S9:S68)</f>
        <v>1591378</v>
      </c>
      <c r="T69" s="10"/>
      <c r="U69" s="15">
        <f>SUM(U9:U68)</f>
        <v>4146923529818</v>
      </c>
      <c r="V69" s="10"/>
      <c r="W69" s="15">
        <f>SUM(W9:W68)</f>
        <v>4215625601394.0859</v>
      </c>
      <c r="Y69" s="16">
        <f>SUM(Y9:Y68)</f>
        <v>0.96976694785875872</v>
      </c>
    </row>
    <row r="70" spans="1:28" ht="19.5" thickTop="1" x14ac:dyDescent="0.45">
      <c r="AB70" s="7"/>
    </row>
    <row r="71" spans="1:28" x14ac:dyDescent="0.45">
      <c r="E71" s="3"/>
      <c r="G71" s="3"/>
      <c r="I71" s="9"/>
      <c r="K71" s="3"/>
      <c r="M71" s="9"/>
      <c r="N71" s="17"/>
      <c r="O71" s="9"/>
      <c r="P71" s="17"/>
      <c r="Q71" s="9"/>
      <c r="U71" s="3"/>
      <c r="W71" s="3"/>
    </row>
    <row r="72" spans="1:28" x14ac:dyDescent="0.45">
      <c r="E72" s="3"/>
      <c r="G72" s="6"/>
      <c r="I72" s="9"/>
      <c r="K72" s="3"/>
      <c r="M72" s="9"/>
      <c r="N72" s="17"/>
      <c r="O72" s="9"/>
      <c r="P72" s="17"/>
      <c r="Q72" s="9"/>
      <c r="U72" s="3"/>
      <c r="W72" s="6"/>
    </row>
    <row r="73" spans="1:28" x14ac:dyDescent="0.45">
      <c r="E73" s="5"/>
      <c r="U73" s="5"/>
      <c r="W73" s="3"/>
    </row>
    <row r="74" spans="1:28" x14ac:dyDescent="0.45">
      <c r="E74" s="3"/>
    </row>
    <row r="76" spans="1:28" x14ac:dyDescent="0.45">
      <c r="U76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  <colBreaks count="1" manualBreakCount="1">
    <brk id="25" max="7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14"/>
  <sheetViews>
    <sheetView rightToLeft="1" view="pageBreakPreview" zoomScale="90" zoomScaleNormal="100" zoomScaleSheetLayoutView="90" workbookViewId="0">
      <selection activeCell="C9" sqref="C9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15.5703125" style="1" bestFit="1" customWidth="1"/>
    <col min="10" max="10" width="17.5703125" style="1" bestFit="1" customWidth="1"/>
    <col min="11" max="16384" width="9.140625" style="1"/>
  </cols>
  <sheetData>
    <row r="2" spans="1:11" ht="30" x14ac:dyDescent="0.45">
      <c r="A2" s="39" t="s">
        <v>0</v>
      </c>
      <c r="B2" s="39"/>
      <c r="C2" s="39"/>
      <c r="D2" s="39"/>
      <c r="E2" s="39"/>
      <c r="F2" s="39"/>
      <c r="G2" s="39"/>
    </row>
    <row r="3" spans="1:11" ht="30" x14ac:dyDescent="0.45">
      <c r="A3" s="39" t="s">
        <v>110</v>
      </c>
      <c r="B3" s="39"/>
      <c r="C3" s="39"/>
      <c r="D3" s="39"/>
      <c r="E3" s="39"/>
      <c r="F3" s="39"/>
      <c r="G3" s="39"/>
    </row>
    <row r="4" spans="1:11" ht="30" x14ac:dyDescent="0.45">
      <c r="A4" s="39" t="s">
        <v>2</v>
      </c>
      <c r="B4" s="39"/>
      <c r="C4" s="39"/>
      <c r="D4" s="39"/>
      <c r="E4" s="39"/>
      <c r="F4" s="39"/>
      <c r="G4" s="39"/>
    </row>
    <row r="5" spans="1:11" x14ac:dyDescent="0.45">
      <c r="G5" s="11"/>
    </row>
    <row r="6" spans="1:11" ht="30" x14ac:dyDescent="0.45">
      <c r="A6" s="41" t="s">
        <v>114</v>
      </c>
      <c r="C6" s="40" t="s">
        <v>83</v>
      </c>
      <c r="E6" s="40" t="s">
        <v>164</v>
      </c>
      <c r="G6" s="40" t="s">
        <v>13</v>
      </c>
      <c r="I6" s="10"/>
      <c r="J6" s="3"/>
      <c r="K6" s="4"/>
    </row>
    <row r="7" spans="1:11" ht="21" x14ac:dyDescent="0.55000000000000004">
      <c r="A7" s="20" t="s">
        <v>171</v>
      </c>
      <c r="C7" s="10">
        <f>-415740592920-24</f>
        <v>-415740592944</v>
      </c>
      <c r="E7" s="14">
        <v>1.0053000000000001</v>
      </c>
      <c r="F7" s="18"/>
      <c r="G7" s="14">
        <v>-9.5500000000000002E-2</v>
      </c>
      <c r="I7" s="33"/>
      <c r="J7" s="4"/>
    </row>
    <row r="8" spans="1:11" ht="21" x14ac:dyDescent="0.55000000000000004">
      <c r="A8" s="2" t="s">
        <v>172</v>
      </c>
      <c r="C8" s="10">
        <v>0</v>
      </c>
      <c r="E8" s="14">
        <v>0</v>
      </c>
      <c r="F8" s="18"/>
      <c r="G8" s="14">
        <v>0</v>
      </c>
      <c r="I8" s="33"/>
    </row>
    <row r="9" spans="1:11" ht="21" x14ac:dyDescent="0.55000000000000004">
      <c r="A9" s="2" t="s">
        <v>173</v>
      </c>
      <c r="C9" s="10">
        <v>87333</v>
      </c>
      <c r="E9" s="14">
        <v>0</v>
      </c>
      <c r="F9" s="18"/>
      <c r="G9" s="14">
        <v>0</v>
      </c>
      <c r="I9" s="33"/>
    </row>
    <row r="10" spans="1:11" ht="19.5" thickBot="1" x14ac:dyDescent="0.5">
      <c r="C10" s="15">
        <f>SUM(C7:C9)</f>
        <v>-415740505611</v>
      </c>
      <c r="E10" s="16">
        <f>SUM(E7:E9)</f>
        <v>1.0053000000000001</v>
      </c>
      <c r="F10" s="37"/>
      <c r="G10" s="16">
        <f>SUM(G7:G9)</f>
        <v>-9.5500000000000002E-2</v>
      </c>
    </row>
    <row r="11" spans="1:11" ht="19.5" thickTop="1" x14ac:dyDescent="0.45"/>
    <row r="13" spans="1:11" x14ac:dyDescent="0.45">
      <c r="G13" s="3"/>
    </row>
    <row r="14" spans="1:11" x14ac:dyDescent="0.4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8"/>
  <sheetViews>
    <sheetView rightToLeft="1" view="pageBreakPreview" topLeftCell="A2" zoomScale="80" zoomScaleNormal="90" zoomScaleSheetLayoutView="80" workbookViewId="0">
      <selection activeCell="I13" sqref="I13"/>
    </sheetView>
  </sheetViews>
  <sheetFormatPr defaultRowHeight="18.75" x14ac:dyDescent="0.45"/>
  <cols>
    <col min="1" max="1" width="28.5703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16384" width="9.140625" style="1"/>
  </cols>
  <sheetData>
    <row r="2" spans="1:19" ht="30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x14ac:dyDescent="0.4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x14ac:dyDescent="0.45">
      <c r="A5" s="11"/>
      <c r="C5" s="11"/>
      <c r="D5" s="11"/>
      <c r="E5" s="11"/>
      <c r="F5" s="11"/>
      <c r="G5" s="11"/>
      <c r="H5" s="11"/>
      <c r="I5" s="11"/>
      <c r="K5" s="11"/>
      <c r="M5" s="11"/>
      <c r="N5" s="11"/>
      <c r="O5" s="11"/>
      <c r="Q5" s="11"/>
      <c r="R5" s="11"/>
      <c r="S5" s="21"/>
    </row>
    <row r="6" spans="1:19" ht="30" x14ac:dyDescent="0.45">
      <c r="A6" s="39" t="s">
        <v>78</v>
      </c>
      <c r="C6" s="40" t="s">
        <v>79</v>
      </c>
      <c r="D6" s="40" t="s">
        <v>79</v>
      </c>
      <c r="E6" s="40" t="s">
        <v>79</v>
      </c>
      <c r="F6" s="40" t="s">
        <v>79</v>
      </c>
      <c r="G6" s="40" t="s">
        <v>79</v>
      </c>
      <c r="H6" s="40" t="s">
        <v>79</v>
      </c>
      <c r="I6" s="40" t="s">
        <v>79</v>
      </c>
      <c r="K6" s="39" t="s">
        <v>4</v>
      </c>
      <c r="M6" s="40" t="s">
        <v>5</v>
      </c>
      <c r="N6" s="40" t="s">
        <v>5</v>
      </c>
      <c r="O6" s="40" t="s">
        <v>5</v>
      </c>
      <c r="Q6" s="40" t="s">
        <v>6</v>
      </c>
      <c r="R6" s="40" t="s">
        <v>6</v>
      </c>
      <c r="S6" s="40" t="s">
        <v>6</v>
      </c>
    </row>
    <row r="7" spans="1:19" ht="30" x14ac:dyDescent="0.45">
      <c r="A7" s="39" t="s">
        <v>78</v>
      </c>
      <c r="C7" s="39" t="s">
        <v>80</v>
      </c>
      <c r="E7" s="40" t="s">
        <v>81</v>
      </c>
      <c r="G7" s="40" t="s">
        <v>82</v>
      </c>
      <c r="I7" s="39" t="s">
        <v>76</v>
      </c>
      <c r="K7" s="40" t="s">
        <v>83</v>
      </c>
      <c r="M7" s="39" t="s">
        <v>84</v>
      </c>
      <c r="O7" s="43" t="s">
        <v>85</v>
      </c>
      <c r="Q7" s="40" t="s">
        <v>83</v>
      </c>
      <c r="S7" s="40" t="s">
        <v>77</v>
      </c>
    </row>
    <row r="8" spans="1:19" ht="21" x14ac:dyDescent="0.55000000000000004">
      <c r="A8" s="20" t="s">
        <v>86</v>
      </c>
      <c r="C8" s="23" t="s">
        <v>87</v>
      </c>
      <c r="D8" s="18"/>
      <c r="E8" s="18" t="s">
        <v>88</v>
      </c>
      <c r="F8" s="18"/>
      <c r="G8" s="18" t="s">
        <v>89</v>
      </c>
      <c r="H8" s="18"/>
      <c r="I8" s="22">
        <v>0</v>
      </c>
      <c r="K8" s="10">
        <v>61274289259</v>
      </c>
      <c r="L8" s="10"/>
      <c r="M8" s="22">
        <v>395330382175</v>
      </c>
      <c r="N8" s="10"/>
      <c r="O8" s="22">
        <v>446086342537</v>
      </c>
      <c r="P8" s="10"/>
      <c r="Q8" s="10">
        <v>10518328897</v>
      </c>
      <c r="S8" s="14">
        <v>2.3999999999999998E-3</v>
      </c>
    </row>
    <row r="9" spans="1:19" ht="21" x14ac:dyDescent="0.55000000000000004">
      <c r="A9" s="2" t="s">
        <v>90</v>
      </c>
      <c r="C9" s="18" t="s">
        <v>91</v>
      </c>
      <c r="D9" s="18"/>
      <c r="E9" s="18" t="s">
        <v>88</v>
      </c>
      <c r="F9" s="18"/>
      <c r="G9" s="18" t="s">
        <v>92</v>
      </c>
      <c r="H9" s="18"/>
      <c r="I9" s="18">
        <v>10</v>
      </c>
      <c r="K9" s="10">
        <v>373566</v>
      </c>
      <c r="L9" s="10"/>
      <c r="M9" s="10">
        <v>2521</v>
      </c>
      <c r="N9" s="10"/>
      <c r="O9" s="10">
        <v>0</v>
      </c>
      <c r="P9" s="10"/>
      <c r="Q9" s="10">
        <v>376087</v>
      </c>
      <c r="S9" s="10">
        <v>0</v>
      </c>
    </row>
    <row r="10" spans="1:19" ht="21" x14ac:dyDescent="0.55000000000000004">
      <c r="A10" s="2" t="s">
        <v>93</v>
      </c>
      <c r="C10" s="18" t="s">
        <v>94</v>
      </c>
      <c r="D10" s="18"/>
      <c r="E10" s="18" t="s">
        <v>88</v>
      </c>
      <c r="F10" s="18"/>
      <c r="G10" s="18" t="s">
        <v>95</v>
      </c>
      <c r="H10" s="18"/>
      <c r="I10" s="18">
        <v>10</v>
      </c>
      <c r="K10" s="10">
        <v>219920</v>
      </c>
      <c r="L10" s="10"/>
      <c r="M10" s="10">
        <v>0</v>
      </c>
      <c r="N10" s="10"/>
      <c r="O10" s="10">
        <v>0</v>
      </c>
      <c r="P10" s="10"/>
      <c r="Q10" s="10">
        <v>219920</v>
      </c>
      <c r="S10" s="10">
        <v>0</v>
      </c>
    </row>
    <row r="11" spans="1:19" ht="21" x14ac:dyDescent="0.55000000000000004">
      <c r="A11" s="2" t="s">
        <v>96</v>
      </c>
      <c r="C11" s="18" t="s">
        <v>97</v>
      </c>
      <c r="D11" s="18"/>
      <c r="E11" s="18" t="s">
        <v>88</v>
      </c>
      <c r="F11" s="18"/>
      <c r="G11" s="18" t="s">
        <v>95</v>
      </c>
      <c r="H11" s="18"/>
      <c r="I11" s="18">
        <v>10</v>
      </c>
      <c r="K11" s="10">
        <v>336370</v>
      </c>
      <c r="L11" s="10"/>
      <c r="M11" s="10">
        <v>0</v>
      </c>
      <c r="N11" s="10"/>
      <c r="O11" s="10">
        <v>0</v>
      </c>
      <c r="P11" s="10"/>
      <c r="Q11" s="10">
        <v>336370</v>
      </c>
      <c r="S11" s="10">
        <v>0</v>
      </c>
    </row>
    <row r="12" spans="1:19" ht="21" x14ac:dyDescent="0.55000000000000004">
      <c r="A12" s="2" t="s">
        <v>98</v>
      </c>
      <c r="C12" s="18" t="s">
        <v>99</v>
      </c>
      <c r="D12" s="18"/>
      <c r="E12" s="18" t="s">
        <v>88</v>
      </c>
      <c r="F12" s="18"/>
      <c r="G12" s="18" t="s">
        <v>100</v>
      </c>
      <c r="H12" s="18"/>
      <c r="I12" s="18">
        <v>10</v>
      </c>
      <c r="K12" s="10">
        <v>856671</v>
      </c>
      <c r="L12" s="10"/>
      <c r="M12" s="10">
        <v>5820</v>
      </c>
      <c r="N12" s="10"/>
      <c r="O12" s="10">
        <v>0</v>
      </c>
      <c r="P12" s="10"/>
      <c r="Q12" s="10">
        <v>862491</v>
      </c>
      <c r="S12" s="10">
        <v>0</v>
      </c>
    </row>
    <row r="13" spans="1:19" ht="21" x14ac:dyDescent="0.55000000000000004">
      <c r="A13" s="2" t="s">
        <v>98</v>
      </c>
      <c r="C13" s="18" t="s">
        <v>101</v>
      </c>
      <c r="D13" s="18"/>
      <c r="E13" s="18" t="s">
        <v>102</v>
      </c>
      <c r="F13" s="18"/>
      <c r="G13" s="18" t="s">
        <v>103</v>
      </c>
      <c r="H13" s="18"/>
      <c r="I13" s="10">
        <v>0</v>
      </c>
      <c r="K13" s="10">
        <v>520000</v>
      </c>
      <c r="L13" s="10"/>
      <c r="M13" s="10">
        <v>0</v>
      </c>
      <c r="N13" s="10"/>
      <c r="O13" s="10">
        <v>0</v>
      </c>
      <c r="P13" s="10"/>
      <c r="Q13" s="10">
        <v>520000</v>
      </c>
      <c r="S13" s="10">
        <v>0</v>
      </c>
    </row>
    <row r="14" spans="1:19" ht="21" x14ac:dyDescent="0.55000000000000004">
      <c r="A14" s="2" t="s">
        <v>104</v>
      </c>
      <c r="C14" s="18" t="s">
        <v>105</v>
      </c>
      <c r="D14" s="18"/>
      <c r="E14" s="18" t="s">
        <v>88</v>
      </c>
      <c r="F14" s="18"/>
      <c r="G14" s="18" t="s">
        <v>106</v>
      </c>
      <c r="H14" s="18"/>
      <c r="I14" s="10">
        <v>0</v>
      </c>
      <c r="K14" s="10">
        <v>380875</v>
      </c>
      <c r="L14" s="10"/>
      <c r="M14" s="10">
        <v>0</v>
      </c>
      <c r="N14" s="10"/>
      <c r="O14" s="10">
        <v>0</v>
      </c>
      <c r="P14" s="10"/>
      <c r="Q14" s="10">
        <v>380875</v>
      </c>
      <c r="S14" s="10">
        <v>0</v>
      </c>
    </row>
    <row r="15" spans="1:19" ht="21" x14ac:dyDescent="0.55000000000000004">
      <c r="A15" s="2" t="s">
        <v>107</v>
      </c>
      <c r="C15" s="18" t="s">
        <v>108</v>
      </c>
      <c r="D15" s="18"/>
      <c r="E15" s="18" t="s">
        <v>102</v>
      </c>
      <c r="F15" s="18"/>
      <c r="G15" s="18" t="s">
        <v>109</v>
      </c>
      <c r="H15" s="18"/>
      <c r="I15" s="10">
        <v>0</v>
      </c>
      <c r="K15" s="10">
        <v>488000</v>
      </c>
      <c r="L15" s="10"/>
      <c r="M15" s="10">
        <v>53676149658</v>
      </c>
      <c r="N15" s="10"/>
      <c r="O15" s="10">
        <v>50740001500</v>
      </c>
      <c r="P15" s="10"/>
      <c r="Q15" s="10">
        <v>2936636158</v>
      </c>
      <c r="S15" s="14">
        <v>6.9999999999999999E-4</v>
      </c>
    </row>
    <row r="16" spans="1:19" ht="19.5" thickBot="1" x14ac:dyDescent="0.5">
      <c r="K16" s="15">
        <f>SUM(K8:K15)</f>
        <v>61277464661</v>
      </c>
      <c r="L16" s="10"/>
      <c r="M16" s="15">
        <f>SUM(M8:M15)</f>
        <v>449006540174</v>
      </c>
      <c r="N16" s="10"/>
      <c r="O16" s="15">
        <f>SUM(O8:O15)</f>
        <v>496826344037</v>
      </c>
      <c r="P16" s="10"/>
      <c r="Q16" s="15">
        <f>SUM(SUM(Q8:Q15))</f>
        <v>13457660798</v>
      </c>
      <c r="S16" s="19">
        <f>SUM(S8:S15)</f>
        <v>3.0999999999999999E-3</v>
      </c>
    </row>
    <row r="17" spans="11:17" ht="19.5" thickTop="1" x14ac:dyDescent="0.45">
      <c r="K17" s="3"/>
      <c r="M17" s="3"/>
      <c r="O17" s="3"/>
      <c r="Q17" s="3"/>
    </row>
    <row r="18" spans="11:17" x14ac:dyDescent="0.45">
      <c r="K18" s="3"/>
      <c r="M18" s="3"/>
      <c r="O18" s="3"/>
      <c r="Q18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5"/>
  <sheetViews>
    <sheetView rightToLeft="1" view="pageBreakPreview" zoomScaleNormal="100" zoomScaleSheetLayoutView="100" workbookViewId="0">
      <selection activeCell="E9" sqref="E9"/>
    </sheetView>
  </sheetViews>
  <sheetFormatPr defaultColWidth="9.28515625" defaultRowHeight="18.75" x14ac:dyDescent="0.45"/>
  <cols>
    <col min="1" max="1" width="21.140625" style="1" bestFit="1" customWidth="1"/>
    <col min="2" max="2" width="1.42578125" style="1" customWidth="1"/>
    <col min="3" max="3" width="20.5703125" style="1" bestFit="1" customWidth="1"/>
    <col min="4" max="4" width="1.42578125" style="1" customWidth="1"/>
    <col min="5" max="5" width="11.5703125" style="1" bestFit="1" customWidth="1"/>
    <col min="6" max="6" width="1.42578125" style="1" customWidth="1"/>
    <col min="7" max="7" width="14.28515625" style="1" bestFit="1" customWidth="1"/>
    <col min="8" max="8" width="1.42578125" style="1" customWidth="1"/>
    <col min="9" max="9" width="15.85546875" style="1" bestFit="1" customWidth="1"/>
    <col min="10" max="10" width="1.42578125" style="1" customWidth="1"/>
    <col min="11" max="11" width="16.140625" style="1" bestFit="1" customWidth="1"/>
    <col min="12" max="12" width="1.42578125" style="1" customWidth="1"/>
    <col min="13" max="13" width="14.28515625" style="1" bestFit="1" customWidth="1"/>
    <col min="14" max="14" width="1.42578125" style="1" customWidth="1"/>
    <col min="15" max="15" width="15.85546875" style="1" bestFit="1" customWidth="1"/>
    <col min="16" max="16" width="1.42578125" style="1" customWidth="1"/>
    <col min="17" max="17" width="16.140625" style="1" bestFit="1" customWidth="1"/>
    <col min="18" max="16384" width="9.28515625" style="1"/>
  </cols>
  <sheetData>
    <row r="2" spans="1:17" ht="30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45">
      <c r="A3" s="39" t="s">
        <v>110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45">
      <c r="G5" s="11"/>
      <c r="H5" s="11"/>
      <c r="I5" s="11"/>
      <c r="J5" s="11"/>
      <c r="K5" s="11"/>
      <c r="O5" s="10"/>
    </row>
    <row r="6" spans="1:17" ht="30" x14ac:dyDescent="0.45">
      <c r="A6" s="40" t="s">
        <v>111</v>
      </c>
      <c r="B6" s="40" t="s">
        <v>111</v>
      </c>
      <c r="C6" s="40" t="s">
        <v>111</v>
      </c>
      <c r="D6" s="40" t="s">
        <v>111</v>
      </c>
      <c r="E6" s="40" t="s">
        <v>111</v>
      </c>
      <c r="G6" s="40" t="s">
        <v>112</v>
      </c>
      <c r="H6" s="40" t="s">
        <v>112</v>
      </c>
      <c r="I6" s="40" t="s">
        <v>112</v>
      </c>
      <c r="J6" s="40" t="s">
        <v>112</v>
      </c>
      <c r="K6" s="40" t="s">
        <v>112</v>
      </c>
      <c r="M6" s="40" t="s">
        <v>113</v>
      </c>
      <c r="N6" s="40" t="s">
        <v>113</v>
      </c>
      <c r="O6" s="40" t="s">
        <v>113</v>
      </c>
      <c r="P6" s="40" t="s">
        <v>113</v>
      </c>
      <c r="Q6" s="40" t="s">
        <v>113</v>
      </c>
    </row>
    <row r="7" spans="1:17" ht="30" x14ac:dyDescent="0.45">
      <c r="A7" s="39" t="s">
        <v>114</v>
      </c>
      <c r="C7" s="40" t="s">
        <v>115</v>
      </c>
      <c r="E7" s="40" t="s">
        <v>76</v>
      </c>
      <c r="G7" s="40" t="s">
        <v>116</v>
      </c>
      <c r="I7" s="40" t="s">
        <v>117</v>
      </c>
      <c r="K7" s="40" t="s">
        <v>118</v>
      </c>
      <c r="M7" s="40" t="s">
        <v>116</v>
      </c>
      <c r="O7" s="40" t="s">
        <v>117</v>
      </c>
      <c r="Q7" s="40" t="s">
        <v>118</v>
      </c>
    </row>
    <row r="8" spans="1:17" ht="21" x14ac:dyDescent="0.55000000000000004">
      <c r="A8" s="20" t="s">
        <v>86</v>
      </c>
      <c r="C8" s="24">
        <v>30</v>
      </c>
      <c r="D8" s="18"/>
      <c r="E8" s="10">
        <v>0</v>
      </c>
      <c r="G8" s="10">
        <v>74276</v>
      </c>
      <c r="H8" s="10"/>
      <c r="I8" s="10">
        <v>0</v>
      </c>
      <c r="J8" s="10"/>
      <c r="K8" s="10">
        <v>74276</v>
      </c>
      <c r="L8" s="10"/>
      <c r="M8" s="10">
        <v>22312665</v>
      </c>
      <c r="N8" s="10"/>
      <c r="O8" s="10">
        <v>0</v>
      </c>
      <c r="P8" s="10"/>
      <c r="Q8" s="10">
        <v>22312665</v>
      </c>
    </row>
    <row r="9" spans="1:17" ht="21" x14ac:dyDescent="0.55000000000000004">
      <c r="A9" s="2" t="s">
        <v>90</v>
      </c>
      <c r="C9" s="24">
        <v>29</v>
      </c>
      <c r="D9" s="18"/>
      <c r="E9" s="37">
        <v>10</v>
      </c>
      <c r="G9" s="10">
        <v>2524</v>
      </c>
      <c r="H9" s="10"/>
      <c r="I9" s="38">
        <v>0</v>
      </c>
      <c r="J9" s="10"/>
      <c r="K9" s="10">
        <v>2524</v>
      </c>
      <c r="L9" s="10"/>
      <c r="M9" s="10">
        <v>10890</v>
      </c>
      <c r="N9" s="10"/>
      <c r="O9" s="10">
        <v>-3</v>
      </c>
      <c r="P9" s="10"/>
      <c r="Q9" s="10">
        <v>10887</v>
      </c>
    </row>
    <row r="10" spans="1:17" ht="21" x14ac:dyDescent="0.55000000000000004">
      <c r="A10" s="2" t="s">
        <v>93</v>
      </c>
      <c r="C10" s="24">
        <v>23</v>
      </c>
      <c r="D10" s="18"/>
      <c r="E10" s="18">
        <v>10</v>
      </c>
      <c r="G10" s="10">
        <v>1860</v>
      </c>
      <c r="H10" s="10"/>
      <c r="I10" s="10">
        <v>-10</v>
      </c>
      <c r="J10" s="10"/>
      <c r="K10" s="10">
        <v>1850</v>
      </c>
      <c r="L10" s="10"/>
      <c r="M10" s="10">
        <v>4546</v>
      </c>
      <c r="N10" s="10"/>
      <c r="O10" s="10">
        <v>-38</v>
      </c>
      <c r="P10" s="10"/>
      <c r="Q10" s="10">
        <v>4508</v>
      </c>
    </row>
    <row r="11" spans="1:17" ht="21" x14ac:dyDescent="0.55000000000000004">
      <c r="A11" s="2" t="s">
        <v>96</v>
      </c>
      <c r="C11" s="24">
        <v>30</v>
      </c>
      <c r="D11" s="18"/>
      <c r="E11" s="18">
        <v>10</v>
      </c>
      <c r="G11" s="10">
        <v>2852</v>
      </c>
      <c r="H11" s="10"/>
      <c r="I11" s="10">
        <v>-23</v>
      </c>
      <c r="J11" s="10"/>
      <c r="K11" s="10">
        <v>2829</v>
      </c>
      <c r="L11" s="10"/>
      <c r="M11" s="10">
        <v>7500</v>
      </c>
      <c r="N11" s="10"/>
      <c r="O11" s="10">
        <v>-71</v>
      </c>
      <c r="P11" s="10"/>
      <c r="Q11" s="10">
        <v>7429</v>
      </c>
    </row>
    <row r="12" spans="1:17" ht="21" x14ac:dyDescent="0.55000000000000004">
      <c r="A12" s="2" t="s">
        <v>98</v>
      </c>
      <c r="C12" s="24">
        <v>30</v>
      </c>
      <c r="D12" s="18"/>
      <c r="E12" s="18">
        <v>10</v>
      </c>
      <c r="G12" s="10">
        <v>5821</v>
      </c>
      <c r="H12" s="10"/>
      <c r="I12" s="10">
        <v>0</v>
      </c>
      <c r="J12" s="10"/>
      <c r="K12" s="10">
        <v>5821</v>
      </c>
      <c r="L12" s="10"/>
      <c r="M12" s="10">
        <v>29002</v>
      </c>
      <c r="N12" s="10"/>
      <c r="O12" s="10">
        <v>-2</v>
      </c>
      <c r="P12" s="10"/>
      <c r="Q12" s="10">
        <v>29000</v>
      </c>
    </row>
    <row r="13" spans="1:17" ht="19.5" thickBot="1" x14ac:dyDescent="0.5">
      <c r="G13" s="15">
        <f>SUM(G8:G12)</f>
        <v>87333</v>
      </c>
      <c r="H13" s="10"/>
      <c r="I13" s="15">
        <f>SUM(I8:I12)</f>
        <v>-33</v>
      </c>
      <c r="J13" s="10"/>
      <c r="K13" s="15">
        <f>SUM(K8:K12)</f>
        <v>87300</v>
      </c>
      <c r="L13" s="10"/>
      <c r="M13" s="15">
        <f>SUM(SUM(M8:M12))</f>
        <v>22364603</v>
      </c>
      <c r="N13" s="10"/>
      <c r="O13" s="15">
        <f>SUM(O8:O12)</f>
        <v>-114</v>
      </c>
      <c r="P13" s="10"/>
      <c r="Q13" s="15">
        <f>SUM(Q8:Q12)</f>
        <v>22364489</v>
      </c>
    </row>
    <row r="14" spans="1:17" ht="19.5" thickTop="1" x14ac:dyDescent="0.45">
      <c r="G14" s="3"/>
      <c r="K14" s="3"/>
      <c r="M14" s="3"/>
      <c r="Q14" s="3"/>
    </row>
    <row r="15" spans="1:17" x14ac:dyDescent="0.45">
      <c r="G15" s="3"/>
      <c r="K15" s="3"/>
      <c r="M15" s="3"/>
      <c r="Q15" s="3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7"/>
  <sheetViews>
    <sheetView rightToLeft="1" tabSelected="1" view="pageBreakPreview" topLeftCell="B1" zoomScaleNormal="100" zoomScaleSheetLayoutView="100" workbookViewId="0">
      <selection activeCell="Q42" sqref="Q42:Q44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30" x14ac:dyDescent="0.45">
      <c r="A3" s="39" t="s">
        <v>110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30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x14ac:dyDescent="0.45">
      <c r="Q5" s="10"/>
    </row>
    <row r="6" spans="1:19" ht="30" x14ac:dyDescent="0.45">
      <c r="A6" s="41" t="s">
        <v>3</v>
      </c>
      <c r="C6" s="40" t="s">
        <v>119</v>
      </c>
      <c r="D6" s="40" t="s">
        <v>119</v>
      </c>
      <c r="E6" s="40" t="s">
        <v>119</v>
      </c>
      <c r="F6" s="40" t="s">
        <v>119</v>
      </c>
      <c r="G6" s="40" t="s">
        <v>119</v>
      </c>
      <c r="I6" s="40" t="s">
        <v>112</v>
      </c>
      <c r="J6" s="40" t="s">
        <v>112</v>
      </c>
      <c r="K6" s="40" t="s">
        <v>112</v>
      </c>
      <c r="L6" s="40" t="s">
        <v>112</v>
      </c>
      <c r="M6" s="40" t="s">
        <v>112</v>
      </c>
      <c r="O6" s="40" t="s">
        <v>113</v>
      </c>
      <c r="P6" s="40" t="s">
        <v>113</v>
      </c>
      <c r="Q6" s="40" t="s">
        <v>113</v>
      </c>
      <c r="R6" s="40" t="s">
        <v>113</v>
      </c>
      <c r="S6" s="40" t="s">
        <v>113</v>
      </c>
    </row>
    <row r="7" spans="1:19" ht="30" x14ac:dyDescent="0.45">
      <c r="A7" s="43" t="s">
        <v>3</v>
      </c>
      <c r="C7" s="39" t="s">
        <v>120</v>
      </c>
      <c r="E7" s="40" t="s">
        <v>121</v>
      </c>
      <c r="G7" s="40" t="s">
        <v>122</v>
      </c>
      <c r="I7" s="39" t="s">
        <v>123</v>
      </c>
      <c r="K7" s="43" t="s">
        <v>117</v>
      </c>
      <c r="M7" s="43" t="s">
        <v>124</v>
      </c>
      <c r="O7" s="40" t="s">
        <v>123</v>
      </c>
      <c r="Q7" s="39" t="s">
        <v>117</v>
      </c>
      <c r="S7" s="40" t="s">
        <v>124</v>
      </c>
    </row>
    <row r="8" spans="1:19" ht="21" x14ac:dyDescent="0.55000000000000004">
      <c r="A8" s="20" t="s">
        <v>125</v>
      </c>
      <c r="C8" s="23" t="s">
        <v>126</v>
      </c>
      <c r="E8" s="10">
        <v>1398518</v>
      </c>
      <c r="G8" s="24">
        <v>350</v>
      </c>
      <c r="I8" s="22">
        <v>0</v>
      </c>
      <c r="J8" s="10"/>
      <c r="K8" s="22">
        <v>0</v>
      </c>
      <c r="L8" s="10"/>
      <c r="M8" s="22">
        <v>0</v>
      </c>
      <c r="N8" s="10"/>
      <c r="O8" s="10">
        <v>489481300</v>
      </c>
      <c r="P8" s="10"/>
      <c r="Q8" s="22">
        <v>-31670475</v>
      </c>
      <c r="R8" s="10"/>
      <c r="S8" s="10">
        <v>457810825</v>
      </c>
    </row>
    <row r="9" spans="1:19" ht="21" x14ac:dyDescent="0.55000000000000004">
      <c r="A9" s="2" t="s">
        <v>60</v>
      </c>
      <c r="C9" s="18" t="s">
        <v>127</v>
      </c>
      <c r="E9" s="10">
        <v>6942000</v>
      </c>
      <c r="G9" s="24">
        <v>300</v>
      </c>
      <c r="I9" s="10">
        <v>0</v>
      </c>
      <c r="J9" s="10"/>
      <c r="K9" s="10">
        <v>0</v>
      </c>
      <c r="L9" s="10"/>
      <c r="M9" s="10">
        <v>0</v>
      </c>
      <c r="N9" s="10"/>
      <c r="O9" s="10">
        <v>2082600000</v>
      </c>
      <c r="P9" s="10"/>
      <c r="Q9" s="10">
        <v>-125974517</v>
      </c>
      <c r="R9" s="10"/>
      <c r="S9" s="10">
        <v>1956625483</v>
      </c>
    </row>
    <row r="10" spans="1:19" ht="21" x14ac:dyDescent="0.55000000000000004">
      <c r="A10" s="2" t="s">
        <v>29</v>
      </c>
      <c r="C10" s="18" t="s">
        <v>128</v>
      </c>
      <c r="E10" s="10">
        <v>3200000</v>
      </c>
      <c r="G10" s="24">
        <v>380</v>
      </c>
      <c r="I10" s="10">
        <v>0</v>
      </c>
      <c r="J10" s="10"/>
      <c r="K10" s="10">
        <v>0</v>
      </c>
      <c r="L10" s="10"/>
      <c r="M10" s="10">
        <v>0</v>
      </c>
      <c r="N10" s="10"/>
      <c r="O10" s="10">
        <v>1216000000</v>
      </c>
      <c r="P10" s="10"/>
      <c r="Q10" s="10">
        <v>-92354430</v>
      </c>
      <c r="R10" s="10"/>
      <c r="S10" s="10">
        <v>1123645570</v>
      </c>
    </row>
    <row r="11" spans="1:19" ht="21" x14ac:dyDescent="0.55000000000000004">
      <c r="A11" s="2" t="s">
        <v>45</v>
      </c>
      <c r="C11" s="18" t="s">
        <v>129</v>
      </c>
      <c r="E11" s="10">
        <v>4000000</v>
      </c>
      <c r="G11" s="24">
        <v>2000</v>
      </c>
      <c r="I11" s="10">
        <v>0</v>
      </c>
      <c r="J11" s="10"/>
      <c r="K11" s="10">
        <v>0</v>
      </c>
      <c r="L11" s="10"/>
      <c r="M11" s="10">
        <v>0</v>
      </c>
      <c r="N11" s="10"/>
      <c r="O11" s="10">
        <v>8000000000</v>
      </c>
      <c r="P11" s="10"/>
      <c r="Q11" s="10">
        <v>-176825184</v>
      </c>
      <c r="R11" s="10"/>
      <c r="S11" s="10">
        <v>7823174816</v>
      </c>
    </row>
    <row r="12" spans="1:19" ht="21" x14ac:dyDescent="0.55000000000000004">
      <c r="A12" s="2" t="s">
        <v>62</v>
      </c>
      <c r="C12" s="18" t="s">
        <v>130</v>
      </c>
      <c r="E12" s="10">
        <v>9795660</v>
      </c>
      <c r="G12" s="24">
        <v>280</v>
      </c>
      <c r="I12" s="10">
        <v>0</v>
      </c>
      <c r="J12" s="10"/>
      <c r="K12" s="10">
        <v>0</v>
      </c>
      <c r="L12" s="10"/>
      <c r="M12" s="10">
        <v>0</v>
      </c>
      <c r="N12" s="10"/>
      <c r="O12" s="10">
        <v>2742784800</v>
      </c>
      <c r="P12" s="10"/>
      <c r="Q12" s="10">
        <v>0</v>
      </c>
      <c r="R12" s="10"/>
      <c r="S12" s="10">
        <v>2742784800</v>
      </c>
    </row>
    <row r="13" spans="1:19" ht="21" x14ac:dyDescent="0.55000000000000004">
      <c r="A13" s="2" t="s">
        <v>56</v>
      </c>
      <c r="C13" s="18" t="s">
        <v>130</v>
      </c>
      <c r="E13" s="10">
        <v>85397261</v>
      </c>
      <c r="G13" s="24">
        <v>28</v>
      </c>
      <c r="I13" s="10">
        <v>0</v>
      </c>
      <c r="J13" s="10"/>
      <c r="K13" s="10">
        <v>0</v>
      </c>
      <c r="L13" s="10"/>
      <c r="M13" s="10">
        <v>0</v>
      </c>
      <c r="N13" s="10"/>
      <c r="O13" s="10">
        <v>2391123308</v>
      </c>
      <c r="P13" s="10"/>
      <c r="Q13" s="10">
        <v>-49714837</v>
      </c>
      <c r="R13" s="10"/>
      <c r="S13" s="10">
        <v>2341408471</v>
      </c>
    </row>
    <row r="14" spans="1:19" ht="21" x14ac:dyDescent="0.55000000000000004">
      <c r="A14" s="2" t="s">
        <v>42</v>
      </c>
      <c r="C14" s="18" t="s">
        <v>131</v>
      </c>
      <c r="E14" s="10">
        <v>7100000</v>
      </c>
      <c r="G14" s="24">
        <v>1000</v>
      </c>
      <c r="I14" s="10">
        <v>0</v>
      </c>
      <c r="J14" s="10"/>
      <c r="K14" s="10">
        <v>0</v>
      </c>
      <c r="L14" s="10"/>
      <c r="M14" s="10">
        <v>0</v>
      </c>
      <c r="N14" s="10"/>
      <c r="O14" s="10">
        <v>7100000000</v>
      </c>
      <c r="P14" s="10"/>
      <c r="Q14" s="10">
        <v>-72203390</v>
      </c>
      <c r="R14" s="10"/>
      <c r="S14" s="10">
        <v>7027796610</v>
      </c>
    </row>
    <row r="15" spans="1:19" ht="21" x14ac:dyDescent="0.55000000000000004">
      <c r="A15" s="2" t="s">
        <v>132</v>
      </c>
      <c r="C15" s="18" t="s">
        <v>133</v>
      </c>
      <c r="E15" s="10">
        <v>4500000</v>
      </c>
      <c r="G15" s="24">
        <v>2370</v>
      </c>
      <c r="I15" s="10">
        <v>0</v>
      </c>
      <c r="J15" s="10"/>
      <c r="K15" s="10">
        <v>0</v>
      </c>
      <c r="L15" s="10"/>
      <c r="M15" s="10">
        <v>0</v>
      </c>
      <c r="N15" s="10"/>
      <c r="O15" s="10">
        <v>10665000000</v>
      </c>
      <c r="P15" s="10"/>
      <c r="Q15" s="10">
        <v>-427721893</v>
      </c>
      <c r="R15" s="10"/>
      <c r="S15" s="10">
        <v>10237278107</v>
      </c>
    </row>
    <row r="16" spans="1:19" ht="21" x14ac:dyDescent="0.55000000000000004">
      <c r="A16" s="2" t="s">
        <v>20</v>
      </c>
      <c r="C16" s="18" t="s">
        <v>129</v>
      </c>
      <c r="E16" s="10">
        <v>3050000</v>
      </c>
      <c r="G16" s="24">
        <v>4175</v>
      </c>
      <c r="I16" s="10">
        <v>0</v>
      </c>
      <c r="J16" s="10"/>
      <c r="K16" s="10">
        <v>0</v>
      </c>
      <c r="L16" s="10"/>
      <c r="M16" s="10">
        <v>0</v>
      </c>
      <c r="N16" s="10"/>
      <c r="O16" s="10">
        <v>12733750000</v>
      </c>
      <c r="P16" s="10"/>
      <c r="Q16" s="10">
        <v>0</v>
      </c>
      <c r="R16" s="10"/>
      <c r="S16" s="10">
        <v>12733750000</v>
      </c>
    </row>
    <row r="17" spans="1:19" ht="21" x14ac:dyDescent="0.55000000000000004">
      <c r="A17" s="2" t="s">
        <v>61</v>
      </c>
      <c r="C17" s="18" t="s">
        <v>134</v>
      </c>
      <c r="E17" s="10">
        <v>6250000</v>
      </c>
      <c r="G17" s="24">
        <v>1300</v>
      </c>
      <c r="I17" s="10">
        <v>0</v>
      </c>
      <c r="J17" s="10"/>
      <c r="K17" s="10">
        <v>0</v>
      </c>
      <c r="L17" s="10"/>
      <c r="M17" s="10">
        <v>0</v>
      </c>
      <c r="N17" s="10"/>
      <c r="O17" s="10">
        <v>8125000000</v>
      </c>
      <c r="P17" s="10"/>
      <c r="Q17" s="10">
        <v>-811498150</v>
      </c>
      <c r="R17" s="10"/>
      <c r="S17" s="10">
        <v>7313501850</v>
      </c>
    </row>
    <row r="18" spans="1:19" ht="21" x14ac:dyDescent="0.55000000000000004">
      <c r="A18" s="2" t="s">
        <v>54</v>
      </c>
      <c r="C18" s="18" t="s">
        <v>135</v>
      </c>
      <c r="E18" s="10">
        <v>33223310</v>
      </c>
      <c r="G18" s="24">
        <v>400</v>
      </c>
      <c r="I18" s="10">
        <v>0</v>
      </c>
      <c r="J18" s="10"/>
      <c r="K18" s="10">
        <v>0</v>
      </c>
      <c r="L18" s="10"/>
      <c r="M18" s="10">
        <v>0</v>
      </c>
      <c r="N18" s="10"/>
      <c r="O18" s="10">
        <v>13289324000</v>
      </c>
      <c r="P18" s="10"/>
      <c r="Q18" s="10">
        <v>-354381973</v>
      </c>
      <c r="R18" s="10"/>
      <c r="S18" s="10">
        <v>12934942027</v>
      </c>
    </row>
    <row r="19" spans="1:19" ht="21" x14ac:dyDescent="0.55000000000000004">
      <c r="A19" s="2" t="s">
        <v>53</v>
      </c>
      <c r="C19" s="18" t="s">
        <v>136</v>
      </c>
      <c r="E19" s="10">
        <v>6000000</v>
      </c>
      <c r="G19" s="24">
        <v>800</v>
      </c>
      <c r="I19" s="10">
        <v>0</v>
      </c>
      <c r="J19" s="10"/>
      <c r="K19" s="10">
        <v>0</v>
      </c>
      <c r="L19" s="10"/>
      <c r="M19" s="10">
        <v>0</v>
      </c>
      <c r="N19" s="10"/>
      <c r="O19" s="10">
        <v>4800000000</v>
      </c>
      <c r="P19" s="10"/>
      <c r="Q19" s="10">
        <v>-128000000</v>
      </c>
      <c r="R19" s="10"/>
      <c r="S19" s="10">
        <v>4672000000</v>
      </c>
    </row>
    <row r="20" spans="1:19" ht="21" x14ac:dyDescent="0.55000000000000004">
      <c r="A20" s="2" t="s">
        <v>16</v>
      </c>
      <c r="C20" s="18" t="s">
        <v>130</v>
      </c>
      <c r="E20" s="10">
        <v>20321813</v>
      </c>
      <c r="G20" s="24">
        <v>66</v>
      </c>
      <c r="I20" s="10">
        <v>0</v>
      </c>
      <c r="J20" s="10"/>
      <c r="K20" s="10">
        <v>0</v>
      </c>
      <c r="L20" s="10"/>
      <c r="M20" s="10">
        <v>0</v>
      </c>
      <c r="N20" s="10"/>
      <c r="O20" s="10">
        <v>1341239658</v>
      </c>
      <c r="P20" s="10"/>
      <c r="Q20" s="10">
        <v>0</v>
      </c>
      <c r="R20" s="10"/>
      <c r="S20" s="10">
        <v>1341239658</v>
      </c>
    </row>
    <row r="21" spans="1:19" ht="21" x14ac:dyDescent="0.55000000000000004">
      <c r="A21" s="2" t="s">
        <v>19</v>
      </c>
      <c r="C21" s="18" t="s">
        <v>137</v>
      </c>
      <c r="E21" s="10">
        <v>4706882</v>
      </c>
      <c r="G21" s="24">
        <v>3850</v>
      </c>
      <c r="I21" s="10">
        <v>0</v>
      </c>
      <c r="J21" s="10"/>
      <c r="K21" s="10">
        <v>0</v>
      </c>
      <c r="L21" s="10"/>
      <c r="M21" s="10">
        <v>0</v>
      </c>
      <c r="N21" s="10"/>
      <c r="O21" s="10">
        <v>18121495700</v>
      </c>
      <c r="P21" s="10"/>
      <c r="Q21" s="10">
        <v>-376771540</v>
      </c>
      <c r="R21" s="10"/>
      <c r="S21" s="10">
        <v>17744724160</v>
      </c>
    </row>
    <row r="22" spans="1:19" ht="21" x14ac:dyDescent="0.55000000000000004">
      <c r="A22" s="2" t="s">
        <v>15</v>
      </c>
      <c r="C22" s="18" t="s">
        <v>138</v>
      </c>
      <c r="E22" s="10">
        <v>15000000</v>
      </c>
      <c r="G22" s="24">
        <v>62</v>
      </c>
      <c r="I22" s="10">
        <v>0</v>
      </c>
      <c r="J22" s="10"/>
      <c r="K22" s="10">
        <v>0</v>
      </c>
      <c r="L22" s="10"/>
      <c r="M22" s="10">
        <v>0</v>
      </c>
      <c r="N22" s="10"/>
      <c r="O22" s="10">
        <v>930000000</v>
      </c>
      <c r="P22" s="10"/>
      <c r="Q22" s="10">
        <v>-27807309</v>
      </c>
      <c r="R22" s="10"/>
      <c r="S22" s="10">
        <v>902192691</v>
      </c>
    </row>
    <row r="23" spans="1:19" ht="21" x14ac:dyDescent="0.55000000000000004">
      <c r="A23" s="2" t="s">
        <v>36</v>
      </c>
      <c r="C23" s="18" t="s">
        <v>4</v>
      </c>
      <c r="E23" s="10">
        <v>8800000</v>
      </c>
      <c r="G23" s="24">
        <v>1930</v>
      </c>
      <c r="I23" s="10">
        <v>0</v>
      </c>
      <c r="J23" s="10"/>
      <c r="K23" s="10">
        <v>0</v>
      </c>
      <c r="L23" s="10"/>
      <c r="M23" s="10">
        <v>0</v>
      </c>
      <c r="N23" s="10"/>
      <c r="O23" s="10">
        <v>16984000000</v>
      </c>
      <c r="P23" s="10"/>
      <c r="Q23" s="10">
        <v>0</v>
      </c>
      <c r="R23" s="10"/>
      <c r="S23" s="10">
        <v>16984000000</v>
      </c>
    </row>
    <row r="24" spans="1:19" ht="21" x14ac:dyDescent="0.55000000000000004">
      <c r="A24" s="2" t="s">
        <v>40</v>
      </c>
      <c r="C24" s="18" t="s">
        <v>139</v>
      </c>
      <c r="E24" s="10">
        <v>1795536</v>
      </c>
      <c r="G24" s="24">
        <v>4750</v>
      </c>
      <c r="I24" s="10">
        <v>0</v>
      </c>
      <c r="J24" s="10"/>
      <c r="K24" s="10">
        <v>0</v>
      </c>
      <c r="L24" s="10"/>
      <c r="M24" s="10">
        <v>0</v>
      </c>
      <c r="N24" s="10"/>
      <c r="O24" s="10">
        <v>8528796000</v>
      </c>
      <c r="P24" s="10"/>
      <c r="Q24" s="10">
        <v>-177325738</v>
      </c>
      <c r="R24" s="10"/>
      <c r="S24" s="10">
        <v>8351470262</v>
      </c>
    </row>
    <row r="25" spans="1:19" ht="21" x14ac:dyDescent="0.55000000000000004">
      <c r="A25" s="2" t="s">
        <v>63</v>
      </c>
      <c r="C25" s="18" t="s">
        <v>140</v>
      </c>
      <c r="E25" s="10">
        <v>1179000</v>
      </c>
      <c r="G25" s="24">
        <v>1100</v>
      </c>
      <c r="I25" s="10">
        <v>0</v>
      </c>
      <c r="J25" s="10"/>
      <c r="K25" s="10">
        <v>0</v>
      </c>
      <c r="L25" s="10"/>
      <c r="M25" s="10">
        <v>0</v>
      </c>
      <c r="N25" s="10"/>
      <c r="O25" s="10">
        <v>1296900000</v>
      </c>
      <c r="P25" s="10"/>
      <c r="Q25" s="10">
        <v>-39613147</v>
      </c>
      <c r="R25" s="10"/>
      <c r="S25" s="10">
        <v>1257286853</v>
      </c>
    </row>
    <row r="26" spans="1:19" ht="21" x14ac:dyDescent="0.55000000000000004">
      <c r="A26" s="2" t="s">
        <v>30</v>
      </c>
      <c r="C26" s="18" t="s">
        <v>138</v>
      </c>
      <c r="E26" s="10">
        <v>782257</v>
      </c>
      <c r="G26" s="24">
        <v>300</v>
      </c>
      <c r="I26" s="10">
        <v>0</v>
      </c>
      <c r="J26" s="10"/>
      <c r="K26" s="10">
        <v>0</v>
      </c>
      <c r="L26" s="10"/>
      <c r="M26" s="10">
        <v>0</v>
      </c>
      <c r="N26" s="10"/>
      <c r="O26" s="10">
        <v>234677100</v>
      </c>
      <c r="P26" s="10"/>
      <c r="Q26" s="10">
        <v>-7016923</v>
      </c>
      <c r="R26" s="10"/>
      <c r="S26" s="10">
        <v>227660177</v>
      </c>
    </row>
    <row r="27" spans="1:19" ht="21" x14ac:dyDescent="0.55000000000000004">
      <c r="A27" s="2" t="s">
        <v>59</v>
      </c>
      <c r="C27" s="18" t="s">
        <v>141</v>
      </c>
      <c r="E27" s="10">
        <v>4118000</v>
      </c>
      <c r="G27" s="24">
        <v>1800</v>
      </c>
      <c r="I27" s="10">
        <v>0</v>
      </c>
      <c r="J27" s="10"/>
      <c r="K27" s="10">
        <v>0</v>
      </c>
      <c r="L27" s="10"/>
      <c r="M27" s="10">
        <v>0</v>
      </c>
      <c r="N27" s="10"/>
      <c r="O27" s="10">
        <v>7412400000</v>
      </c>
      <c r="P27" s="10"/>
      <c r="Q27" s="10">
        <v>0</v>
      </c>
      <c r="R27" s="10"/>
      <c r="S27" s="10">
        <v>7412400000</v>
      </c>
    </row>
    <row r="28" spans="1:19" ht="21" x14ac:dyDescent="0.55000000000000004">
      <c r="A28" s="2" t="s">
        <v>22</v>
      </c>
      <c r="C28" s="18" t="s">
        <v>134</v>
      </c>
      <c r="E28" s="10">
        <v>450652</v>
      </c>
      <c r="G28" s="24">
        <v>6500</v>
      </c>
      <c r="I28" s="10">
        <v>0</v>
      </c>
      <c r="J28" s="10"/>
      <c r="K28" s="10">
        <v>0</v>
      </c>
      <c r="L28" s="10"/>
      <c r="M28" s="10">
        <v>0</v>
      </c>
      <c r="N28" s="10"/>
      <c r="O28" s="10">
        <v>2929238000</v>
      </c>
      <c r="P28" s="10"/>
      <c r="Q28" s="10">
        <v>0</v>
      </c>
      <c r="R28" s="10"/>
      <c r="S28" s="10">
        <v>2929238000</v>
      </c>
    </row>
    <row r="29" spans="1:19" ht="21" x14ac:dyDescent="0.55000000000000004">
      <c r="A29" s="2" t="s">
        <v>52</v>
      </c>
      <c r="C29" s="18" t="s">
        <v>138</v>
      </c>
      <c r="E29" s="10">
        <v>500000</v>
      </c>
      <c r="G29" s="24">
        <v>2000</v>
      </c>
      <c r="I29" s="10">
        <v>0</v>
      </c>
      <c r="J29" s="10"/>
      <c r="K29" s="10">
        <v>0</v>
      </c>
      <c r="L29" s="10"/>
      <c r="M29" s="10">
        <v>0</v>
      </c>
      <c r="N29" s="10"/>
      <c r="O29" s="10">
        <v>1000000000</v>
      </c>
      <c r="P29" s="10"/>
      <c r="Q29" s="10">
        <v>0</v>
      </c>
      <c r="R29" s="10"/>
      <c r="S29" s="10">
        <v>1000000000</v>
      </c>
    </row>
    <row r="30" spans="1:19" ht="21" x14ac:dyDescent="0.55000000000000004">
      <c r="A30" s="2" t="s">
        <v>38</v>
      </c>
      <c r="C30" s="18" t="s">
        <v>142</v>
      </c>
      <c r="E30" s="10">
        <v>500000</v>
      </c>
      <c r="G30" s="24">
        <v>1680</v>
      </c>
      <c r="I30" s="10">
        <v>0</v>
      </c>
      <c r="J30" s="10"/>
      <c r="K30" s="10">
        <v>0</v>
      </c>
      <c r="L30" s="10"/>
      <c r="M30" s="10">
        <v>0</v>
      </c>
      <c r="N30" s="10"/>
      <c r="O30" s="10">
        <v>840000000</v>
      </c>
      <c r="P30" s="10"/>
      <c r="Q30" s="10">
        <v>-56357827</v>
      </c>
      <c r="R30" s="10"/>
      <c r="S30" s="10">
        <v>783642173</v>
      </c>
    </row>
    <row r="31" spans="1:19" ht="21" x14ac:dyDescent="0.55000000000000004">
      <c r="A31" s="2" t="s">
        <v>143</v>
      </c>
      <c r="C31" s="18" t="s">
        <v>137</v>
      </c>
      <c r="E31" s="10">
        <v>938850</v>
      </c>
      <c r="G31" s="24">
        <v>20000</v>
      </c>
      <c r="I31" s="10">
        <v>0</v>
      </c>
      <c r="J31" s="10"/>
      <c r="K31" s="10">
        <v>0</v>
      </c>
      <c r="L31" s="10"/>
      <c r="M31" s="10">
        <v>0</v>
      </c>
      <c r="N31" s="10"/>
      <c r="O31" s="10">
        <v>18777000000</v>
      </c>
      <c r="P31" s="10"/>
      <c r="Q31" s="10">
        <v>0</v>
      </c>
      <c r="R31" s="10"/>
      <c r="S31" s="10">
        <v>18777000000</v>
      </c>
    </row>
    <row r="32" spans="1:19" ht="21" x14ac:dyDescent="0.55000000000000004">
      <c r="A32" s="2" t="s">
        <v>144</v>
      </c>
      <c r="C32" s="18" t="s">
        <v>145</v>
      </c>
      <c r="E32" s="10">
        <v>11896067</v>
      </c>
      <c r="G32" s="24">
        <v>84</v>
      </c>
      <c r="I32" s="10">
        <v>0</v>
      </c>
      <c r="J32" s="10"/>
      <c r="K32" s="10">
        <v>0</v>
      </c>
      <c r="L32" s="10"/>
      <c r="M32" s="10">
        <v>0</v>
      </c>
      <c r="N32" s="10"/>
      <c r="O32" s="10">
        <v>999269628</v>
      </c>
      <c r="P32" s="10"/>
      <c r="Q32" s="10">
        <v>0</v>
      </c>
      <c r="R32" s="10"/>
      <c r="S32" s="10">
        <v>999269628</v>
      </c>
    </row>
    <row r="33" spans="1:20" ht="21" x14ac:dyDescent="0.55000000000000004">
      <c r="A33" s="2" t="s">
        <v>41</v>
      </c>
      <c r="C33" s="18" t="s">
        <v>146</v>
      </c>
      <c r="E33" s="10">
        <v>9330901</v>
      </c>
      <c r="G33" s="24">
        <v>825</v>
      </c>
      <c r="I33" s="10">
        <v>0</v>
      </c>
      <c r="J33" s="10"/>
      <c r="K33" s="10">
        <v>0</v>
      </c>
      <c r="L33" s="10"/>
      <c r="M33" s="10">
        <v>0</v>
      </c>
      <c r="N33" s="10"/>
      <c r="O33" s="10">
        <v>7697993325</v>
      </c>
      <c r="P33" s="10"/>
      <c r="Q33" s="10">
        <v>-931545249</v>
      </c>
      <c r="R33" s="10"/>
      <c r="S33" s="10">
        <v>6766448076</v>
      </c>
    </row>
    <row r="34" spans="1:20" ht="21" x14ac:dyDescent="0.55000000000000004">
      <c r="A34" s="2" t="s">
        <v>147</v>
      </c>
      <c r="C34" s="18" t="s">
        <v>138</v>
      </c>
      <c r="E34" s="10">
        <v>671009</v>
      </c>
      <c r="G34" s="24">
        <v>2000</v>
      </c>
      <c r="I34" s="10">
        <v>0</v>
      </c>
      <c r="J34" s="10"/>
      <c r="K34" s="10">
        <v>0</v>
      </c>
      <c r="L34" s="10"/>
      <c r="M34" s="10">
        <v>0</v>
      </c>
      <c r="N34" s="10"/>
      <c r="O34" s="10">
        <v>1342018000</v>
      </c>
      <c r="P34" s="10"/>
      <c r="Q34" s="10">
        <v>-918561</v>
      </c>
      <c r="R34" s="10"/>
      <c r="S34" s="10">
        <v>1341099439</v>
      </c>
    </row>
    <row r="35" spans="1:20" ht="21" x14ac:dyDescent="0.55000000000000004">
      <c r="A35" s="2" t="s">
        <v>148</v>
      </c>
      <c r="C35" s="18" t="s">
        <v>126</v>
      </c>
      <c r="E35" s="10">
        <v>48678</v>
      </c>
      <c r="G35" s="24">
        <v>5500</v>
      </c>
      <c r="I35" s="10">
        <v>0</v>
      </c>
      <c r="J35" s="10"/>
      <c r="K35" s="10">
        <v>0</v>
      </c>
      <c r="L35" s="10"/>
      <c r="M35" s="10">
        <v>0</v>
      </c>
      <c r="N35" s="10"/>
      <c r="O35" s="10">
        <v>267729000</v>
      </c>
      <c r="P35" s="10"/>
      <c r="Q35" s="10">
        <v>0</v>
      </c>
      <c r="R35" s="10"/>
      <c r="S35" s="10">
        <v>267729000</v>
      </c>
    </row>
    <row r="36" spans="1:20" ht="21" x14ac:dyDescent="0.55000000000000004">
      <c r="A36" s="2" t="s">
        <v>18</v>
      </c>
      <c r="C36" s="18" t="s">
        <v>149</v>
      </c>
      <c r="E36" s="10">
        <v>7659395</v>
      </c>
      <c r="G36" s="24">
        <v>121</v>
      </c>
      <c r="I36" s="10">
        <v>0</v>
      </c>
      <c r="J36" s="10"/>
      <c r="K36" s="10">
        <v>0</v>
      </c>
      <c r="L36" s="10"/>
      <c r="M36" s="10">
        <v>0</v>
      </c>
      <c r="N36" s="10"/>
      <c r="O36" s="10">
        <v>926786795</v>
      </c>
      <c r="P36" s="10"/>
      <c r="Q36" s="10">
        <v>0</v>
      </c>
      <c r="R36" s="10"/>
      <c r="S36" s="10">
        <v>926786795</v>
      </c>
    </row>
    <row r="37" spans="1:20" ht="21" x14ac:dyDescent="0.55000000000000004">
      <c r="A37" s="2" t="s">
        <v>39</v>
      </c>
      <c r="C37" s="18" t="s">
        <v>137</v>
      </c>
      <c r="E37" s="10">
        <v>397424</v>
      </c>
      <c r="G37" s="24">
        <v>3000</v>
      </c>
      <c r="I37" s="10">
        <v>0</v>
      </c>
      <c r="J37" s="10"/>
      <c r="K37" s="10">
        <v>0</v>
      </c>
      <c r="L37" s="10"/>
      <c r="M37" s="10">
        <v>0</v>
      </c>
      <c r="N37" s="10"/>
      <c r="O37" s="10">
        <v>1192272000</v>
      </c>
      <c r="P37" s="10"/>
      <c r="Q37" s="10">
        <v>0</v>
      </c>
      <c r="R37" s="10"/>
      <c r="S37" s="10">
        <v>1192272000</v>
      </c>
    </row>
    <row r="38" spans="1:20" ht="21" x14ac:dyDescent="0.55000000000000004">
      <c r="A38" s="2" t="s">
        <v>70</v>
      </c>
      <c r="C38" s="18" t="s">
        <v>128</v>
      </c>
      <c r="E38" s="10">
        <v>95581</v>
      </c>
      <c r="G38" s="24">
        <v>110</v>
      </c>
      <c r="I38" s="10">
        <v>0</v>
      </c>
      <c r="J38" s="10"/>
      <c r="K38" s="10">
        <v>0</v>
      </c>
      <c r="L38" s="10"/>
      <c r="M38" s="10">
        <v>0</v>
      </c>
      <c r="N38" s="10"/>
      <c r="O38" s="10">
        <v>10513910</v>
      </c>
      <c r="P38" s="10"/>
      <c r="Q38" s="10">
        <v>-7196</v>
      </c>
      <c r="R38" s="10"/>
      <c r="S38" s="10">
        <v>10506714</v>
      </c>
    </row>
    <row r="39" spans="1:20" ht="21" x14ac:dyDescent="0.55000000000000004">
      <c r="A39" s="2" t="s">
        <v>23</v>
      </c>
      <c r="C39" s="18" t="s">
        <v>149</v>
      </c>
      <c r="E39" s="10">
        <v>800000</v>
      </c>
      <c r="G39" s="24">
        <v>10000</v>
      </c>
      <c r="I39" s="10">
        <v>0</v>
      </c>
      <c r="J39" s="10"/>
      <c r="K39" s="10">
        <v>0</v>
      </c>
      <c r="L39" s="10"/>
      <c r="M39" s="10">
        <v>0</v>
      </c>
      <c r="N39" s="10"/>
      <c r="O39" s="10">
        <v>8000000000</v>
      </c>
      <c r="P39" s="10"/>
      <c r="Q39" s="10">
        <v>0</v>
      </c>
      <c r="R39" s="10"/>
      <c r="S39" s="10">
        <v>8000000000</v>
      </c>
    </row>
    <row r="40" spans="1:20" ht="19.5" thickBot="1" x14ac:dyDescent="0.5">
      <c r="E40" s="15">
        <f>SUM(E8:E39)</f>
        <v>260848794</v>
      </c>
      <c r="G40" s="25">
        <f>SUM(G8:G39)</f>
        <v>79061</v>
      </c>
      <c r="I40" s="35">
        <f>SUM(I8:I39)</f>
        <v>0</v>
      </c>
      <c r="J40" s="10"/>
      <c r="K40" s="15">
        <f>SUM(K8:K39)</f>
        <v>0</v>
      </c>
      <c r="L40" s="10"/>
      <c r="M40" s="15">
        <f>SUM(M8:M39)</f>
        <v>0</v>
      </c>
      <c r="N40" s="10"/>
      <c r="O40" s="15">
        <f>SUM(O8:O39)</f>
        <v>172467392524</v>
      </c>
      <c r="P40" s="10"/>
      <c r="Q40" s="15">
        <f>SUM(Q8:Q39)</f>
        <v>-3887708339</v>
      </c>
      <c r="R40" s="10"/>
      <c r="S40" s="15">
        <f>SUM(SUM(S8:S39))</f>
        <v>168579684185</v>
      </c>
    </row>
    <row r="41" spans="1:20" ht="19.5" thickTop="1" x14ac:dyDescent="0.45">
      <c r="I41" s="9"/>
      <c r="K41" s="9"/>
      <c r="L41" s="17"/>
      <c r="M41" s="9"/>
      <c r="N41" s="17"/>
      <c r="O41" s="9"/>
      <c r="P41" s="17"/>
      <c r="Q41" s="28"/>
      <c r="R41" s="17"/>
      <c r="S41" s="9"/>
      <c r="T41" s="17"/>
    </row>
    <row r="42" spans="1:20" x14ac:dyDescent="0.45">
      <c r="K42" s="17"/>
      <c r="L42" s="17"/>
      <c r="M42" s="9"/>
      <c r="N42" s="17"/>
      <c r="O42" s="9"/>
      <c r="P42" s="17"/>
      <c r="Q42" s="9"/>
      <c r="R42" s="17"/>
      <c r="S42" s="9"/>
      <c r="T42" s="17"/>
    </row>
    <row r="43" spans="1:20" x14ac:dyDescent="0.45">
      <c r="Q43" s="9"/>
      <c r="R43" s="17"/>
      <c r="S43" s="17"/>
      <c r="T43" s="17"/>
    </row>
    <row r="44" spans="1:20" x14ac:dyDescent="0.45">
      <c r="Q44" s="3"/>
    </row>
    <row r="47" spans="1:20" x14ac:dyDescent="0.45">
      <c r="Q47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Q74"/>
  <sheetViews>
    <sheetView rightToLeft="1" view="pageBreakPreview" topLeftCell="A44" zoomScale="90" zoomScaleNormal="100" zoomScaleSheetLayoutView="90" workbookViewId="0">
      <selection activeCell="P68" sqref="M68:P70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39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45">
      <c r="A3" s="39" t="s">
        <v>110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45">
      <c r="A5" s="11"/>
      <c r="G5" s="12"/>
      <c r="O5" s="10"/>
    </row>
    <row r="6" spans="1:17" ht="30" x14ac:dyDescent="0.45">
      <c r="A6" s="39" t="s">
        <v>3</v>
      </c>
      <c r="C6" s="40" t="s">
        <v>112</v>
      </c>
      <c r="D6" s="40" t="s">
        <v>112</v>
      </c>
      <c r="E6" s="40" t="s">
        <v>112</v>
      </c>
      <c r="F6" s="40" t="s">
        <v>112</v>
      </c>
      <c r="G6" s="40" t="s">
        <v>112</v>
      </c>
      <c r="H6" s="40" t="s">
        <v>112</v>
      </c>
      <c r="I6" s="40" t="s">
        <v>112</v>
      </c>
      <c r="K6" s="40" t="s">
        <v>113</v>
      </c>
      <c r="L6" s="40" t="s">
        <v>113</v>
      </c>
      <c r="M6" s="40" t="s">
        <v>113</v>
      </c>
      <c r="N6" s="40" t="s">
        <v>113</v>
      </c>
      <c r="O6" s="40" t="s">
        <v>113</v>
      </c>
      <c r="P6" s="40" t="s">
        <v>113</v>
      </c>
      <c r="Q6" s="40" t="s">
        <v>113</v>
      </c>
    </row>
    <row r="7" spans="1:17" ht="30" x14ac:dyDescent="0.45">
      <c r="A7" s="39" t="s">
        <v>3</v>
      </c>
      <c r="C7" s="40" t="s">
        <v>7</v>
      </c>
      <c r="E7" s="39" t="s">
        <v>150</v>
      </c>
      <c r="G7" s="40" t="s">
        <v>151</v>
      </c>
      <c r="I7" s="39" t="s">
        <v>152</v>
      </c>
      <c r="K7" s="40" t="s">
        <v>7</v>
      </c>
      <c r="M7" s="40" t="s">
        <v>150</v>
      </c>
      <c r="O7" s="40" t="s">
        <v>151</v>
      </c>
      <c r="Q7" s="39" t="s">
        <v>152</v>
      </c>
    </row>
    <row r="8" spans="1:17" ht="21" x14ac:dyDescent="0.55000000000000004">
      <c r="A8" s="20" t="s">
        <v>67</v>
      </c>
      <c r="C8" s="10">
        <v>238661</v>
      </c>
      <c r="D8" s="10"/>
      <c r="E8" s="22">
        <v>19800131109</v>
      </c>
      <c r="F8" s="10"/>
      <c r="G8" s="10">
        <v>-18277356398</v>
      </c>
      <c r="H8" s="10"/>
      <c r="I8" s="22">
        <v>1522774711</v>
      </c>
      <c r="J8" s="10"/>
      <c r="K8" s="10">
        <v>238661</v>
      </c>
      <c r="L8" s="10"/>
      <c r="M8" s="10">
        <v>19800131109</v>
      </c>
      <c r="N8" s="10"/>
      <c r="O8" s="10">
        <v>-18277356398</v>
      </c>
      <c r="P8" s="10"/>
      <c r="Q8" s="22">
        <v>1522774711</v>
      </c>
    </row>
    <row r="9" spans="1:17" ht="21" x14ac:dyDescent="0.55000000000000004">
      <c r="A9" s="2" t="s">
        <v>41</v>
      </c>
      <c r="C9" s="10">
        <v>7866126</v>
      </c>
      <c r="D9" s="10"/>
      <c r="E9" s="10">
        <v>74752723580</v>
      </c>
      <c r="F9" s="10"/>
      <c r="G9" s="10">
        <v>-89638626978</v>
      </c>
      <c r="H9" s="10"/>
      <c r="I9" s="10">
        <v>-14885903397</v>
      </c>
      <c r="J9" s="10"/>
      <c r="K9" s="10">
        <v>7866126</v>
      </c>
      <c r="L9" s="10"/>
      <c r="M9" s="10">
        <v>74752723580</v>
      </c>
      <c r="N9" s="10"/>
      <c r="O9" s="10">
        <v>-76003815115</v>
      </c>
      <c r="P9" s="10"/>
      <c r="Q9" s="10">
        <v>-1251091534</v>
      </c>
    </row>
    <row r="10" spans="1:17" ht="21" x14ac:dyDescent="0.55000000000000004">
      <c r="A10" s="2" t="s">
        <v>72</v>
      </c>
      <c r="C10" s="10">
        <v>4860000</v>
      </c>
      <c r="D10" s="10"/>
      <c r="E10" s="10">
        <v>129231470250</v>
      </c>
      <c r="F10" s="10"/>
      <c r="G10" s="10">
        <v>-148341203629</v>
      </c>
      <c r="H10" s="10"/>
      <c r="I10" s="10">
        <v>-19109733379</v>
      </c>
      <c r="J10" s="10"/>
      <c r="K10" s="10">
        <v>4860000</v>
      </c>
      <c r="L10" s="10"/>
      <c r="M10" s="10">
        <v>129231470250</v>
      </c>
      <c r="N10" s="10"/>
      <c r="O10" s="10">
        <v>-148341203629</v>
      </c>
      <c r="P10" s="10"/>
      <c r="Q10" s="10">
        <v>-19109733379</v>
      </c>
    </row>
    <row r="11" spans="1:17" ht="21" x14ac:dyDescent="0.55000000000000004">
      <c r="A11" s="2" t="s">
        <v>20</v>
      </c>
      <c r="C11" s="10">
        <v>4050000</v>
      </c>
      <c r="D11" s="10"/>
      <c r="E11" s="10">
        <v>157130974575</v>
      </c>
      <c r="F11" s="10"/>
      <c r="G11" s="10">
        <v>-158016673125</v>
      </c>
      <c r="H11" s="10"/>
      <c r="I11" s="10">
        <v>-885698550</v>
      </c>
      <c r="J11" s="10"/>
      <c r="K11" s="10">
        <v>4050000</v>
      </c>
      <c r="L11" s="10"/>
      <c r="M11" s="10">
        <v>157130974575</v>
      </c>
      <c r="N11" s="10"/>
      <c r="O11" s="10">
        <v>-105427302381</v>
      </c>
      <c r="P11" s="10"/>
      <c r="Q11" s="10">
        <v>51703672194</v>
      </c>
    </row>
    <row r="12" spans="1:17" ht="21" x14ac:dyDescent="0.55000000000000004">
      <c r="A12" s="2" t="s">
        <v>63</v>
      </c>
      <c r="C12" s="10">
        <v>10388489</v>
      </c>
      <c r="D12" s="10"/>
      <c r="E12" s="10">
        <v>35265603629</v>
      </c>
      <c r="F12" s="10"/>
      <c r="G12" s="10">
        <v>-28470649841</v>
      </c>
      <c r="H12" s="10"/>
      <c r="I12" s="10">
        <v>6794953788</v>
      </c>
      <c r="J12" s="10"/>
      <c r="K12" s="10">
        <v>10388489</v>
      </c>
      <c r="L12" s="10"/>
      <c r="M12" s="10">
        <v>35265603629</v>
      </c>
      <c r="N12" s="10"/>
      <c r="O12" s="10">
        <v>-25969008368</v>
      </c>
      <c r="P12" s="10"/>
      <c r="Q12" s="10">
        <v>9296595261</v>
      </c>
    </row>
    <row r="13" spans="1:17" ht="21" x14ac:dyDescent="0.55000000000000004">
      <c r="A13" s="2" t="s">
        <v>19</v>
      </c>
      <c r="C13" s="10">
        <v>12841679</v>
      </c>
      <c r="D13" s="10"/>
      <c r="E13" s="10">
        <v>78378764001</v>
      </c>
      <c r="F13" s="10"/>
      <c r="G13" s="10">
        <v>-41805707081</v>
      </c>
      <c r="H13" s="10"/>
      <c r="I13" s="10">
        <v>36573056920</v>
      </c>
      <c r="J13" s="10"/>
      <c r="K13" s="10">
        <v>12841679</v>
      </c>
      <c r="L13" s="10"/>
      <c r="M13" s="10">
        <v>78378764001</v>
      </c>
      <c r="N13" s="10"/>
      <c r="O13" s="10">
        <v>-55936605326</v>
      </c>
      <c r="P13" s="10"/>
      <c r="Q13" s="10">
        <v>22442158675</v>
      </c>
    </row>
    <row r="14" spans="1:17" ht="21" x14ac:dyDescent="0.55000000000000004">
      <c r="A14" s="2" t="s">
        <v>74</v>
      </c>
      <c r="C14" s="10">
        <v>2995371</v>
      </c>
      <c r="D14" s="10"/>
      <c r="E14" s="10">
        <v>39601395615</v>
      </c>
      <c r="F14" s="10"/>
      <c r="G14" s="10">
        <v>-49282159330</v>
      </c>
      <c r="H14" s="10"/>
      <c r="I14" s="10">
        <v>-9680763714</v>
      </c>
      <c r="J14" s="10"/>
      <c r="K14" s="10">
        <v>2995371</v>
      </c>
      <c r="L14" s="10"/>
      <c r="M14" s="10">
        <v>39601395615</v>
      </c>
      <c r="N14" s="10"/>
      <c r="O14" s="10">
        <v>-49282159330</v>
      </c>
      <c r="P14" s="10"/>
      <c r="Q14" s="10">
        <v>-9680763714</v>
      </c>
    </row>
    <row r="15" spans="1:17" ht="21" x14ac:dyDescent="0.55000000000000004">
      <c r="A15" s="2" t="s">
        <v>53</v>
      </c>
      <c r="C15" s="10">
        <v>6000000</v>
      </c>
      <c r="D15" s="10"/>
      <c r="E15" s="10">
        <v>96860232000</v>
      </c>
      <c r="F15" s="10"/>
      <c r="G15" s="10">
        <v>-107595972000</v>
      </c>
      <c r="H15" s="10"/>
      <c r="I15" s="10">
        <v>-10735740000</v>
      </c>
      <c r="J15" s="10"/>
      <c r="K15" s="10">
        <v>6000000</v>
      </c>
      <c r="L15" s="10"/>
      <c r="M15" s="10">
        <v>96860232000</v>
      </c>
      <c r="N15" s="10"/>
      <c r="O15" s="10">
        <v>-87317352000</v>
      </c>
      <c r="P15" s="10"/>
      <c r="Q15" s="10">
        <v>9542880000</v>
      </c>
    </row>
    <row r="16" spans="1:17" ht="21" x14ac:dyDescent="0.55000000000000004">
      <c r="A16" s="2" t="s">
        <v>54</v>
      </c>
      <c r="C16" s="10">
        <v>33223310</v>
      </c>
      <c r="D16" s="10"/>
      <c r="E16" s="10">
        <v>339503489820</v>
      </c>
      <c r="F16" s="10"/>
      <c r="G16" s="10">
        <v>-409517828188</v>
      </c>
      <c r="H16" s="10"/>
      <c r="I16" s="10">
        <v>-70014338367</v>
      </c>
      <c r="J16" s="10"/>
      <c r="K16" s="10">
        <v>33223310</v>
      </c>
      <c r="L16" s="10"/>
      <c r="M16" s="10">
        <v>339503489820</v>
      </c>
      <c r="N16" s="10"/>
      <c r="O16" s="10">
        <v>-289522068082</v>
      </c>
      <c r="P16" s="10"/>
      <c r="Q16" s="10">
        <v>49981421738</v>
      </c>
    </row>
    <row r="17" spans="1:17" ht="21" x14ac:dyDescent="0.55000000000000004">
      <c r="A17" s="2" t="s">
        <v>70</v>
      </c>
      <c r="C17" s="10">
        <v>2505466</v>
      </c>
      <c r="D17" s="10"/>
      <c r="E17" s="10">
        <v>33911444226</v>
      </c>
      <c r="F17" s="10"/>
      <c r="G17" s="10">
        <v>-37951276180</v>
      </c>
      <c r="H17" s="10"/>
      <c r="I17" s="10">
        <v>-4039831953</v>
      </c>
      <c r="J17" s="10"/>
      <c r="K17" s="10">
        <v>2505466</v>
      </c>
      <c r="L17" s="10"/>
      <c r="M17" s="10">
        <v>33911444226</v>
      </c>
      <c r="N17" s="10"/>
      <c r="O17" s="10">
        <v>-37951276180</v>
      </c>
      <c r="P17" s="10"/>
      <c r="Q17" s="10">
        <v>-4039831953</v>
      </c>
    </row>
    <row r="18" spans="1:17" ht="21" x14ac:dyDescent="0.55000000000000004">
      <c r="A18" s="2" t="s">
        <v>62</v>
      </c>
      <c r="C18" s="10">
        <v>9795660</v>
      </c>
      <c r="D18" s="10"/>
      <c r="E18" s="10">
        <v>120646086446</v>
      </c>
      <c r="F18" s="10"/>
      <c r="G18" s="10">
        <v>-140120838092</v>
      </c>
      <c r="H18" s="10"/>
      <c r="I18" s="10">
        <v>-19474751645</v>
      </c>
      <c r="J18" s="10"/>
      <c r="K18" s="10">
        <v>9795660</v>
      </c>
      <c r="L18" s="10"/>
      <c r="M18" s="10">
        <v>120646086446</v>
      </c>
      <c r="N18" s="10"/>
      <c r="O18" s="10">
        <v>-120061843935</v>
      </c>
      <c r="P18" s="10"/>
      <c r="Q18" s="10">
        <v>584242511</v>
      </c>
    </row>
    <row r="19" spans="1:17" ht="21" x14ac:dyDescent="0.55000000000000004">
      <c r="A19" s="2" t="s">
        <v>34</v>
      </c>
      <c r="C19" s="10">
        <v>3076448</v>
      </c>
      <c r="D19" s="10"/>
      <c r="E19" s="10">
        <v>75107995380</v>
      </c>
      <c r="F19" s="10"/>
      <c r="G19" s="10">
        <v>-83762540451</v>
      </c>
      <c r="H19" s="10"/>
      <c r="I19" s="10">
        <v>-8654545070</v>
      </c>
      <c r="J19" s="10"/>
      <c r="K19" s="10">
        <v>3076448</v>
      </c>
      <c r="L19" s="10"/>
      <c r="M19" s="10">
        <v>75107995380</v>
      </c>
      <c r="N19" s="10"/>
      <c r="O19" s="10">
        <v>-49143503879</v>
      </c>
      <c r="P19" s="10"/>
      <c r="Q19" s="10">
        <v>25964491501</v>
      </c>
    </row>
    <row r="20" spans="1:17" ht="21" x14ac:dyDescent="0.55000000000000004">
      <c r="A20" s="2" t="s">
        <v>56</v>
      </c>
      <c r="C20" s="10">
        <v>85397261</v>
      </c>
      <c r="D20" s="10"/>
      <c r="E20" s="10">
        <v>137095972884</v>
      </c>
      <c r="F20" s="10"/>
      <c r="G20" s="10">
        <v>-138114642652</v>
      </c>
      <c r="H20" s="10"/>
      <c r="I20" s="10">
        <v>-1018669767</v>
      </c>
      <c r="J20" s="10"/>
      <c r="K20" s="10">
        <v>85397261</v>
      </c>
      <c r="L20" s="10"/>
      <c r="M20" s="10">
        <v>137095972884</v>
      </c>
      <c r="N20" s="10"/>
      <c r="O20" s="10">
        <v>-99999415515</v>
      </c>
      <c r="P20" s="10"/>
      <c r="Q20" s="10">
        <v>37096557369</v>
      </c>
    </row>
    <row r="21" spans="1:17" ht="21" x14ac:dyDescent="0.55000000000000004">
      <c r="A21" s="2" t="s">
        <v>42</v>
      </c>
      <c r="C21" s="10">
        <v>7100000</v>
      </c>
      <c r="D21" s="10"/>
      <c r="E21" s="10">
        <v>57026660400</v>
      </c>
      <c r="F21" s="10"/>
      <c r="G21" s="10">
        <v>-68883688800</v>
      </c>
      <c r="H21" s="10"/>
      <c r="I21" s="10">
        <v>-11857028400</v>
      </c>
      <c r="J21" s="10"/>
      <c r="K21" s="10">
        <v>7100000</v>
      </c>
      <c r="L21" s="10"/>
      <c r="M21" s="10">
        <v>57026660400</v>
      </c>
      <c r="N21" s="10"/>
      <c r="O21" s="10">
        <v>-47992734000</v>
      </c>
      <c r="P21" s="10"/>
      <c r="Q21" s="10">
        <v>9033926400</v>
      </c>
    </row>
    <row r="22" spans="1:17" ht="21" x14ac:dyDescent="0.55000000000000004">
      <c r="A22" s="2" t="s">
        <v>44</v>
      </c>
      <c r="C22" s="10">
        <v>15799592</v>
      </c>
      <c r="D22" s="10"/>
      <c r="E22" s="10">
        <v>164908636489</v>
      </c>
      <c r="F22" s="10"/>
      <c r="G22" s="10">
        <v>-195377470279</v>
      </c>
      <c r="H22" s="10"/>
      <c r="I22" s="10">
        <v>-30468833789</v>
      </c>
      <c r="J22" s="10"/>
      <c r="K22" s="10">
        <v>15799592</v>
      </c>
      <c r="L22" s="10"/>
      <c r="M22" s="10">
        <v>164908636489</v>
      </c>
      <c r="N22" s="10"/>
      <c r="O22" s="10">
        <v>-141526405735</v>
      </c>
      <c r="P22" s="10"/>
      <c r="Q22" s="10">
        <v>23382230754</v>
      </c>
    </row>
    <row r="23" spans="1:17" ht="21" x14ac:dyDescent="0.55000000000000004">
      <c r="A23" s="2" t="s">
        <v>45</v>
      </c>
      <c r="C23" s="10">
        <v>4000000</v>
      </c>
      <c r="D23" s="10"/>
      <c r="E23" s="10">
        <v>69782310000</v>
      </c>
      <c r="F23" s="10"/>
      <c r="G23" s="10">
        <v>-72366840000</v>
      </c>
      <c r="H23" s="10"/>
      <c r="I23" s="10">
        <v>-2584530000</v>
      </c>
      <c r="J23" s="10"/>
      <c r="K23" s="10">
        <v>4000000</v>
      </c>
      <c r="L23" s="10"/>
      <c r="M23" s="10">
        <v>69782310000</v>
      </c>
      <c r="N23" s="10"/>
      <c r="O23" s="10">
        <v>-59032493063</v>
      </c>
      <c r="P23" s="10"/>
      <c r="Q23" s="10">
        <v>10749816937</v>
      </c>
    </row>
    <row r="24" spans="1:17" ht="21" x14ac:dyDescent="0.55000000000000004">
      <c r="A24" s="2" t="s">
        <v>46</v>
      </c>
      <c r="C24" s="10">
        <v>23372555</v>
      </c>
      <c r="D24" s="10"/>
      <c r="E24" s="10">
        <v>323410157104</v>
      </c>
      <c r="F24" s="10"/>
      <c r="G24" s="10">
        <v>-378241189487</v>
      </c>
      <c r="H24" s="10"/>
      <c r="I24" s="10">
        <v>-54831032382</v>
      </c>
      <c r="J24" s="10"/>
      <c r="K24" s="10">
        <v>23372555</v>
      </c>
      <c r="L24" s="10"/>
      <c r="M24" s="10">
        <v>323410157104</v>
      </c>
      <c r="N24" s="10"/>
      <c r="O24" s="10">
        <v>-302265109795</v>
      </c>
      <c r="P24" s="10"/>
      <c r="Q24" s="10">
        <v>21145047309</v>
      </c>
    </row>
    <row r="25" spans="1:17" ht="21" x14ac:dyDescent="0.55000000000000004">
      <c r="A25" s="2" t="s">
        <v>52</v>
      </c>
      <c r="C25" s="10">
        <v>130000</v>
      </c>
      <c r="D25" s="10"/>
      <c r="E25" s="10">
        <v>4003436970</v>
      </c>
      <c r="F25" s="10"/>
      <c r="G25" s="10">
        <v>-6231103007</v>
      </c>
      <c r="H25" s="10"/>
      <c r="I25" s="10">
        <v>-2227666037</v>
      </c>
      <c r="J25" s="10"/>
      <c r="K25" s="10">
        <v>130000</v>
      </c>
      <c r="L25" s="10"/>
      <c r="M25" s="10">
        <v>4003436970</v>
      </c>
      <c r="N25" s="10"/>
      <c r="O25" s="10">
        <v>-2801630507</v>
      </c>
      <c r="P25" s="10"/>
      <c r="Q25" s="10">
        <v>1201806463</v>
      </c>
    </row>
    <row r="26" spans="1:17" ht="21" x14ac:dyDescent="0.55000000000000004">
      <c r="A26" s="2" t="s">
        <v>59</v>
      </c>
      <c r="C26" s="10">
        <v>4118000</v>
      </c>
      <c r="D26" s="10"/>
      <c r="E26" s="10">
        <v>92553987519</v>
      </c>
      <c r="F26" s="10"/>
      <c r="G26" s="10">
        <v>-90507238569</v>
      </c>
      <c r="H26" s="10"/>
      <c r="I26" s="10">
        <v>2046748950</v>
      </c>
      <c r="J26" s="10"/>
      <c r="K26" s="10">
        <v>4118000</v>
      </c>
      <c r="L26" s="10"/>
      <c r="M26" s="10">
        <v>92553987519</v>
      </c>
      <c r="N26" s="10"/>
      <c r="O26" s="10">
        <v>-63776697282</v>
      </c>
      <c r="P26" s="10"/>
      <c r="Q26" s="10">
        <v>28777290237</v>
      </c>
    </row>
    <row r="27" spans="1:17" ht="21" x14ac:dyDescent="0.55000000000000004">
      <c r="A27" s="2" t="s">
        <v>30</v>
      </c>
      <c r="C27" s="10">
        <v>8303959</v>
      </c>
      <c r="D27" s="10"/>
      <c r="E27" s="10">
        <v>58524762647</v>
      </c>
      <c r="F27" s="10"/>
      <c r="G27" s="10">
        <v>-54909269553</v>
      </c>
      <c r="H27" s="10"/>
      <c r="I27" s="10">
        <v>3615493094</v>
      </c>
      <c r="J27" s="10"/>
      <c r="K27" s="10">
        <v>8303959</v>
      </c>
      <c r="L27" s="10"/>
      <c r="M27" s="10">
        <v>58524762647</v>
      </c>
      <c r="N27" s="10"/>
      <c r="O27" s="10">
        <v>-57006038508</v>
      </c>
      <c r="P27" s="10"/>
      <c r="Q27" s="10">
        <v>1518724139</v>
      </c>
    </row>
    <row r="28" spans="1:17" ht="21" x14ac:dyDescent="0.55000000000000004">
      <c r="A28" s="2" t="s">
        <v>51</v>
      </c>
      <c r="C28" s="10">
        <v>1000000</v>
      </c>
      <c r="D28" s="10"/>
      <c r="E28" s="10">
        <v>44722309500</v>
      </c>
      <c r="F28" s="10"/>
      <c r="G28" s="10">
        <v>-44732250000</v>
      </c>
      <c r="H28" s="10"/>
      <c r="I28" s="10">
        <v>-9940500</v>
      </c>
      <c r="J28" s="10"/>
      <c r="K28" s="10">
        <v>1000000</v>
      </c>
      <c r="L28" s="10"/>
      <c r="M28" s="10">
        <v>44722309500</v>
      </c>
      <c r="N28" s="10"/>
      <c r="O28" s="10">
        <v>-38051801544</v>
      </c>
      <c r="P28" s="10"/>
      <c r="Q28" s="10">
        <v>6670507956</v>
      </c>
    </row>
    <row r="29" spans="1:17" ht="21" x14ac:dyDescent="0.55000000000000004">
      <c r="A29" s="2" t="s">
        <v>29</v>
      </c>
      <c r="C29" s="10">
        <v>3200000</v>
      </c>
      <c r="D29" s="10"/>
      <c r="E29" s="10">
        <v>41670576000</v>
      </c>
      <c r="F29" s="10"/>
      <c r="G29" s="10">
        <v>-45646776000</v>
      </c>
      <c r="H29" s="10"/>
      <c r="I29" s="10">
        <v>-3976200000</v>
      </c>
      <c r="J29" s="10"/>
      <c r="K29" s="10">
        <v>3200000</v>
      </c>
      <c r="L29" s="10"/>
      <c r="M29" s="10">
        <v>41670576000</v>
      </c>
      <c r="N29" s="10"/>
      <c r="O29" s="10">
        <v>-29805595200</v>
      </c>
      <c r="P29" s="10"/>
      <c r="Q29" s="10">
        <v>11864980800</v>
      </c>
    </row>
    <row r="30" spans="1:17" ht="21" x14ac:dyDescent="0.55000000000000004">
      <c r="A30" s="2" t="s">
        <v>40</v>
      </c>
      <c r="C30" s="10">
        <v>4668365</v>
      </c>
      <c r="D30" s="10"/>
      <c r="E30" s="10">
        <v>97266729264</v>
      </c>
      <c r="F30" s="10"/>
      <c r="G30" s="10">
        <v>-100301152907</v>
      </c>
      <c r="H30" s="10"/>
      <c r="I30" s="10">
        <v>-3034423642</v>
      </c>
      <c r="J30" s="10"/>
      <c r="K30" s="10">
        <v>4668365</v>
      </c>
      <c r="L30" s="10"/>
      <c r="M30" s="10">
        <v>97266729264</v>
      </c>
      <c r="N30" s="10"/>
      <c r="O30" s="10">
        <v>-63741479916</v>
      </c>
      <c r="P30" s="10"/>
      <c r="Q30" s="10">
        <v>33525249348</v>
      </c>
    </row>
    <row r="31" spans="1:17" ht="21" x14ac:dyDescent="0.55000000000000004">
      <c r="A31" s="2" t="s">
        <v>35</v>
      </c>
      <c r="C31" s="10">
        <v>1283081</v>
      </c>
      <c r="D31" s="10"/>
      <c r="E31" s="10">
        <v>26414500495</v>
      </c>
      <c r="F31" s="10"/>
      <c r="G31" s="10">
        <v>-26381945249</v>
      </c>
      <c r="H31" s="10"/>
      <c r="I31" s="10">
        <v>32555246</v>
      </c>
      <c r="J31" s="10"/>
      <c r="K31" s="10">
        <v>1283081</v>
      </c>
      <c r="L31" s="10"/>
      <c r="M31" s="10">
        <v>26414500495</v>
      </c>
      <c r="N31" s="10"/>
      <c r="O31" s="10">
        <v>-26327083281</v>
      </c>
      <c r="P31" s="10"/>
      <c r="Q31" s="10">
        <v>87417214</v>
      </c>
    </row>
    <row r="32" spans="1:17" ht="21" x14ac:dyDescent="0.55000000000000004">
      <c r="A32" s="2" t="s">
        <v>31</v>
      </c>
      <c r="C32" s="10">
        <v>842938</v>
      </c>
      <c r="D32" s="10"/>
      <c r="E32" s="10">
        <v>80440561814</v>
      </c>
      <c r="F32" s="10"/>
      <c r="G32" s="10">
        <v>-84043628645</v>
      </c>
      <c r="H32" s="10"/>
      <c r="I32" s="10">
        <v>-3603066830</v>
      </c>
      <c r="J32" s="10"/>
      <c r="K32" s="10">
        <v>842938</v>
      </c>
      <c r="L32" s="10"/>
      <c r="M32" s="10">
        <v>80440561814</v>
      </c>
      <c r="N32" s="10"/>
      <c r="O32" s="10">
        <v>-75677616005</v>
      </c>
      <c r="P32" s="10"/>
      <c r="Q32" s="10">
        <v>4762945809</v>
      </c>
    </row>
    <row r="33" spans="1:17" ht="21" x14ac:dyDescent="0.55000000000000004">
      <c r="A33" s="2" t="s">
        <v>71</v>
      </c>
      <c r="C33" s="10">
        <v>580551</v>
      </c>
      <c r="D33" s="10"/>
      <c r="E33" s="10">
        <v>20556185221</v>
      </c>
      <c r="F33" s="10"/>
      <c r="G33" s="10">
        <v>-13365064279</v>
      </c>
      <c r="H33" s="10"/>
      <c r="I33" s="10">
        <v>7191120942</v>
      </c>
      <c r="J33" s="10"/>
      <c r="K33" s="10">
        <v>580551</v>
      </c>
      <c r="L33" s="10"/>
      <c r="M33" s="10">
        <v>20556185221</v>
      </c>
      <c r="N33" s="10"/>
      <c r="O33" s="10">
        <v>-13365064279</v>
      </c>
      <c r="P33" s="10"/>
      <c r="Q33" s="10">
        <v>7191120942</v>
      </c>
    </row>
    <row r="34" spans="1:17" ht="21" x14ac:dyDescent="0.55000000000000004">
      <c r="A34" s="2" t="s">
        <v>32</v>
      </c>
      <c r="C34" s="10">
        <v>836661</v>
      </c>
      <c r="D34" s="10"/>
      <c r="E34" s="10">
        <v>23287120277</v>
      </c>
      <c r="F34" s="10"/>
      <c r="G34" s="10">
        <v>-20883556791</v>
      </c>
      <c r="H34" s="10"/>
      <c r="I34" s="10">
        <v>2403563486</v>
      </c>
      <c r="J34" s="10"/>
      <c r="K34" s="10">
        <v>836661</v>
      </c>
      <c r="L34" s="10"/>
      <c r="M34" s="10">
        <v>23287120277</v>
      </c>
      <c r="N34" s="10"/>
      <c r="O34" s="10">
        <v>-20691927887</v>
      </c>
      <c r="P34" s="10"/>
      <c r="Q34" s="10">
        <v>2595192390</v>
      </c>
    </row>
    <row r="35" spans="1:17" ht="21" x14ac:dyDescent="0.55000000000000004">
      <c r="A35" s="2" t="s">
        <v>57</v>
      </c>
      <c r="C35" s="10">
        <v>2765000</v>
      </c>
      <c r="D35" s="10"/>
      <c r="E35" s="10">
        <v>81906737850</v>
      </c>
      <c r="F35" s="10"/>
      <c r="G35" s="10">
        <v>-82071650745</v>
      </c>
      <c r="H35" s="10"/>
      <c r="I35" s="10">
        <v>-164912895</v>
      </c>
      <c r="J35" s="10"/>
      <c r="K35" s="10">
        <v>2765000</v>
      </c>
      <c r="L35" s="10"/>
      <c r="M35" s="10">
        <v>81906737850</v>
      </c>
      <c r="N35" s="10"/>
      <c r="O35" s="10">
        <v>-48951644332</v>
      </c>
      <c r="P35" s="10"/>
      <c r="Q35" s="10">
        <v>32955093518</v>
      </c>
    </row>
    <row r="36" spans="1:17" ht="21" x14ac:dyDescent="0.55000000000000004">
      <c r="A36" s="2" t="s">
        <v>21</v>
      </c>
      <c r="C36" s="10">
        <v>1018406</v>
      </c>
      <c r="D36" s="10"/>
      <c r="E36" s="10">
        <v>158077903523</v>
      </c>
      <c r="F36" s="10"/>
      <c r="G36" s="10">
        <v>-164496180233</v>
      </c>
      <c r="H36" s="10"/>
      <c r="I36" s="10">
        <v>-6418276709</v>
      </c>
      <c r="J36" s="10"/>
      <c r="K36" s="10">
        <v>1018406</v>
      </c>
      <c r="L36" s="10"/>
      <c r="M36" s="10">
        <v>158077903523</v>
      </c>
      <c r="N36" s="10"/>
      <c r="O36" s="10">
        <v>-95039087946</v>
      </c>
      <c r="P36" s="10"/>
      <c r="Q36" s="10">
        <v>63038815577</v>
      </c>
    </row>
    <row r="37" spans="1:17" ht="21" x14ac:dyDescent="0.55000000000000004">
      <c r="A37" s="2" t="s">
        <v>24</v>
      </c>
      <c r="C37" s="10">
        <v>502004</v>
      </c>
      <c r="D37" s="10"/>
      <c r="E37" s="10">
        <v>54382880964</v>
      </c>
      <c r="F37" s="10"/>
      <c r="G37" s="10">
        <v>-63364730761</v>
      </c>
      <c r="H37" s="10"/>
      <c r="I37" s="10">
        <v>-8981849796</v>
      </c>
      <c r="J37" s="10"/>
      <c r="K37" s="10">
        <v>502004</v>
      </c>
      <c r="L37" s="10"/>
      <c r="M37" s="10">
        <v>54382880964</v>
      </c>
      <c r="N37" s="10"/>
      <c r="O37" s="10">
        <v>-34375945269</v>
      </c>
      <c r="P37" s="10"/>
      <c r="Q37" s="10">
        <v>20006935695</v>
      </c>
    </row>
    <row r="38" spans="1:17" ht="21" x14ac:dyDescent="0.55000000000000004">
      <c r="A38" s="2" t="s">
        <v>66</v>
      </c>
      <c r="C38" s="10">
        <v>607472</v>
      </c>
      <c r="D38" s="10"/>
      <c r="E38" s="10">
        <v>12871223499</v>
      </c>
      <c r="F38" s="10"/>
      <c r="G38" s="10">
        <v>-12342878765</v>
      </c>
      <c r="H38" s="10"/>
      <c r="I38" s="10">
        <v>528344734</v>
      </c>
      <c r="J38" s="10"/>
      <c r="K38" s="10">
        <v>607472</v>
      </c>
      <c r="L38" s="10"/>
      <c r="M38" s="10">
        <v>12871223499</v>
      </c>
      <c r="N38" s="10"/>
      <c r="O38" s="10">
        <v>-12342878765</v>
      </c>
      <c r="P38" s="10"/>
      <c r="Q38" s="10">
        <v>528344734</v>
      </c>
    </row>
    <row r="39" spans="1:17" ht="21" x14ac:dyDescent="0.55000000000000004">
      <c r="A39" s="2" t="s">
        <v>50</v>
      </c>
      <c r="C39" s="10">
        <v>13546448</v>
      </c>
      <c r="D39" s="10"/>
      <c r="E39" s="10">
        <v>164417987406</v>
      </c>
      <c r="F39" s="10"/>
      <c r="G39" s="10">
        <v>-187579243617</v>
      </c>
      <c r="H39" s="10"/>
      <c r="I39" s="10">
        <v>-23161256210</v>
      </c>
      <c r="J39" s="10"/>
      <c r="K39" s="10">
        <v>13546448</v>
      </c>
      <c r="L39" s="10"/>
      <c r="M39" s="10">
        <v>164417987406</v>
      </c>
      <c r="N39" s="10"/>
      <c r="O39" s="10">
        <v>-120250010445</v>
      </c>
      <c r="P39" s="10"/>
      <c r="Q39" s="10">
        <v>44167976961</v>
      </c>
    </row>
    <row r="40" spans="1:17" ht="21" x14ac:dyDescent="0.55000000000000004">
      <c r="A40" s="2" t="s">
        <v>25</v>
      </c>
      <c r="C40" s="10">
        <v>1793746</v>
      </c>
      <c r="D40" s="10"/>
      <c r="E40" s="10">
        <v>184369770048</v>
      </c>
      <c r="F40" s="10"/>
      <c r="G40" s="10">
        <v>-220191710863</v>
      </c>
      <c r="H40" s="10"/>
      <c r="I40" s="10">
        <v>-35821940814</v>
      </c>
      <c r="J40" s="10"/>
      <c r="K40" s="10">
        <v>1793746</v>
      </c>
      <c r="L40" s="10"/>
      <c r="M40" s="10">
        <v>184369770048</v>
      </c>
      <c r="N40" s="10"/>
      <c r="O40" s="10">
        <v>-143043482229</v>
      </c>
      <c r="P40" s="10"/>
      <c r="Q40" s="10">
        <v>41326287819</v>
      </c>
    </row>
    <row r="41" spans="1:17" ht="21" x14ac:dyDescent="0.55000000000000004">
      <c r="A41" s="2" t="s">
        <v>36</v>
      </c>
      <c r="C41" s="10">
        <v>8800000</v>
      </c>
      <c r="D41" s="10"/>
      <c r="E41" s="10">
        <v>115731277200</v>
      </c>
      <c r="F41" s="10"/>
      <c r="G41" s="10">
        <v>-130164883200</v>
      </c>
      <c r="H41" s="10"/>
      <c r="I41" s="10">
        <v>-14433606000</v>
      </c>
      <c r="J41" s="10"/>
      <c r="K41" s="10">
        <v>8800000</v>
      </c>
      <c r="L41" s="10"/>
      <c r="M41" s="10">
        <v>115731277200</v>
      </c>
      <c r="N41" s="10"/>
      <c r="O41" s="10">
        <v>-101943535128</v>
      </c>
      <c r="P41" s="10"/>
      <c r="Q41" s="10">
        <v>13787742072</v>
      </c>
    </row>
    <row r="42" spans="1:17" ht="21" x14ac:dyDescent="0.55000000000000004">
      <c r="A42" s="2" t="s">
        <v>22</v>
      </c>
      <c r="C42" s="10">
        <v>450652</v>
      </c>
      <c r="D42" s="10"/>
      <c r="E42" s="10">
        <v>21502589788</v>
      </c>
      <c r="F42" s="10"/>
      <c r="G42" s="10">
        <v>-21072537993</v>
      </c>
      <c r="H42" s="10"/>
      <c r="I42" s="10">
        <v>430051795</v>
      </c>
      <c r="J42" s="10"/>
      <c r="K42" s="10">
        <v>450652</v>
      </c>
      <c r="L42" s="10"/>
      <c r="M42" s="10">
        <v>21502589788</v>
      </c>
      <c r="N42" s="10"/>
      <c r="O42" s="10">
        <v>-15239960512</v>
      </c>
      <c r="P42" s="10"/>
      <c r="Q42" s="10">
        <v>6262629276</v>
      </c>
    </row>
    <row r="43" spans="1:17" ht="21" x14ac:dyDescent="0.55000000000000004">
      <c r="A43" s="2" t="s">
        <v>23</v>
      </c>
      <c r="C43" s="10">
        <v>800000</v>
      </c>
      <c r="D43" s="10"/>
      <c r="E43" s="10">
        <v>74116368000</v>
      </c>
      <c r="F43" s="10"/>
      <c r="G43" s="10">
        <v>-70577550000</v>
      </c>
      <c r="H43" s="10"/>
      <c r="I43" s="10">
        <v>3538818000</v>
      </c>
      <c r="J43" s="10"/>
      <c r="K43" s="10">
        <v>800000</v>
      </c>
      <c r="L43" s="10"/>
      <c r="M43" s="10">
        <v>74116368000</v>
      </c>
      <c r="N43" s="10"/>
      <c r="O43" s="10">
        <v>-52621030800</v>
      </c>
      <c r="P43" s="10"/>
      <c r="Q43" s="10">
        <v>21495337200</v>
      </c>
    </row>
    <row r="44" spans="1:17" ht="21" x14ac:dyDescent="0.55000000000000004">
      <c r="A44" s="2" t="s">
        <v>47</v>
      </c>
      <c r="C44" s="10">
        <v>6760088</v>
      </c>
      <c r="D44" s="10"/>
      <c r="E44" s="10">
        <v>100730783491</v>
      </c>
      <c r="F44" s="10"/>
      <c r="G44" s="10">
        <v>-108189834170</v>
      </c>
      <c r="H44" s="10"/>
      <c r="I44" s="10">
        <v>-7459050678</v>
      </c>
      <c r="J44" s="10"/>
      <c r="K44" s="10">
        <v>6760088</v>
      </c>
      <c r="L44" s="10"/>
      <c r="M44" s="10">
        <v>100730783491</v>
      </c>
      <c r="N44" s="10"/>
      <c r="O44" s="10">
        <v>-96604113587</v>
      </c>
      <c r="P44" s="10"/>
      <c r="Q44" s="10">
        <v>4126669904</v>
      </c>
    </row>
    <row r="45" spans="1:17" ht="21" x14ac:dyDescent="0.55000000000000004">
      <c r="A45" s="2" t="s">
        <v>73</v>
      </c>
      <c r="C45" s="10">
        <v>7864723</v>
      </c>
      <c r="D45" s="10"/>
      <c r="E45" s="10">
        <v>67234179924</v>
      </c>
      <c r="F45" s="10"/>
      <c r="G45" s="10">
        <v>-87437951978</v>
      </c>
      <c r="H45" s="10"/>
      <c r="I45" s="10">
        <v>-20203772053</v>
      </c>
      <c r="J45" s="10"/>
      <c r="K45" s="10">
        <v>7864723</v>
      </c>
      <c r="L45" s="10"/>
      <c r="M45" s="10">
        <v>67234179924</v>
      </c>
      <c r="N45" s="10"/>
      <c r="O45" s="10">
        <v>-87437951978</v>
      </c>
      <c r="P45" s="10"/>
      <c r="Q45" s="10">
        <v>-20203772053</v>
      </c>
    </row>
    <row r="46" spans="1:17" ht="21" x14ac:dyDescent="0.55000000000000004">
      <c r="A46" s="2" t="s">
        <v>16</v>
      </c>
      <c r="C46" s="10">
        <v>4302803</v>
      </c>
      <c r="D46" s="10"/>
      <c r="E46" s="10">
        <v>16039504958</v>
      </c>
      <c r="F46" s="10"/>
      <c r="G46" s="10">
        <v>-17664841460</v>
      </c>
      <c r="H46" s="10"/>
      <c r="I46" s="10">
        <v>-1625336501</v>
      </c>
      <c r="J46" s="10"/>
      <c r="K46" s="10">
        <v>4302803</v>
      </c>
      <c r="L46" s="10"/>
      <c r="M46" s="10">
        <v>16039504958</v>
      </c>
      <c r="N46" s="10"/>
      <c r="O46" s="10">
        <v>-21052384911</v>
      </c>
      <c r="P46" s="10"/>
      <c r="Q46" s="10">
        <v>-5012879952</v>
      </c>
    </row>
    <row r="47" spans="1:17" ht="21" x14ac:dyDescent="0.55000000000000004">
      <c r="A47" s="2" t="s">
        <v>15</v>
      </c>
      <c r="C47" s="10">
        <v>13000000</v>
      </c>
      <c r="D47" s="10"/>
      <c r="E47" s="10">
        <v>107904127500</v>
      </c>
      <c r="F47" s="10"/>
      <c r="G47" s="10">
        <v>-117581204121</v>
      </c>
      <c r="H47" s="10"/>
      <c r="I47" s="10">
        <v>-9677076621</v>
      </c>
      <c r="J47" s="10"/>
      <c r="K47" s="10">
        <v>13000000</v>
      </c>
      <c r="L47" s="10"/>
      <c r="M47" s="10">
        <v>107904127500</v>
      </c>
      <c r="N47" s="10"/>
      <c r="O47" s="10">
        <v>-118759153371</v>
      </c>
      <c r="P47" s="10"/>
      <c r="Q47" s="10">
        <v>-10855025871</v>
      </c>
    </row>
    <row r="48" spans="1:17" ht="21" x14ac:dyDescent="0.55000000000000004">
      <c r="A48" s="2" t="s">
        <v>17</v>
      </c>
      <c r="C48" s="10">
        <v>29684489</v>
      </c>
      <c r="D48" s="10"/>
      <c r="E48" s="10">
        <v>120097015802</v>
      </c>
      <c r="F48" s="10"/>
      <c r="G48" s="10">
        <v>-157572005991</v>
      </c>
      <c r="H48" s="10"/>
      <c r="I48" s="10">
        <v>-37474990188</v>
      </c>
      <c r="J48" s="10"/>
      <c r="K48" s="10">
        <v>29684489</v>
      </c>
      <c r="L48" s="10"/>
      <c r="M48" s="10">
        <v>120097015802</v>
      </c>
      <c r="N48" s="10"/>
      <c r="O48" s="10">
        <v>-133912456718</v>
      </c>
      <c r="P48" s="10"/>
      <c r="Q48" s="10">
        <v>-13815440915</v>
      </c>
    </row>
    <row r="49" spans="1:17" ht="21" x14ac:dyDescent="0.55000000000000004">
      <c r="A49" s="2" t="s">
        <v>64</v>
      </c>
      <c r="C49" s="10">
        <v>499387</v>
      </c>
      <c r="D49" s="10"/>
      <c r="E49" s="10">
        <v>7237740138</v>
      </c>
      <c r="F49" s="10"/>
      <c r="G49" s="10">
        <v>-8816341896</v>
      </c>
      <c r="H49" s="10"/>
      <c r="I49" s="10">
        <v>-1578601757</v>
      </c>
      <c r="J49" s="10"/>
      <c r="K49" s="10">
        <v>499387</v>
      </c>
      <c r="L49" s="10"/>
      <c r="M49" s="10">
        <v>7237740138</v>
      </c>
      <c r="N49" s="10"/>
      <c r="O49" s="10">
        <v>-7158313634</v>
      </c>
      <c r="P49" s="10"/>
      <c r="Q49" s="10">
        <v>79426504</v>
      </c>
    </row>
    <row r="50" spans="1:17" ht="21" x14ac:dyDescent="0.55000000000000004">
      <c r="A50" s="2" t="s">
        <v>69</v>
      </c>
      <c r="C50" s="10">
        <v>2139534</v>
      </c>
      <c r="D50" s="10"/>
      <c r="E50" s="10">
        <v>9879003524</v>
      </c>
      <c r="F50" s="10"/>
      <c r="G50" s="10">
        <v>-7137541825</v>
      </c>
      <c r="H50" s="10"/>
      <c r="I50" s="10">
        <v>2741461699</v>
      </c>
      <c r="J50" s="10"/>
      <c r="K50" s="10">
        <v>2139534</v>
      </c>
      <c r="L50" s="10"/>
      <c r="M50" s="10">
        <v>9879003524</v>
      </c>
      <c r="N50" s="10"/>
      <c r="O50" s="10">
        <v>-7137541825</v>
      </c>
      <c r="P50" s="10"/>
      <c r="Q50" s="10">
        <v>2741461699</v>
      </c>
    </row>
    <row r="51" spans="1:17" ht="21" x14ac:dyDescent="0.55000000000000004">
      <c r="A51" s="2" t="s">
        <v>28</v>
      </c>
      <c r="C51" s="10">
        <v>400000</v>
      </c>
      <c r="D51" s="10"/>
      <c r="E51" s="10">
        <v>14827249800</v>
      </c>
      <c r="F51" s="10"/>
      <c r="G51" s="10">
        <v>-14429629800</v>
      </c>
      <c r="H51" s="10"/>
      <c r="I51" s="10">
        <v>397620000</v>
      </c>
      <c r="J51" s="10"/>
      <c r="K51" s="10">
        <v>400000</v>
      </c>
      <c r="L51" s="10"/>
      <c r="M51" s="10">
        <v>14827249800</v>
      </c>
      <c r="N51" s="10"/>
      <c r="O51" s="10">
        <v>-13389146287</v>
      </c>
      <c r="P51" s="10"/>
      <c r="Q51" s="10">
        <v>1438103513</v>
      </c>
    </row>
    <row r="52" spans="1:17" ht="21" x14ac:dyDescent="0.55000000000000004">
      <c r="A52" s="2" t="s">
        <v>60</v>
      </c>
      <c r="C52" s="10">
        <v>6942000</v>
      </c>
      <c r="D52" s="10"/>
      <c r="E52" s="10">
        <v>61071151635</v>
      </c>
      <c r="F52" s="10"/>
      <c r="G52" s="10">
        <v>-69006951000</v>
      </c>
      <c r="H52" s="10"/>
      <c r="I52" s="10">
        <v>-7935799365</v>
      </c>
      <c r="J52" s="10"/>
      <c r="K52" s="10">
        <v>6942000</v>
      </c>
      <c r="L52" s="10"/>
      <c r="M52" s="10">
        <v>61071151635</v>
      </c>
      <c r="N52" s="10"/>
      <c r="O52" s="10">
        <v>-50651102034</v>
      </c>
      <c r="P52" s="10"/>
      <c r="Q52" s="10">
        <v>10420049601</v>
      </c>
    </row>
    <row r="53" spans="1:17" ht="21" x14ac:dyDescent="0.55000000000000004">
      <c r="A53" s="2" t="s">
        <v>48</v>
      </c>
      <c r="C53" s="10">
        <v>1919370</v>
      </c>
      <c r="D53" s="10"/>
      <c r="E53" s="10">
        <v>18984099997</v>
      </c>
      <c r="F53" s="10"/>
      <c r="G53" s="10">
        <v>-18220920098</v>
      </c>
      <c r="H53" s="10"/>
      <c r="I53" s="10">
        <v>763179899</v>
      </c>
      <c r="J53" s="10"/>
      <c r="K53" s="10">
        <v>1919370</v>
      </c>
      <c r="L53" s="10"/>
      <c r="M53" s="10">
        <v>18984099997</v>
      </c>
      <c r="N53" s="10"/>
      <c r="O53" s="10">
        <v>-15460212149</v>
      </c>
      <c r="P53" s="10"/>
      <c r="Q53" s="10">
        <v>3523887848</v>
      </c>
    </row>
    <row r="54" spans="1:17" ht="21" x14ac:dyDescent="0.55000000000000004">
      <c r="A54" s="2" t="s">
        <v>58</v>
      </c>
      <c r="C54" s="10">
        <v>1142895</v>
      </c>
      <c r="D54" s="10"/>
      <c r="E54" s="10">
        <v>181775163960</v>
      </c>
      <c r="F54" s="10"/>
      <c r="G54" s="10">
        <v>-225030836413</v>
      </c>
      <c r="H54" s="10"/>
      <c r="I54" s="10">
        <v>-43255672453</v>
      </c>
      <c r="J54" s="10"/>
      <c r="K54" s="10">
        <v>1142895</v>
      </c>
      <c r="L54" s="10"/>
      <c r="M54" s="10">
        <v>181775163960</v>
      </c>
      <c r="N54" s="10"/>
      <c r="O54" s="10">
        <v>-169278121437</v>
      </c>
      <c r="P54" s="10"/>
      <c r="Q54" s="10">
        <v>12497042523</v>
      </c>
    </row>
    <row r="55" spans="1:17" ht="21" x14ac:dyDescent="0.55000000000000004">
      <c r="A55" s="2" t="s">
        <v>18</v>
      </c>
      <c r="C55" s="10">
        <v>6459395</v>
      </c>
      <c r="D55" s="10"/>
      <c r="E55" s="10">
        <v>81738841164</v>
      </c>
      <c r="F55" s="10"/>
      <c r="G55" s="10">
        <v>-95690796350</v>
      </c>
      <c r="H55" s="10"/>
      <c r="I55" s="10">
        <v>-13951955185</v>
      </c>
      <c r="J55" s="10"/>
      <c r="K55" s="10">
        <v>6459395</v>
      </c>
      <c r="L55" s="10"/>
      <c r="M55" s="10">
        <v>81738841164</v>
      </c>
      <c r="N55" s="10"/>
      <c r="O55" s="10">
        <v>-92214640088</v>
      </c>
      <c r="P55" s="10"/>
      <c r="Q55" s="10">
        <v>-10475798923</v>
      </c>
    </row>
    <row r="56" spans="1:17" ht="21" x14ac:dyDescent="0.55000000000000004">
      <c r="A56" s="2" t="s">
        <v>26</v>
      </c>
      <c r="C56" s="10">
        <v>9731945</v>
      </c>
      <c r="D56" s="10"/>
      <c r="E56" s="10">
        <v>46241910852</v>
      </c>
      <c r="F56" s="10"/>
      <c r="G56" s="10">
        <v>-48524984275</v>
      </c>
      <c r="H56" s="10"/>
      <c r="I56" s="10">
        <v>-2283073422</v>
      </c>
      <c r="J56" s="10"/>
      <c r="K56" s="10">
        <v>9731945</v>
      </c>
      <c r="L56" s="10"/>
      <c r="M56" s="10">
        <v>46241910852</v>
      </c>
      <c r="N56" s="10"/>
      <c r="O56" s="10">
        <v>-47890473385</v>
      </c>
      <c r="P56" s="10"/>
      <c r="Q56" s="10">
        <v>-1648562532</v>
      </c>
    </row>
    <row r="57" spans="1:17" ht="21" x14ac:dyDescent="0.55000000000000004">
      <c r="A57" s="2" t="s">
        <v>27</v>
      </c>
      <c r="C57" s="10">
        <v>2509996</v>
      </c>
      <c r="D57" s="10"/>
      <c r="E57" s="10">
        <v>21856738948</v>
      </c>
      <c r="F57" s="10"/>
      <c r="G57" s="10">
        <v>-22405652483</v>
      </c>
      <c r="H57" s="10"/>
      <c r="I57" s="10">
        <v>-548913534</v>
      </c>
      <c r="J57" s="10"/>
      <c r="K57" s="10">
        <v>2509996</v>
      </c>
      <c r="L57" s="10"/>
      <c r="M57" s="10">
        <v>21856738948</v>
      </c>
      <c r="N57" s="10"/>
      <c r="O57" s="10">
        <v>-18481884041</v>
      </c>
      <c r="P57" s="10"/>
      <c r="Q57" s="10">
        <v>3374854907</v>
      </c>
    </row>
    <row r="58" spans="1:17" ht="21" x14ac:dyDescent="0.55000000000000004">
      <c r="A58" s="2" t="s">
        <v>68</v>
      </c>
      <c r="C58" s="10">
        <v>650804</v>
      </c>
      <c r="D58" s="10"/>
      <c r="E58" s="10">
        <v>6190489592</v>
      </c>
      <c r="F58" s="10"/>
      <c r="G58" s="10">
        <v>-4970143314</v>
      </c>
      <c r="H58" s="10"/>
      <c r="I58" s="10">
        <v>1220346278</v>
      </c>
      <c r="J58" s="10"/>
      <c r="K58" s="10">
        <v>650804</v>
      </c>
      <c r="L58" s="10"/>
      <c r="M58" s="10">
        <v>6190489592</v>
      </c>
      <c r="N58" s="10"/>
      <c r="O58" s="10">
        <v>-4970143314</v>
      </c>
      <c r="P58" s="10"/>
      <c r="Q58" s="10">
        <v>1220346278</v>
      </c>
    </row>
    <row r="59" spans="1:17" ht="21" x14ac:dyDescent="0.55000000000000004">
      <c r="A59" s="2" t="s">
        <v>55</v>
      </c>
      <c r="C59" s="10">
        <v>2490764</v>
      </c>
      <c r="D59" s="10"/>
      <c r="E59" s="10">
        <v>44121321263</v>
      </c>
      <c r="F59" s="10"/>
      <c r="G59" s="10">
        <v>-47884756074</v>
      </c>
      <c r="H59" s="10"/>
      <c r="I59" s="10">
        <v>-3763434810</v>
      </c>
      <c r="J59" s="10"/>
      <c r="K59" s="10">
        <v>2490764</v>
      </c>
      <c r="L59" s="10"/>
      <c r="M59" s="10">
        <v>44121321263</v>
      </c>
      <c r="N59" s="10"/>
      <c r="O59" s="10">
        <v>-33029092349</v>
      </c>
      <c r="P59" s="10"/>
      <c r="Q59" s="10">
        <f>11092228914-8</f>
        <v>11092228906</v>
      </c>
    </row>
    <row r="60" spans="1:17" ht="21" x14ac:dyDescent="0.55000000000000004">
      <c r="A60" s="2" t="s">
        <v>39</v>
      </c>
      <c r="C60" s="10">
        <v>0</v>
      </c>
      <c r="D60" s="10"/>
      <c r="E60" s="10">
        <v>0</v>
      </c>
      <c r="F60" s="10"/>
      <c r="G60" s="10">
        <v>-11410771718</v>
      </c>
      <c r="H60" s="10"/>
      <c r="I60" s="10">
        <v>-11410771718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0</v>
      </c>
    </row>
    <row r="61" spans="1:17" ht="21" x14ac:dyDescent="0.55000000000000004">
      <c r="A61" s="2" t="s">
        <v>61</v>
      </c>
      <c r="C61" s="10">
        <v>0</v>
      </c>
      <c r="D61" s="10"/>
      <c r="E61" s="10">
        <v>0</v>
      </c>
      <c r="F61" s="10"/>
      <c r="G61" s="10">
        <v>-66911990625</v>
      </c>
      <c r="H61" s="10"/>
      <c r="I61" s="10">
        <v>-66911990625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0</v>
      </c>
    </row>
    <row r="62" spans="1:17" ht="21" x14ac:dyDescent="0.55000000000000004">
      <c r="A62" s="2" t="s">
        <v>38</v>
      </c>
      <c r="C62" s="10">
        <v>0</v>
      </c>
      <c r="D62" s="10"/>
      <c r="E62" s="10">
        <v>0</v>
      </c>
      <c r="F62" s="10"/>
      <c r="G62" s="10">
        <v>-969198750</v>
      </c>
      <c r="H62" s="10"/>
      <c r="I62" s="10">
        <v>-969198750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0</v>
      </c>
    </row>
    <row r="63" spans="1:17" ht="21" x14ac:dyDescent="0.55000000000000004">
      <c r="A63" s="2" t="s">
        <v>49</v>
      </c>
      <c r="C63" s="10">
        <v>0</v>
      </c>
      <c r="D63" s="10"/>
      <c r="E63" s="10">
        <v>0</v>
      </c>
      <c r="F63" s="10"/>
      <c r="G63" s="10">
        <v>1391540</v>
      </c>
      <c r="H63" s="10"/>
      <c r="I63" s="10">
        <v>1391540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0</v>
      </c>
    </row>
    <row r="64" spans="1:17" ht="21" x14ac:dyDescent="0.55000000000000004">
      <c r="A64" s="2" t="s">
        <v>33</v>
      </c>
      <c r="C64" s="10">
        <v>0</v>
      </c>
      <c r="D64" s="10"/>
      <c r="E64" s="10">
        <v>0</v>
      </c>
      <c r="F64" s="10"/>
      <c r="G64" s="10">
        <v>6216863995</v>
      </c>
      <c r="H64" s="10"/>
      <c r="I64" s="10">
        <v>6216863995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0</v>
      </c>
    </row>
    <row r="65" spans="1:17" ht="21" x14ac:dyDescent="0.55000000000000004">
      <c r="A65" s="2" t="s">
        <v>43</v>
      </c>
      <c r="C65" s="10">
        <v>0</v>
      </c>
      <c r="D65" s="10"/>
      <c r="E65" s="10">
        <v>0</v>
      </c>
      <c r="F65" s="10"/>
      <c r="G65" s="10">
        <v>-397580757</v>
      </c>
      <c r="H65" s="10"/>
      <c r="I65" s="10">
        <v>-397580757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0</v>
      </c>
    </row>
    <row r="66" spans="1:17" ht="21" x14ac:dyDescent="0.55000000000000004">
      <c r="A66" s="2" t="s">
        <v>37</v>
      </c>
      <c r="C66" s="10">
        <v>0</v>
      </c>
      <c r="D66" s="10"/>
      <c r="E66" s="10">
        <v>0</v>
      </c>
      <c r="F66" s="10"/>
      <c r="G66" s="10">
        <v>-76527494</v>
      </c>
      <c r="H66" s="10"/>
      <c r="I66" s="10">
        <f>-76527494-24</f>
        <v>-76527518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0</v>
      </c>
    </row>
    <row r="67" spans="1:17" ht="19.5" thickBot="1" x14ac:dyDescent="0.5">
      <c r="C67" s="10"/>
      <c r="D67" s="10"/>
      <c r="E67" s="15">
        <f>SUM(E8:E66)</f>
        <v>4215160278041</v>
      </c>
      <c r="F67" s="10"/>
      <c r="G67" s="15">
        <f>SUM(G8:G66)</f>
        <v>-4728740218745</v>
      </c>
      <c r="H67" s="10"/>
      <c r="I67" s="15">
        <f>SUM(SUM(I8:I66))</f>
        <v>-513579940704</v>
      </c>
      <c r="J67" s="10"/>
      <c r="K67" s="10"/>
      <c r="L67" s="10"/>
      <c r="M67" s="15">
        <f>SUM(M8:M66)</f>
        <v>4215160278041</v>
      </c>
      <c r="N67" s="10"/>
      <c r="O67" s="15">
        <f>SUM(O8:O66)</f>
        <v>-3646528893674</v>
      </c>
      <c r="P67" s="10"/>
      <c r="Q67" s="15">
        <f>SUM(Q8:Q66)</f>
        <v>568631384367</v>
      </c>
    </row>
    <row r="68" spans="1:17" ht="19.5" thickTop="1" x14ac:dyDescent="0.45">
      <c r="E68" s="17"/>
      <c r="F68" s="17"/>
      <c r="G68" s="17"/>
      <c r="H68" s="17"/>
      <c r="I68" s="9"/>
      <c r="Q68" s="9"/>
    </row>
    <row r="69" spans="1:17" x14ac:dyDescent="0.45">
      <c r="E69" s="9"/>
      <c r="F69" s="17"/>
      <c r="G69" s="17"/>
      <c r="H69" s="17"/>
      <c r="I69" s="17"/>
      <c r="Q69" s="9"/>
    </row>
    <row r="70" spans="1:17" x14ac:dyDescent="0.45">
      <c r="E70" s="9"/>
      <c r="F70" s="17"/>
      <c r="G70" s="17"/>
      <c r="H70" s="17"/>
      <c r="I70" s="9"/>
      <c r="Q70" s="28"/>
    </row>
    <row r="71" spans="1:17" x14ac:dyDescent="0.45">
      <c r="E71" s="9"/>
      <c r="F71" s="17"/>
      <c r="G71" s="17"/>
      <c r="H71" s="17"/>
      <c r="I71" s="9"/>
      <c r="M71" s="9"/>
      <c r="N71" s="17"/>
      <c r="O71" s="17"/>
      <c r="P71" s="17"/>
      <c r="Q71" s="28"/>
    </row>
    <row r="72" spans="1:17" x14ac:dyDescent="0.45">
      <c r="E72" s="9"/>
      <c r="F72" s="17"/>
      <c r="G72" s="17"/>
      <c r="H72" s="17"/>
      <c r="I72" s="9"/>
      <c r="M72" s="9"/>
      <c r="N72" s="17"/>
      <c r="O72" s="17"/>
      <c r="P72" s="17"/>
      <c r="Q72" s="17"/>
    </row>
    <row r="73" spans="1:17" x14ac:dyDescent="0.45">
      <c r="E73" s="9"/>
      <c r="F73" s="17"/>
      <c r="G73" s="28"/>
      <c r="H73" s="17"/>
      <c r="I73" s="28"/>
      <c r="M73" s="9"/>
      <c r="N73" s="17"/>
      <c r="O73" s="17"/>
      <c r="P73" s="17"/>
      <c r="Q73" s="17"/>
    </row>
    <row r="74" spans="1:17" x14ac:dyDescent="0.45">
      <c r="E74" s="17"/>
      <c r="F74" s="17"/>
      <c r="G74" s="17"/>
      <c r="H74" s="17"/>
      <c r="I74" s="17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54"/>
  <sheetViews>
    <sheetView rightToLeft="1" view="pageBreakPreview" zoomScale="110" zoomScaleNormal="100" zoomScaleSheetLayoutView="110" workbookViewId="0">
      <selection activeCell="T35" sqref="T35"/>
    </sheetView>
  </sheetViews>
  <sheetFormatPr defaultRowHeight="18.75" x14ac:dyDescent="0.45"/>
  <cols>
    <col min="1" max="1" width="32.42578125" style="1" bestFit="1" customWidth="1"/>
    <col min="2" max="2" width="1" style="1" customWidth="1"/>
    <col min="3" max="3" width="10" style="1" bestFit="1" customWidth="1"/>
    <col min="4" max="4" width="1" style="1" customWidth="1"/>
    <col min="5" max="5" width="17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2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30" x14ac:dyDescent="0.45">
      <c r="A3" s="39" t="s">
        <v>110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30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45">
      <c r="G5" s="12"/>
      <c r="O5" s="10"/>
    </row>
    <row r="6" spans="1:17" ht="30" x14ac:dyDescent="0.45">
      <c r="A6" s="41" t="s">
        <v>3</v>
      </c>
      <c r="C6" s="40" t="s">
        <v>112</v>
      </c>
      <c r="D6" s="40" t="s">
        <v>112</v>
      </c>
      <c r="E6" s="40" t="s">
        <v>112</v>
      </c>
      <c r="F6" s="40" t="s">
        <v>112</v>
      </c>
      <c r="G6" s="40" t="s">
        <v>112</v>
      </c>
      <c r="H6" s="40" t="s">
        <v>112</v>
      </c>
      <c r="I6" s="40" t="s">
        <v>112</v>
      </c>
      <c r="K6" s="40" t="s">
        <v>113</v>
      </c>
      <c r="L6" s="40" t="s">
        <v>113</v>
      </c>
      <c r="M6" s="40" t="s">
        <v>113</v>
      </c>
      <c r="N6" s="40" t="s">
        <v>113</v>
      </c>
      <c r="O6" s="40" t="s">
        <v>113</v>
      </c>
      <c r="P6" s="40" t="s">
        <v>113</v>
      </c>
      <c r="Q6" s="40" t="s">
        <v>113</v>
      </c>
    </row>
    <row r="7" spans="1:17" ht="30" x14ac:dyDescent="0.45">
      <c r="A7" s="43" t="s">
        <v>3</v>
      </c>
      <c r="C7" s="40" t="s">
        <v>7</v>
      </c>
      <c r="E7" s="40" t="s">
        <v>150</v>
      </c>
      <c r="G7" s="40" t="s">
        <v>151</v>
      </c>
      <c r="I7" s="40" t="s">
        <v>153</v>
      </c>
      <c r="K7" s="40" t="s">
        <v>7</v>
      </c>
      <c r="M7" s="40" t="s">
        <v>150</v>
      </c>
      <c r="O7" s="40" t="s">
        <v>151</v>
      </c>
      <c r="Q7" s="40" t="s">
        <v>153</v>
      </c>
    </row>
    <row r="8" spans="1:17" ht="21" x14ac:dyDescent="0.55000000000000004">
      <c r="A8" s="20" t="s">
        <v>39</v>
      </c>
      <c r="C8" s="10">
        <v>397424</v>
      </c>
      <c r="D8" s="10"/>
      <c r="E8" s="10">
        <v>24880920382</v>
      </c>
      <c r="F8" s="10"/>
      <c r="G8" s="10">
        <v>-16708092842</v>
      </c>
      <c r="H8" s="10"/>
      <c r="I8" s="10">
        <v>16526873961</v>
      </c>
      <c r="J8" s="10"/>
      <c r="K8" s="10">
        <v>397424</v>
      </c>
      <c r="L8" s="10"/>
      <c r="M8" s="10">
        <v>24880920382</v>
      </c>
      <c r="N8" s="10"/>
      <c r="O8" s="10">
        <v>-8354046421</v>
      </c>
      <c r="P8" s="10"/>
      <c r="Q8" s="10">
        <v>16526873961</v>
      </c>
    </row>
    <row r="9" spans="1:17" ht="21" x14ac:dyDescent="0.55000000000000004">
      <c r="A9" s="2" t="s">
        <v>18</v>
      </c>
      <c r="C9" s="10">
        <v>2059395</v>
      </c>
      <c r="D9" s="10"/>
      <c r="E9" s="10">
        <v>29867717727</v>
      </c>
      <c r="F9" s="10"/>
      <c r="G9" s="10">
        <v>-58800048226</v>
      </c>
      <c r="H9" s="10"/>
      <c r="I9" s="10">
        <v>467693614</v>
      </c>
      <c r="J9" s="10"/>
      <c r="K9" s="10">
        <v>7659395</v>
      </c>
      <c r="L9" s="10"/>
      <c r="M9" s="10">
        <v>111199323996</v>
      </c>
      <c r="N9" s="10"/>
      <c r="O9" s="10">
        <v>-126477157721</v>
      </c>
      <c r="P9" s="10"/>
      <c r="Q9" s="10">
        <v>-15277833725</v>
      </c>
    </row>
    <row r="10" spans="1:17" ht="21" x14ac:dyDescent="0.55000000000000004">
      <c r="A10" s="2" t="s">
        <v>69</v>
      </c>
      <c r="C10" s="10">
        <v>650000</v>
      </c>
      <c r="D10" s="10"/>
      <c r="E10" s="10">
        <v>2987951141</v>
      </c>
      <c r="F10" s="10"/>
      <c r="G10" s="10">
        <v>-4336834280</v>
      </c>
      <c r="H10" s="10"/>
      <c r="I10" s="10">
        <v>819534001</v>
      </c>
      <c r="J10" s="10"/>
      <c r="K10" s="10">
        <v>650000</v>
      </c>
      <c r="L10" s="10"/>
      <c r="M10" s="10">
        <v>2987951141</v>
      </c>
      <c r="N10" s="10"/>
      <c r="O10" s="10">
        <v>-2168417140</v>
      </c>
      <c r="P10" s="10"/>
      <c r="Q10" s="10">
        <v>819534001</v>
      </c>
    </row>
    <row r="11" spans="1:17" ht="21" x14ac:dyDescent="0.55000000000000004">
      <c r="A11" s="2" t="s">
        <v>19</v>
      </c>
      <c r="C11" s="10">
        <v>9200000</v>
      </c>
      <c r="D11" s="10"/>
      <c r="E11" s="10">
        <v>50644196141</v>
      </c>
      <c r="F11" s="10"/>
      <c r="G11" s="10">
        <v>-80147894606</v>
      </c>
      <c r="H11" s="10"/>
      <c r="I11" s="10">
        <v>10570248838</v>
      </c>
      <c r="J11" s="10"/>
      <c r="K11" s="10">
        <v>9200001</v>
      </c>
      <c r="L11" s="10"/>
      <c r="M11" s="10">
        <v>50644196142</v>
      </c>
      <c r="N11" s="10"/>
      <c r="O11" s="10">
        <v>-40073951660</v>
      </c>
      <c r="P11" s="10"/>
      <c r="Q11" s="10">
        <v>10570244482</v>
      </c>
    </row>
    <row r="12" spans="1:17" ht="21" x14ac:dyDescent="0.55000000000000004">
      <c r="A12" s="2" t="s">
        <v>52</v>
      </c>
      <c r="C12" s="10">
        <v>370000</v>
      </c>
      <c r="D12" s="10"/>
      <c r="E12" s="10">
        <v>11109005994</v>
      </c>
      <c r="F12" s="10"/>
      <c r="G12" s="10">
        <v>-15947742986</v>
      </c>
      <c r="H12" s="10"/>
      <c r="I12" s="10">
        <v>3135134501</v>
      </c>
      <c r="J12" s="10"/>
      <c r="K12" s="10">
        <v>370000</v>
      </c>
      <c r="L12" s="10"/>
      <c r="M12" s="10">
        <v>11109005994</v>
      </c>
      <c r="N12" s="10"/>
      <c r="O12" s="10">
        <v>-7973871493</v>
      </c>
      <c r="P12" s="10"/>
      <c r="Q12" s="10">
        <v>3135134501</v>
      </c>
    </row>
    <row r="13" spans="1:17" ht="21" x14ac:dyDescent="0.55000000000000004">
      <c r="A13" s="2" t="s">
        <v>15</v>
      </c>
      <c r="C13" s="10">
        <v>2000000</v>
      </c>
      <c r="D13" s="10"/>
      <c r="E13" s="10">
        <v>18169425521</v>
      </c>
      <c r="F13" s="10"/>
      <c r="G13" s="10">
        <v>-36541278258</v>
      </c>
      <c r="H13" s="10"/>
      <c r="I13" s="10">
        <v>-101213608</v>
      </c>
      <c r="J13" s="10"/>
      <c r="K13" s="10">
        <v>2000000</v>
      </c>
      <c r="L13" s="10"/>
      <c r="M13" s="10">
        <v>18169425521</v>
      </c>
      <c r="N13" s="10"/>
      <c r="O13" s="10">
        <v>-18270639129</v>
      </c>
      <c r="P13" s="10"/>
      <c r="Q13" s="10">
        <v>-101213608</v>
      </c>
    </row>
    <row r="14" spans="1:17" ht="21" x14ac:dyDescent="0.55000000000000004">
      <c r="A14" s="2" t="s">
        <v>61</v>
      </c>
      <c r="C14" s="10">
        <v>6250000</v>
      </c>
      <c r="D14" s="10"/>
      <c r="E14" s="10">
        <v>146794063700</v>
      </c>
      <c r="F14" s="10"/>
      <c r="G14" s="10">
        <v>-170976600000</v>
      </c>
      <c r="H14" s="10"/>
      <c r="I14" s="10">
        <v>61305763700</v>
      </c>
      <c r="J14" s="10"/>
      <c r="K14" s="10">
        <v>6250000</v>
      </c>
      <c r="L14" s="10"/>
      <c r="M14" s="10">
        <v>146794063700</v>
      </c>
      <c r="N14" s="10"/>
      <c r="O14" s="10">
        <v>-85488300000</v>
      </c>
      <c r="P14" s="10"/>
      <c r="Q14" s="10">
        <v>61305763700</v>
      </c>
    </row>
    <row r="15" spans="1:17" ht="21" x14ac:dyDescent="0.55000000000000004">
      <c r="A15" s="2" t="s">
        <v>41</v>
      </c>
      <c r="C15" s="10">
        <v>1464775</v>
      </c>
      <c r="D15" s="10"/>
      <c r="E15" s="10">
        <v>13582110435</v>
      </c>
      <c r="F15" s="10"/>
      <c r="G15" s="10">
        <v>-28305798314</v>
      </c>
      <c r="H15" s="10"/>
      <c r="I15" s="10">
        <v>-570788722</v>
      </c>
      <c r="J15" s="10"/>
      <c r="K15" s="10">
        <v>3595947</v>
      </c>
      <c r="L15" s="10"/>
      <c r="M15" s="10">
        <v>35630554698</v>
      </c>
      <c r="N15" s="10"/>
      <c r="O15" s="10">
        <v>-34744636915</v>
      </c>
      <c r="P15" s="10"/>
      <c r="Q15" s="10">
        <v>885917783</v>
      </c>
    </row>
    <row r="16" spans="1:17" ht="21" x14ac:dyDescent="0.55000000000000004">
      <c r="A16" s="2" t="s">
        <v>24</v>
      </c>
      <c r="C16" s="10">
        <v>70000</v>
      </c>
      <c r="D16" s="10"/>
      <c r="E16" s="10">
        <v>7654344889</v>
      </c>
      <c r="F16" s="10"/>
      <c r="G16" s="10">
        <v>-9586840616</v>
      </c>
      <c r="H16" s="10"/>
      <c r="I16" s="10">
        <v>2860924581</v>
      </c>
      <c r="J16" s="10"/>
      <c r="K16" s="10">
        <v>70000</v>
      </c>
      <c r="L16" s="10"/>
      <c r="M16" s="10">
        <v>7654344889</v>
      </c>
      <c r="N16" s="10"/>
      <c r="O16" s="10">
        <v>-4793420308</v>
      </c>
      <c r="P16" s="10"/>
      <c r="Q16" s="10">
        <v>2860924581</v>
      </c>
    </row>
    <row r="17" spans="1:17" ht="21" x14ac:dyDescent="0.55000000000000004">
      <c r="A17" s="2" t="s">
        <v>38</v>
      </c>
      <c r="C17" s="10">
        <v>500000</v>
      </c>
      <c r="D17" s="10"/>
      <c r="E17" s="10">
        <v>9682212643</v>
      </c>
      <c r="F17" s="10"/>
      <c r="G17" s="10">
        <v>-16670218500</v>
      </c>
      <c r="H17" s="10"/>
      <c r="I17" s="10">
        <v>1347103393</v>
      </c>
      <c r="J17" s="10"/>
      <c r="K17" s="10">
        <v>500000</v>
      </c>
      <c r="L17" s="10"/>
      <c r="M17" s="10">
        <v>9682212643</v>
      </c>
      <c r="N17" s="10"/>
      <c r="O17" s="10">
        <v>-8335109250</v>
      </c>
      <c r="P17" s="10"/>
      <c r="Q17" s="10">
        <v>1347103393</v>
      </c>
    </row>
    <row r="18" spans="1:17" ht="21" x14ac:dyDescent="0.55000000000000004">
      <c r="A18" s="2" t="s">
        <v>49</v>
      </c>
      <c r="C18" s="10">
        <v>25000</v>
      </c>
      <c r="D18" s="10"/>
      <c r="E18" s="10">
        <v>651107708</v>
      </c>
      <c r="F18" s="10"/>
      <c r="G18" s="10">
        <v>-1276658154</v>
      </c>
      <c r="H18" s="10"/>
      <c r="I18" s="10">
        <v>12778631</v>
      </c>
      <c r="J18" s="10"/>
      <c r="K18" s="10">
        <v>25000</v>
      </c>
      <c r="L18" s="10"/>
      <c r="M18" s="10">
        <v>651107708</v>
      </c>
      <c r="N18" s="10"/>
      <c r="O18" s="10">
        <v>-638329077</v>
      </c>
      <c r="P18" s="10"/>
      <c r="Q18" s="10">
        <v>12778631</v>
      </c>
    </row>
    <row r="19" spans="1:17" ht="21" x14ac:dyDescent="0.55000000000000004">
      <c r="A19" s="2" t="s">
        <v>33</v>
      </c>
      <c r="C19" s="10">
        <v>1607056</v>
      </c>
      <c r="D19" s="10"/>
      <c r="E19" s="10">
        <v>35610753904</v>
      </c>
      <c r="F19" s="10"/>
      <c r="G19" s="10">
        <v>-71221507808</v>
      </c>
      <c r="H19" s="10"/>
      <c r="I19" s="10">
        <v>0</v>
      </c>
      <c r="J19" s="10"/>
      <c r="K19" s="10">
        <v>1607056</v>
      </c>
      <c r="L19" s="10"/>
      <c r="M19" s="10">
        <v>0</v>
      </c>
      <c r="N19" s="10"/>
      <c r="O19" s="10">
        <v>0</v>
      </c>
      <c r="P19" s="10"/>
      <c r="Q19" s="10">
        <v>0</v>
      </c>
    </row>
    <row r="20" spans="1:17" ht="21" x14ac:dyDescent="0.55000000000000004">
      <c r="A20" s="2" t="s">
        <v>37</v>
      </c>
      <c r="C20" s="10">
        <v>139632</v>
      </c>
      <c r="D20" s="10"/>
      <c r="E20" s="10">
        <v>1409078841</v>
      </c>
      <c r="F20" s="10"/>
      <c r="G20" s="10">
        <v>-1404016756</v>
      </c>
      <c r="H20" s="10"/>
      <c r="I20" s="10">
        <v>707070463</v>
      </c>
      <c r="J20" s="10"/>
      <c r="K20" s="10">
        <v>139632</v>
      </c>
      <c r="L20" s="10"/>
      <c r="M20" s="10">
        <v>1409078841</v>
      </c>
      <c r="N20" s="10"/>
      <c r="O20" s="10">
        <v>-702008378</v>
      </c>
      <c r="P20" s="10"/>
      <c r="Q20" s="10">
        <v>707070463</v>
      </c>
    </row>
    <row r="21" spans="1:17" ht="21" x14ac:dyDescent="0.55000000000000004">
      <c r="A21" s="2" t="s">
        <v>43</v>
      </c>
      <c r="C21" s="10">
        <v>285100</v>
      </c>
      <c r="D21" s="10"/>
      <c r="E21" s="10">
        <v>1300976977</v>
      </c>
      <c r="F21" s="10"/>
      <c r="G21" s="10">
        <v>-1085505140</v>
      </c>
      <c r="H21" s="10"/>
      <c r="I21" s="10">
        <v>758224407</v>
      </c>
      <c r="J21" s="10"/>
      <c r="K21" s="10">
        <v>285100</v>
      </c>
      <c r="L21" s="10"/>
      <c r="M21" s="10">
        <v>1300976977</v>
      </c>
      <c r="N21" s="10"/>
      <c r="O21" s="10">
        <v>-542752570</v>
      </c>
      <c r="P21" s="10"/>
      <c r="Q21" s="10">
        <v>758224407</v>
      </c>
    </row>
    <row r="22" spans="1:17" ht="21" x14ac:dyDescent="0.55000000000000004">
      <c r="A22" s="2" t="s">
        <v>154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J22" s="10"/>
      <c r="K22" s="10">
        <v>51261</v>
      </c>
      <c r="L22" s="10"/>
      <c r="M22" s="10">
        <v>2957895462</v>
      </c>
      <c r="N22" s="10"/>
      <c r="O22" s="10">
        <v>-1667546470</v>
      </c>
      <c r="P22" s="10"/>
      <c r="Q22" s="10">
        <v>1290348992</v>
      </c>
    </row>
    <row r="23" spans="1:17" ht="21" x14ac:dyDescent="0.55000000000000004">
      <c r="A23" s="2" t="s">
        <v>155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J23" s="10"/>
      <c r="K23" s="10">
        <v>158520</v>
      </c>
      <c r="L23" s="10"/>
      <c r="M23" s="10">
        <v>3183997054</v>
      </c>
      <c r="N23" s="10"/>
      <c r="O23" s="10">
        <v>-5063888237</v>
      </c>
      <c r="P23" s="10"/>
      <c r="Q23" s="10">
        <v>-1879891183</v>
      </c>
    </row>
    <row r="24" spans="1:17" ht="21" x14ac:dyDescent="0.55000000000000004">
      <c r="A24" s="2" t="s">
        <v>48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v>0</v>
      </c>
      <c r="J24" s="10"/>
      <c r="K24" s="10">
        <v>1</v>
      </c>
      <c r="L24" s="10"/>
      <c r="M24" s="10">
        <v>1</v>
      </c>
      <c r="N24" s="10"/>
      <c r="O24" s="10">
        <v>-8054</v>
      </c>
      <c r="P24" s="10"/>
      <c r="Q24" s="10">
        <v>-8053</v>
      </c>
    </row>
    <row r="25" spans="1:17" ht="21" x14ac:dyDescent="0.55000000000000004">
      <c r="A25" s="2" t="s">
        <v>132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J25" s="10"/>
      <c r="K25" s="10">
        <v>4500000</v>
      </c>
      <c r="L25" s="10"/>
      <c r="M25" s="10">
        <v>97616547954</v>
      </c>
      <c r="N25" s="10"/>
      <c r="O25" s="10">
        <v>-71175547484</v>
      </c>
      <c r="P25" s="10"/>
      <c r="Q25" s="10">
        <v>26441000470</v>
      </c>
    </row>
    <row r="26" spans="1:17" ht="21" x14ac:dyDescent="0.55000000000000004">
      <c r="A26" s="2" t="s">
        <v>156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J26" s="10"/>
      <c r="K26" s="10">
        <v>25000000</v>
      </c>
      <c r="L26" s="10"/>
      <c r="M26" s="10">
        <v>56824232350</v>
      </c>
      <c r="N26" s="10"/>
      <c r="O26" s="10">
        <v>-54697601250</v>
      </c>
      <c r="P26" s="10"/>
      <c r="Q26" s="10">
        <v>2126631100</v>
      </c>
    </row>
    <row r="27" spans="1:17" ht="21" x14ac:dyDescent="0.55000000000000004">
      <c r="A27" s="2" t="s">
        <v>16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v>0</v>
      </c>
      <c r="J27" s="10"/>
      <c r="K27" s="10">
        <v>16019010</v>
      </c>
      <c r="L27" s="10"/>
      <c r="M27" s="10">
        <v>58415475274</v>
      </c>
      <c r="N27" s="10"/>
      <c r="O27" s="10">
        <v>-78376436091</v>
      </c>
      <c r="P27" s="10"/>
      <c r="Q27" s="10">
        <v>-19960960817</v>
      </c>
    </row>
    <row r="28" spans="1:17" ht="21" x14ac:dyDescent="0.55000000000000004">
      <c r="A28" s="2" t="s">
        <v>148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J28" s="10"/>
      <c r="K28" s="10">
        <v>48678</v>
      </c>
      <c r="L28" s="10"/>
      <c r="M28" s="10">
        <v>3636222472</v>
      </c>
      <c r="N28" s="10"/>
      <c r="O28" s="10">
        <v>-4872756834</v>
      </c>
      <c r="P28" s="10"/>
      <c r="Q28" s="10">
        <v>-1236534362</v>
      </c>
    </row>
    <row r="29" spans="1:17" ht="21" x14ac:dyDescent="0.55000000000000004">
      <c r="A29" s="2" t="s">
        <v>157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J29" s="10"/>
      <c r="K29" s="10">
        <v>1703225</v>
      </c>
      <c r="L29" s="10"/>
      <c r="M29" s="10">
        <v>19193112656</v>
      </c>
      <c r="N29" s="10"/>
      <c r="O29" s="10">
        <v>-18437758934</v>
      </c>
      <c r="P29" s="10"/>
      <c r="Q29" s="10">
        <v>755353722</v>
      </c>
    </row>
    <row r="30" spans="1:17" ht="21" x14ac:dyDescent="0.55000000000000004">
      <c r="A30" s="2" t="s">
        <v>46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v>0</v>
      </c>
      <c r="J30" s="10"/>
      <c r="K30" s="10">
        <v>4346221</v>
      </c>
      <c r="L30" s="10"/>
      <c r="M30" s="10">
        <v>42098145175</v>
      </c>
      <c r="N30" s="10"/>
      <c r="O30" s="10">
        <v>-40395375289</v>
      </c>
      <c r="P30" s="10"/>
      <c r="Q30" s="10">
        <v>1702769886</v>
      </c>
    </row>
    <row r="31" spans="1:17" ht="21" x14ac:dyDescent="0.55000000000000004">
      <c r="A31" s="2" t="s">
        <v>45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v>0</v>
      </c>
      <c r="J31" s="10"/>
      <c r="K31" s="10">
        <v>360826</v>
      </c>
      <c r="L31" s="10"/>
      <c r="M31" s="10">
        <v>4726795495</v>
      </c>
      <c r="N31" s="10"/>
      <c r="O31" s="10">
        <v>-4842167651</v>
      </c>
      <c r="P31" s="10"/>
      <c r="Q31" s="10">
        <v>-115372156</v>
      </c>
    </row>
    <row r="32" spans="1:17" ht="21" x14ac:dyDescent="0.55000000000000004">
      <c r="A32" s="2" t="s">
        <v>158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J32" s="10"/>
      <c r="K32" s="10">
        <v>3550000</v>
      </c>
      <c r="L32" s="10"/>
      <c r="M32" s="10">
        <v>45048003369</v>
      </c>
      <c r="N32" s="10"/>
      <c r="O32" s="10">
        <v>-36523882125</v>
      </c>
      <c r="P32" s="10"/>
      <c r="Q32" s="10">
        <v>8524121244</v>
      </c>
    </row>
    <row r="33" spans="1:17" ht="21" x14ac:dyDescent="0.55000000000000004">
      <c r="A33" s="2" t="s">
        <v>144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J33" s="10"/>
      <c r="K33" s="10">
        <v>11896067</v>
      </c>
      <c r="L33" s="10"/>
      <c r="M33" s="10">
        <v>82941206097</v>
      </c>
      <c r="N33" s="10"/>
      <c r="O33" s="10">
        <v>-86915847699</v>
      </c>
      <c r="P33" s="10"/>
      <c r="Q33" s="10">
        <v>-3974641602</v>
      </c>
    </row>
    <row r="34" spans="1:17" ht="21" x14ac:dyDescent="0.55000000000000004">
      <c r="A34" s="2" t="s">
        <v>25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v>0</v>
      </c>
      <c r="J34" s="10"/>
      <c r="K34" s="10">
        <v>865452</v>
      </c>
      <c r="L34" s="10"/>
      <c r="M34" s="10">
        <v>71850753031</v>
      </c>
      <c r="N34" s="10"/>
      <c r="O34" s="10">
        <v>-69016052320</v>
      </c>
      <c r="P34" s="10"/>
      <c r="Q34" s="10">
        <v>2834700711</v>
      </c>
    </row>
    <row r="35" spans="1:17" ht="21" x14ac:dyDescent="0.55000000000000004">
      <c r="A35" s="2" t="s">
        <v>147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J35" s="10"/>
      <c r="K35" s="10">
        <v>2431607</v>
      </c>
      <c r="L35" s="10"/>
      <c r="M35" s="10">
        <v>76946953325</v>
      </c>
      <c r="N35" s="10"/>
      <c r="O35" s="10">
        <v>-70071679709</v>
      </c>
      <c r="P35" s="10"/>
      <c r="Q35" s="10">
        <v>6875273616</v>
      </c>
    </row>
    <row r="36" spans="1:17" ht="21" x14ac:dyDescent="0.55000000000000004">
      <c r="A36" s="2" t="s">
        <v>32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v>0</v>
      </c>
      <c r="J36" s="10"/>
      <c r="K36" s="10">
        <v>2431607</v>
      </c>
      <c r="L36" s="10"/>
      <c r="M36" s="10">
        <v>58997463077</v>
      </c>
      <c r="N36" s="10"/>
      <c r="O36" s="10">
        <v>-76165226061</v>
      </c>
      <c r="P36" s="10"/>
      <c r="Q36" s="10">
        <v>-17167762984</v>
      </c>
    </row>
    <row r="37" spans="1:17" ht="21" x14ac:dyDescent="0.55000000000000004">
      <c r="A37" s="2" t="s">
        <v>143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J37" s="10"/>
      <c r="K37" s="10">
        <v>1210000</v>
      </c>
      <c r="L37" s="10"/>
      <c r="M37" s="10">
        <v>244685179075</v>
      </c>
      <c r="N37" s="10"/>
      <c r="O37" s="10">
        <v>-176650355969</v>
      </c>
      <c r="P37" s="10"/>
      <c r="Q37" s="10">
        <v>68034823106</v>
      </c>
    </row>
    <row r="38" spans="1:17" ht="21" x14ac:dyDescent="0.55000000000000004">
      <c r="A38" s="2" t="s">
        <v>125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J38" s="10"/>
      <c r="K38" s="10">
        <v>1398518</v>
      </c>
      <c r="L38" s="10"/>
      <c r="M38" s="10">
        <v>12365974715</v>
      </c>
      <c r="N38" s="10"/>
      <c r="O38" s="10">
        <v>-12414457583</v>
      </c>
      <c r="P38" s="10"/>
      <c r="Q38" s="10">
        <v>-48482868</v>
      </c>
    </row>
    <row r="39" spans="1:17" ht="21" x14ac:dyDescent="0.55000000000000004">
      <c r="A39" s="2" t="s">
        <v>62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v>0</v>
      </c>
      <c r="J39" s="10"/>
      <c r="K39" s="10">
        <v>5000000</v>
      </c>
      <c r="L39" s="10"/>
      <c r="M39" s="10">
        <v>60854197125</v>
      </c>
      <c r="N39" s="10"/>
      <c r="O39" s="10">
        <v>-61283182462</v>
      </c>
      <c r="P39" s="10"/>
      <c r="Q39" s="10">
        <v>-428985337</v>
      </c>
    </row>
    <row r="40" spans="1:17" ht="21" x14ac:dyDescent="0.55000000000000004">
      <c r="A40" s="2" t="s">
        <v>54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v>0</v>
      </c>
      <c r="J40" s="10"/>
      <c r="K40" s="10">
        <v>1</v>
      </c>
      <c r="L40" s="10"/>
      <c r="M40" s="10">
        <v>1</v>
      </c>
      <c r="N40" s="10"/>
      <c r="O40" s="10">
        <v>-8714</v>
      </c>
      <c r="P40" s="10"/>
      <c r="Q40" s="10">
        <v>-8713</v>
      </c>
    </row>
    <row r="41" spans="1:17" ht="21" x14ac:dyDescent="0.55000000000000004">
      <c r="A41" s="2" t="s">
        <v>70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0</v>
      </c>
      <c r="J41" s="10"/>
      <c r="K41" s="10">
        <v>95581</v>
      </c>
      <c r="L41" s="10"/>
      <c r="M41" s="10">
        <v>1341119929</v>
      </c>
      <c r="N41" s="10"/>
      <c r="O41" s="10">
        <v>-750226917</v>
      </c>
      <c r="P41" s="10"/>
      <c r="Q41" s="10">
        <v>590893012</v>
      </c>
    </row>
    <row r="42" spans="1:17" ht="21" x14ac:dyDescent="0.55000000000000004">
      <c r="A42" s="2" t="s">
        <v>51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0</v>
      </c>
      <c r="J42" s="10"/>
      <c r="K42" s="10">
        <v>1214121</v>
      </c>
      <c r="L42" s="10"/>
      <c r="M42" s="10">
        <v>46740987673</v>
      </c>
      <c r="N42" s="10"/>
      <c r="O42" s="10">
        <v>-36396668742</v>
      </c>
      <c r="P42" s="10"/>
      <c r="Q42" s="10">
        <v>10344318931</v>
      </c>
    </row>
    <row r="43" spans="1:17" ht="21" x14ac:dyDescent="0.55000000000000004">
      <c r="A43" s="2" t="s">
        <v>159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J43" s="10"/>
      <c r="K43" s="10">
        <v>390597</v>
      </c>
      <c r="L43" s="10"/>
      <c r="M43" s="10">
        <v>4787868244</v>
      </c>
      <c r="N43" s="10"/>
      <c r="O43" s="10">
        <v>-4550558948</v>
      </c>
      <c r="P43" s="10"/>
      <c r="Q43" s="10">
        <v>237309296</v>
      </c>
    </row>
    <row r="44" spans="1:17" ht="21" x14ac:dyDescent="0.55000000000000004">
      <c r="A44" s="2" t="s">
        <v>40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0</v>
      </c>
      <c r="J44" s="10"/>
      <c r="K44" s="10">
        <v>83683</v>
      </c>
      <c r="L44" s="10"/>
      <c r="M44" s="10">
        <v>1758213558</v>
      </c>
      <c r="N44" s="10"/>
      <c r="O44" s="10">
        <v>-725042903</v>
      </c>
      <c r="P44" s="10"/>
      <c r="Q44" s="10">
        <v>1033170655</v>
      </c>
    </row>
    <row r="45" spans="1:17" ht="21" x14ac:dyDescent="0.55000000000000004">
      <c r="A45" s="2" t="s">
        <v>160</v>
      </c>
      <c r="C45" s="10">
        <v>0</v>
      </c>
      <c r="D45" s="10"/>
      <c r="E45" s="29">
        <v>0</v>
      </c>
      <c r="F45" s="29"/>
      <c r="G45" s="10">
        <v>0</v>
      </c>
      <c r="H45" s="29"/>
      <c r="I45" s="29">
        <v>0</v>
      </c>
      <c r="J45" s="29"/>
      <c r="K45" s="29">
        <v>7588259</v>
      </c>
      <c r="L45" s="29"/>
      <c r="M45" s="29">
        <f>32920202203</f>
        <v>32920202203</v>
      </c>
      <c r="N45" s="29"/>
      <c r="O45" s="10">
        <f>-22717537960-82</f>
        <v>-22717538042</v>
      </c>
      <c r="P45" s="29"/>
      <c r="Q45" s="10">
        <v>10202664161</v>
      </c>
    </row>
    <row r="46" spans="1:17" ht="19.5" thickBot="1" x14ac:dyDescent="0.5">
      <c r="E46" s="30">
        <f>SUM(E8:E45)</f>
        <v>354343866003</v>
      </c>
      <c r="F46" s="29"/>
      <c r="G46" s="30">
        <f>SUM(SUM(G8:G45))</f>
        <v>-513009036486</v>
      </c>
      <c r="H46" s="29"/>
      <c r="I46" s="30">
        <f>SUM(I8:I45)</f>
        <v>97839347760</v>
      </c>
      <c r="J46" s="29"/>
      <c r="K46" s="29"/>
      <c r="L46" s="29"/>
      <c r="M46" s="45">
        <f>SUM(M8:M45)</f>
        <v>1452003707947</v>
      </c>
      <c r="N46" s="29"/>
      <c r="O46" s="15">
        <f>(SUM(O8:O45))*-1</f>
        <v>1272272454550</v>
      </c>
      <c r="P46" s="29"/>
      <c r="Q46" s="30">
        <f>SUM(Q8:Q45)</f>
        <v>179731253397</v>
      </c>
    </row>
    <row r="47" spans="1:17" ht="19.5" thickTop="1" x14ac:dyDescent="0.45">
      <c r="M47" s="3"/>
    </row>
    <row r="48" spans="1:17" x14ac:dyDescent="0.45">
      <c r="E48" s="3"/>
      <c r="I48" s="3"/>
      <c r="M48" s="9"/>
      <c r="N48" s="17"/>
      <c r="O48" s="28"/>
      <c r="P48" s="17"/>
      <c r="Q48" s="9"/>
    </row>
    <row r="49" spans="5:17" x14ac:dyDescent="0.45">
      <c r="E49" s="3"/>
      <c r="I49" s="3"/>
      <c r="M49" s="9"/>
      <c r="N49" s="17"/>
      <c r="O49" s="17"/>
      <c r="P49" s="17"/>
      <c r="Q49" s="9"/>
    </row>
    <row r="50" spans="5:17" x14ac:dyDescent="0.45">
      <c r="E50" s="3"/>
      <c r="I50" s="3"/>
      <c r="M50" s="9"/>
      <c r="N50" s="17"/>
      <c r="O50" s="17"/>
      <c r="P50" s="17"/>
      <c r="Q50" s="9"/>
    </row>
    <row r="51" spans="5:17" x14ac:dyDescent="0.45">
      <c r="E51" s="3"/>
      <c r="I51" s="3"/>
      <c r="M51" s="9"/>
      <c r="N51" s="17"/>
      <c r="O51" s="17"/>
      <c r="P51" s="17"/>
      <c r="Q51" s="9"/>
    </row>
    <row r="52" spans="5:17" x14ac:dyDescent="0.45">
      <c r="E52" s="8"/>
      <c r="I52" s="3"/>
      <c r="M52" s="31"/>
      <c r="N52" s="17"/>
      <c r="O52" s="17"/>
      <c r="P52" s="17"/>
      <c r="Q52" s="9"/>
    </row>
    <row r="53" spans="5:17" x14ac:dyDescent="0.45">
      <c r="E53" s="27"/>
      <c r="G53" s="27"/>
      <c r="I53" s="8"/>
      <c r="M53" s="28"/>
      <c r="N53" s="17"/>
      <c r="O53" s="28"/>
      <c r="P53" s="17"/>
      <c r="Q53" s="9"/>
    </row>
    <row r="54" spans="5:17" x14ac:dyDescent="0.45">
      <c r="M54" s="27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W84"/>
  <sheetViews>
    <sheetView rightToLeft="1" view="pageBreakPreview" zoomScale="70" zoomScaleNormal="100" zoomScaleSheetLayoutView="70" workbookViewId="0">
      <selection activeCell="AF11" sqref="AF11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24.5703125" style="1" bestFit="1" customWidth="1"/>
    <col min="24" max="16384" width="9.140625" style="1"/>
  </cols>
  <sheetData>
    <row r="2" spans="1:23" ht="30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3" ht="30" x14ac:dyDescent="0.45">
      <c r="A3" s="39" t="s">
        <v>110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3" ht="30" x14ac:dyDescent="0.45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3" x14ac:dyDescent="0.45">
      <c r="A5" s="11"/>
      <c r="U5" s="10"/>
    </row>
    <row r="6" spans="1:23" ht="30" x14ac:dyDescent="0.45">
      <c r="A6" s="39" t="s">
        <v>3</v>
      </c>
      <c r="C6" s="40" t="s">
        <v>112</v>
      </c>
      <c r="D6" s="40" t="s">
        <v>112</v>
      </c>
      <c r="E6" s="40" t="s">
        <v>112</v>
      </c>
      <c r="F6" s="40" t="s">
        <v>112</v>
      </c>
      <c r="G6" s="40" t="s">
        <v>112</v>
      </c>
      <c r="H6" s="40" t="s">
        <v>112</v>
      </c>
      <c r="I6" s="40" t="s">
        <v>112</v>
      </c>
      <c r="J6" s="40" t="s">
        <v>112</v>
      </c>
      <c r="K6" s="40" t="s">
        <v>112</v>
      </c>
      <c r="M6" s="40" t="s">
        <v>113</v>
      </c>
      <c r="N6" s="40" t="s">
        <v>113</v>
      </c>
      <c r="O6" s="40" t="s">
        <v>113</v>
      </c>
      <c r="P6" s="40" t="s">
        <v>113</v>
      </c>
      <c r="Q6" s="40" t="s">
        <v>113</v>
      </c>
      <c r="R6" s="40" t="s">
        <v>113</v>
      </c>
      <c r="S6" s="40" t="s">
        <v>113</v>
      </c>
      <c r="T6" s="40" t="s">
        <v>113</v>
      </c>
      <c r="U6" s="40" t="s">
        <v>113</v>
      </c>
      <c r="W6" s="3"/>
    </row>
    <row r="7" spans="1:23" ht="30" x14ac:dyDescent="0.65">
      <c r="A7" s="39" t="s">
        <v>3</v>
      </c>
      <c r="C7" s="39" t="s">
        <v>161</v>
      </c>
      <c r="E7" s="43" t="s">
        <v>162</v>
      </c>
      <c r="G7" s="43" t="s">
        <v>163</v>
      </c>
      <c r="I7" s="43" t="s">
        <v>83</v>
      </c>
      <c r="K7" s="40" t="s">
        <v>164</v>
      </c>
      <c r="M7" s="43" t="s">
        <v>161</v>
      </c>
      <c r="N7" s="12"/>
      <c r="O7" s="43" t="s">
        <v>162</v>
      </c>
      <c r="Q7" s="43" t="s">
        <v>163</v>
      </c>
      <c r="R7" s="12"/>
      <c r="S7" s="40" t="s">
        <v>83</v>
      </c>
      <c r="U7" s="40" t="s">
        <v>164</v>
      </c>
      <c r="W7" s="36"/>
    </row>
    <row r="8" spans="1:23" ht="21" x14ac:dyDescent="0.55000000000000004">
      <c r="A8" s="20" t="s">
        <v>39</v>
      </c>
      <c r="C8" s="22">
        <v>0</v>
      </c>
      <c r="D8" s="10"/>
      <c r="E8" s="22">
        <v>-11410771718</v>
      </c>
      <c r="F8" s="10"/>
      <c r="G8" s="22">
        <v>16526873961</v>
      </c>
      <c r="H8" s="10"/>
      <c r="I8" s="22">
        <v>5116102243</v>
      </c>
      <c r="K8" s="14">
        <v>-1.2370945396597659E-2</v>
      </c>
      <c r="M8" s="22">
        <v>1192272000</v>
      </c>
      <c r="N8" s="10"/>
      <c r="O8" s="22">
        <v>0</v>
      </c>
      <c r="P8" s="10"/>
      <c r="Q8" s="22">
        <v>16526873961</v>
      </c>
      <c r="R8" s="10"/>
      <c r="S8" s="10">
        <v>17719145961</v>
      </c>
      <c r="U8" s="14">
        <v>1.9038431116748789E-2</v>
      </c>
      <c r="W8" s="4"/>
    </row>
    <row r="9" spans="1:23" ht="21" x14ac:dyDescent="0.55000000000000004">
      <c r="A9" s="2" t="s">
        <v>18</v>
      </c>
      <c r="C9" s="10">
        <v>0</v>
      </c>
      <c r="D9" s="10"/>
      <c r="E9" s="10">
        <v>-13951955185</v>
      </c>
      <c r="F9" s="10"/>
      <c r="G9" s="10">
        <v>467693614</v>
      </c>
      <c r="H9" s="10"/>
      <c r="I9" s="10">
        <v>-13484261571</v>
      </c>
      <c r="K9" s="14">
        <v>3.2605498421482811E-2</v>
      </c>
      <c r="M9" s="10">
        <v>926786795</v>
      </c>
      <c r="N9" s="10"/>
      <c r="O9" s="10">
        <v>-10475798923</v>
      </c>
      <c r="P9" s="10"/>
      <c r="Q9" s="10">
        <v>-15277833725</v>
      </c>
      <c r="R9" s="10"/>
      <c r="S9" s="10">
        <v>-24826845853</v>
      </c>
      <c r="U9" s="14">
        <v>-2.6675337268445048E-2</v>
      </c>
      <c r="W9" s="4"/>
    </row>
    <row r="10" spans="1:23" ht="21" x14ac:dyDescent="0.55000000000000004">
      <c r="A10" s="2" t="s">
        <v>69</v>
      </c>
      <c r="C10" s="10">
        <v>0</v>
      </c>
      <c r="D10" s="10"/>
      <c r="E10" s="10">
        <v>2741461699</v>
      </c>
      <c r="F10" s="10"/>
      <c r="G10" s="10">
        <v>819534001</v>
      </c>
      <c r="H10" s="10"/>
      <c r="I10" s="10">
        <v>3560995700</v>
      </c>
      <c r="K10" s="14">
        <v>-8.6106338907697751E-3</v>
      </c>
      <c r="M10" s="10">
        <v>0</v>
      </c>
      <c r="N10" s="10"/>
      <c r="O10" s="10">
        <v>2741461699</v>
      </c>
      <c r="P10" s="10"/>
      <c r="Q10" s="10">
        <v>819534001</v>
      </c>
      <c r="R10" s="10"/>
      <c r="S10" s="10">
        <v>3560995700</v>
      </c>
      <c r="U10" s="14">
        <v>3.8261308694396302E-3</v>
      </c>
      <c r="W10" s="4"/>
    </row>
    <row r="11" spans="1:23" ht="21" x14ac:dyDescent="0.55000000000000004">
      <c r="A11" s="2" t="s">
        <v>19</v>
      </c>
      <c r="C11" s="10">
        <v>0</v>
      </c>
      <c r="D11" s="10"/>
      <c r="E11" s="10">
        <v>36573056920</v>
      </c>
      <c r="F11" s="10"/>
      <c r="G11" s="10">
        <v>10570248838</v>
      </c>
      <c r="H11" s="10"/>
      <c r="I11" s="10">
        <v>47143305758</v>
      </c>
      <c r="K11" s="14">
        <v>-0.11399445000249696</v>
      </c>
      <c r="M11" s="10">
        <v>17744724160</v>
      </c>
      <c r="N11" s="10"/>
      <c r="O11" s="10">
        <v>22442158675</v>
      </c>
      <c r="P11" s="10"/>
      <c r="Q11" s="10">
        <v>10570244482</v>
      </c>
      <c r="R11" s="10"/>
      <c r="S11" s="10">
        <v>50757127317</v>
      </c>
      <c r="U11" s="14">
        <v>5.4536266828867898E-2</v>
      </c>
      <c r="W11" s="4"/>
    </row>
    <row r="12" spans="1:23" ht="21" x14ac:dyDescent="0.55000000000000004">
      <c r="A12" s="2" t="s">
        <v>52</v>
      </c>
      <c r="C12" s="10">
        <v>0</v>
      </c>
      <c r="D12" s="10"/>
      <c r="E12" s="10">
        <v>-2227666037</v>
      </c>
      <c r="F12" s="10"/>
      <c r="G12" s="10">
        <v>3135134501</v>
      </c>
      <c r="H12" s="10"/>
      <c r="I12" s="10">
        <v>907468464</v>
      </c>
      <c r="K12" s="14">
        <v>-2.1942960253850323E-3</v>
      </c>
      <c r="M12" s="10">
        <v>1000000000</v>
      </c>
      <c r="N12" s="10"/>
      <c r="O12" s="10">
        <v>1201806463</v>
      </c>
      <c r="P12" s="10"/>
      <c r="Q12" s="10">
        <v>3135134501</v>
      </c>
      <c r="R12" s="10"/>
      <c r="S12" s="10">
        <v>5336940964</v>
      </c>
      <c r="U12" s="14">
        <v>5.7343047537904345E-3</v>
      </c>
      <c r="W12" s="4"/>
    </row>
    <row r="13" spans="1:23" ht="21" x14ac:dyDescent="0.55000000000000004">
      <c r="A13" s="2" t="s">
        <v>15</v>
      </c>
      <c r="C13" s="10">
        <v>0</v>
      </c>
      <c r="D13" s="10"/>
      <c r="E13" s="10">
        <v>-9677076621</v>
      </c>
      <c r="F13" s="10"/>
      <c r="G13" s="10">
        <v>-101213608</v>
      </c>
      <c r="H13" s="10"/>
      <c r="I13" s="10">
        <v>-9778290229</v>
      </c>
      <c r="K13" s="14">
        <v>2.364430747265725E-2</v>
      </c>
      <c r="M13" s="10">
        <v>902192691</v>
      </c>
      <c r="N13" s="10"/>
      <c r="O13" s="10">
        <v>-10855025871</v>
      </c>
      <c r="P13" s="10"/>
      <c r="Q13" s="10">
        <v>-101213608</v>
      </c>
      <c r="R13" s="10"/>
      <c r="S13" s="10">
        <v>-10054046788</v>
      </c>
      <c r="U13" s="14">
        <v>-1.0802624327335515E-2</v>
      </c>
      <c r="W13" s="4"/>
    </row>
    <row r="14" spans="1:23" ht="21" x14ac:dyDescent="0.55000000000000004">
      <c r="A14" s="2" t="s">
        <v>61</v>
      </c>
      <c r="C14" s="10">
        <v>0</v>
      </c>
      <c r="D14" s="10"/>
      <c r="E14" s="10">
        <v>-66911990625</v>
      </c>
      <c r="F14" s="10"/>
      <c r="G14" s="10">
        <v>61305763700</v>
      </c>
      <c r="H14" s="10"/>
      <c r="I14" s="10">
        <v>-5606226925</v>
      </c>
      <c r="K14" s="14">
        <v>1.3556087012335067E-2</v>
      </c>
      <c r="M14" s="10">
        <v>7313501850</v>
      </c>
      <c r="N14" s="10"/>
      <c r="O14" s="10">
        <v>0</v>
      </c>
      <c r="P14" s="10"/>
      <c r="Q14" s="10">
        <v>61305763700</v>
      </c>
      <c r="R14" s="10"/>
      <c r="S14" s="10">
        <v>68619265550</v>
      </c>
      <c r="U14" s="14">
        <v>7.3728336756803819E-2</v>
      </c>
      <c r="W14" s="4"/>
    </row>
    <row r="15" spans="1:23" ht="21" x14ac:dyDescent="0.55000000000000004">
      <c r="A15" s="2" t="s">
        <v>41</v>
      </c>
      <c r="C15" s="10">
        <v>0</v>
      </c>
      <c r="D15" s="10"/>
      <c r="E15" s="10">
        <v>-14885903397</v>
      </c>
      <c r="F15" s="10"/>
      <c r="G15" s="10">
        <v>-570788722</v>
      </c>
      <c r="H15" s="10"/>
      <c r="I15" s="10">
        <v>-15456692119</v>
      </c>
      <c r="K15" s="14">
        <v>3.7374916515359867E-2</v>
      </c>
      <c r="M15" s="10">
        <v>6766448076</v>
      </c>
      <c r="N15" s="10"/>
      <c r="O15" s="10">
        <v>-1251091534</v>
      </c>
      <c r="P15" s="10"/>
      <c r="Q15" s="10">
        <v>885917783</v>
      </c>
      <c r="R15" s="10"/>
      <c r="S15" s="10">
        <v>6401274325</v>
      </c>
      <c r="U15" s="14">
        <v>6.8778834241877435E-3</v>
      </c>
      <c r="W15" s="4"/>
    </row>
    <row r="16" spans="1:23" ht="21" x14ac:dyDescent="0.55000000000000004">
      <c r="A16" s="2" t="s">
        <v>24</v>
      </c>
      <c r="C16" s="10">
        <v>0</v>
      </c>
      <c r="D16" s="10"/>
      <c r="E16" s="10">
        <v>-8981849796</v>
      </c>
      <c r="F16" s="10"/>
      <c r="G16" s="10">
        <v>2860924581</v>
      </c>
      <c r="H16" s="10"/>
      <c r="I16" s="10">
        <v>-6120925215</v>
      </c>
      <c r="K16" s="14">
        <v>1.4800648621717311E-2</v>
      </c>
      <c r="M16" s="10">
        <v>0</v>
      </c>
      <c r="N16" s="10"/>
      <c r="O16" s="10">
        <v>20006935695</v>
      </c>
      <c r="P16" s="10"/>
      <c r="Q16" s="10">
        <v>2860924581</v>
      </c>
      <c r="R16" s="10"/>
      <c r="S16" s="10">
        <v>22867860276</v>
      </c>
      <c r="U16" s="14">
        <v>2.4570494741129809E-2</v>
      </c>
      <c r="W16" s="4"/>
    </row>
    <row r="17" spans="1:23" ht="21" x14ac:dyDescent="0.55000000000000004">
      <c r="A17" s="2" t="s">
        <v>38</v>
      </c>
      <c r="C17" s="10">
        <v>0</v>
      </c>
      <c r="D17" s="10"/>
      <c r="E17" s="10">
        <v>-969198750</v>
      </c>
      <c r="F17" s="10"/>
      <c r="G17" s="10">
        <v>1347103393</v>
      </c>
      <c r="H17" s="10"/>
      <c r="I17" s="10">
        <v>377904643</v>
      </c>
      <c r="K17" s="14">
        <v>-9.1378895135847888E-4</v>
      </c>
      <c r="M17" s="10">
        <v>783642173</v>
      </c>
      <c r="N17" s="10"/>
      <c r="O17" s="10">
        <v>0</v>
      </c>
      <c r="P17" s="10"/>
      <c r="Q17" s="10">
        <v>1347103393</v>
      </c>
      <c r="R17" s="10"/>
      <c r="S17" s="10">
        <v>2130745566</v>
      </c>
      <c r="U17" s="14">
        <v>2.2893909658453721E-3</v>
      </c>
      <c r="W17" s="4"/>
    </row>
    <row r="18" spans="1:23" ht="21" x14ac:dyDescent="0.55000000000000004">
      <c r="A18" s="2" t="s">
        <v>49</v>
      </c>
      <c r="C18" s="10">
        <v>0</v>
      </c>
      <c r="D18" s="10"/>
      <c r="E18" s="10">
        <v>1391540</v>
      </c>
      <c r="F18" s="10"/>
      <c r="G18" s="10">
        <v>12778631</v>
      </c>
      <c r="H18" s="10"/>
      <c r="I18" s="10">
        <v>14170171</v>
      </c>
      <c r="K18" s="14">
        <v>-3.4264055598439233E-5</v>
      </c>
      <c r="M18" s="10">
        <v>0</v>
      </c>
      <c r="N18" s="10"/>
      <c r="O18" s="10">
        <v>0</v>
      </c>
      <c r="P18" s="10"/>
      <c r="Q18" s="10">
        <v>12778631</v>
      </c>
      <c r="R18" s="10"/>
      <c r="S18" s="10">
        <v>12778631</v>
      </c>
      <c r="U18" s="14">
        <v>1.3730068401452495E-5</v>
      </c>
      <c r="W18" s="4"/>
    </row>
    <row r="19" spans="1:23" ht="21" x14ac:dyDescent="0.55000000000000004">
      <c r="A19" s="2" t="s">
        <v>33</v>
      </c>
      <c r="C19" s="10">
        <v>0</v>
      </c>
      <c r="D19" s="10"/>
      <c r="E19" s="10">
        <v>6216863995</v>
      </c>
      <c r="F19" s="10"/>
      <c r="G19" s="10">
        <v>0</v>
      </c>
      <c r="H19" s="10"/>
      <c r="I19" s="10">
        <v>6216863995</v>
      </c>
      <c r="K19" s="14">
        <v>-1.5032632532988841E-2</v>
      </c>
      <c r="M19" s="10">
        <v>0</v>
      </c>
      <c r="N19" s="10"/>
      <c r="O19" s="10">
        <v>0</v>
      </c>
      <c r="P19" s="10"/>
      <c r="Q19" s="10">
        <v>0</v>
      </c>
      <c r="R19" s="10"/>
      <c r="S19" s="10">
        <v>0</v>
      </c>
      <c r="U19" s="14">
        <v>0</v>
      </c>
      <c r="W19" s="4"/>
    </row>
    <row r="20" spans="1:23" ht="21" x14ac:dyDescent="0.55000000000000004">
      <c r="A20" s="2" t="s">
        <v>37</v>
      </c>
      <c r="C20" s="10">
        <v>0</v>
      </c>
      <c r="D20" s="10"/>
      <c r="E20" s="10">
        <v>-76527494</v>
      </c>
      <c r="F20" s="10"/>
      <c r="G20" s="10">
        <v>707070463</v>
      </c>
      <c r="H20" s="10"/>
      <c r="I20" s="10">
        <v>630542969</v>
      </c>
      <c r="K20" s="14">
        <v>-1.5246788021838935E-3</v>
      </c>
      <c r="M20" s="10">
        <v>0</v>
      </c>
      <c r="N20" s="10"/>
      <c r="O20" s="10">
        <v>0</v>
      </c>
      <c r="P20" s="10"/>
      <c r="Q20" s="10">
        <v>707070463</v>
      </c>
      <c r="R20" s="10"/>
      <c r="S20" s="10">
        <v>707070463</v>
      </c>
      <c r="U20" s="14">
        <v>7.5971563946378021E-4</v>
      </c>
      <c r="W20" s="4"/>
    </row>
    <row r="21" spans="1:23" ht="21" x14ac:dyDescent="0.55000000000000004">
      <c r="A21" s="2" t="s">
        <v>43</v>
      </c>
      <c r="C21" s="10">
        <v>0</v>
      </c>
      <c r="D21" s="10"/>
      <c r="E21" s="10">
        <v>-397580757</v>
      </c>
      <c r="F21" s="10"/>
      <c r="G21" s="10">
        <v>758224407</v>
      </c>
      <c r="H21" s="10"/>
      <c r="I21" s="10">
        <v>360643650</v>
      </c>
      <c r="K21" s="14">
        <v>-8.7205116119093114E-4</v>
      </c>
      <c r="M21" s="10">
        <v>0</v>
      </c>
      <c r="N21" s="10"/>
      <c r="O21" s="10">
        <v>0</v>
      </c>
      <c r="P21" s="10"/>
      <c r="Q21" s="10">
        <v>758224407</v>
      </c>
      <c r="R21" s="10"/>
      <c r="S21" s="10">
        <v>758224407</v>
      </c>
      <c r="U21" s="14">
        <v>8.1467826809935716E-4</v>
      </c>
      <c r="W21" s="4"/>
    </row>
    <row r="22" spans="1:23" ht="21" x14ac:dyDescent="0.55000000000000004">
      <c r="A22" s="2" t="s">
        <v>154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v>0</v>
      </c>
      <c r="K22" s="14">
        <v>0</v>
      </c>
      <c r="M22" s="10">
        <v>0</v>
      </c>
      <c r="N22" s="10"/>
      <c r="O22" s="10">
        <v>0</v>
      </c>
      <c r="P22" s="10"/>
      <c r="Q22" s="10">
        <v>1290348992</v>
      </c>
      <c r="R22" s="10"/>
      <c r="S22" s="10">
        <v>1290348992</v>
      </c>
      <c r="U22" s="14">
        <v>1.3864223735629644E-3</v>
      </c>
      <c r="W22" s="4"/>
    </row>
    <row r="23" spans="1:23" ht="21" x14ac:dyDescent="0.55000000000000004">
      <c r="A23" s="2" t="s">
        <v>155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v>0</v>
      </c>
      <c r="K23" s="14">
        <v>0</v>
      </c>
      <c r="M23" s="10">
        <v>0</v>
      </c>
      <c r="N23" s="10"/>
      <c r="O23" s="10">
        <v>0</v>
      </c>
      <c r="P23" s="10"/>
      <c r="Q23" s="10">
        <v>-1879891183</v>
      </c>
      <c r="R23" s="10"/>
      <c r="S23" s="10">
        <v>-1879891183</v>
      </c>
      <c r="U23" s="14">
        <v>-2.0198591327879683E-3</v>
      </c>
      <c r="W23" s="4"/>
    </row>
    <row r="24" spans="1:23" ht="21" x14ac:dyDescent="0.55000000000000004">
      <c r="A24" s="2" t="s">
        <v>48</v>
      </c>
      <c r="C24" s="10">
        <v>0</v>
      </c>
      <c r="D24" s="10"/>
      <c r="E24" s="10">
        <v>763179899</v>
      </c>
      <c r="F24" s="10"/>
      <c r="G24" s="10">
        <v>0</v>
      </c>
      <c r="H24" s="10"/>
      <c r="I24" s="10">
        <v>763179899</v>
      </c>
      <c r="K24" s="14">
        <v>-1.8454003477408449E-3</v>
      </c>
      <c r="M24" s="10">
        <v>0</v>
      </c>
      <c r="N24" s="10"/>
      <c r="O24" s="10">
        <v>3523887848</v>
      </c>
      <c r="P24" s="10"/>
      <c r="Q24" s="10">
        <v>-8053</v>
      </c>
      <c r="R24" s="10"/>
      <c r="S24" s="10">
        <v>3523879795</v>
      </c>
      <c r="U24" s="14">
        <v>3.786251486864782E-3</v>
      </c>
      <c r="W24" s="4"/>
    </row>
    <row r="25" spans="1:23" ht="21" x14ac:dyDescent="0.55000000000000004">
      <c r="A25" s="2" t="s">
        <v>132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v>0</v>
      </c>
      <c r="K25" s="14">
        <v>0</v>
      </c>
      <c r="M25" s="10">
        <v>10237278107</v>
      </c>
      <c r="N25" s="10"/>
      <c r="O25" s="10">
        <v>0</v>
      </c>
      <c r="P25" s="10"/>
      <c r="Q25" s="10">
        <v>26441000470</v>
      </c>
      <c r="R25" s="10"/>
      <c r="S25" s="10">
        <v>36678278577</v>
      </c>
      <c r="U25" s="14">
        <v>3.94091725247986E-2</v>
      </c>
      <c r="W25" s="4"/>
    </row>
    <row r="26" spans="1:23" ht="21" x14ac:dyDescent="0.55000000000000004">
      <c r="A26" s="2" t="s">
        <v>156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v>0</v>
      </c>
      <c r="K26" s="14">
        <v>0</v>
      </c>
      <c r="M26" s="10">
        <v>0</v>
      </c>
      <c r="N26" s="10"/>
      <c r="O26" s="10">
        <v>0</v>
      </c>
      <c r="P26" s="10"/>
      <c r="Q26" s="10">
        <v>2126631100</v>
      </c>
      <c r="R26" s="10"/>
      <c r="S26" s="10">
        <v>2126631100</v>
      </c>
      <c r="U26" s="14">
        <v>2.2849701558528578E-3</v>
      </c>
      <c r="W26" s="4"/>
    </row>
    <row r="27" spans="1:23" ht="21" x14ac:dyDescent="0.55000000000000004">
      <c r="A27" s="2" t="s">
        <v>16</v>
      </c>
      <c r="C27" s="10">
        <v>0</v>
      </c>
      <c r="D27" s="10"/>
      <c r="E27" s="10">
        <v>-1625336501</v>
      </c>
      <c r="F27" s="10"/>
      <c r="G27" s="10">
        <v>0</v>
      </c>
      <c r="H27" s="10"/>
      <c r="I27" s="10">
        <v>-1625336501</v>
      </c>
      <c r="K27" s="14">
        <v>3.9301304293672019E-3</v>
      </c>
      <c r="M27" s="10">
        <v>1341239658</v>
      </c>
      <c r="N27" s="10"/>
      <c r="O27" s="10">
        <v>-5012879952</v>
      </c>
      <c r="P27" s="10"/>
      <c r="Q27" s="10">
        <v>-19960960817</v>
      </c>
      <c r="R27" s="10"/>
      <c r="S27" s="10">
        <v>-23632601111</v>
      </c>
      <c r="U27" s="14">
        <v>-2.5392174620135148E-2</v>
      </c>
      <c r="W27" s="4"/>
    </row>
    <row r="28" spans="1:23" ht="21" x14ac:dyDescent="0.55000000000000004">
      <c r="A28" s="2" t="s">
        <v>148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v>0</v>
      </c>
      <c r="K28" s="14">
        <v>0</v>
      </c>
      <c r="M28" s="10">
        <v>267729000</v>
      </c>
      <c r="N28" s="10"/>
      <c r="O28" s="10">
        <v>0</v>
      </c>
      <c r="P28" s="10"/>
      <c r="Q28" s="10">
        <v>-1236534362</v>
      </c>
      <c r="R28" s="10"/>
      <c r="S28" s="10">
        <v>-968805362</v>
      </c>
      <c r="U28" s="14">
        <v>-1.0409381011122355E-3</v>
      </c>
      <c r="W28" s="4"/>
    </row>
    <row r="29" spans="1:23" ht="21" x14ac:dyDescent="0.55000000000000004">
      <c r="A29" s="2" t="s">
        <v>157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v>0</v>
      </c>
      <c r="K29" s="14">
        <v>0</v>
      </c>
      <c r="M29" s="10">
        <v>0</v>
      </c>
      <c r="N29" s="10"/>
      <c r="O29" s="10">
        <v>0</v>
      </c>
      <c r="P29" s="10"/>
      <c r="Q29" s="10">
        <v>755353722</v>
      </c>
      <c r="R29" s="10"/>
      <c r="S29" s="10">
        <v>755353722</v>
      </c>
      <c r="U29" s="14">
        <v>8.1159384525241656E-4</v>
      </c>
      <c r="W29" s="4"/>
    </row>
    <row r="30" spans="1:23" ht="21" x14ac:dyDescent="0.55000000000000004">
      <c r="A30" s="2" t="s">
        <v>46</v>
      </c>
      <c r="C30" s="10">
        <v>0</v>
      </c>
      <c r="D30" s="10"/>
      <c r="E30" s="10">
        <v>-54831032382</v>
      </c>
      <c r="F30" s="10"/>
      <c r="G30" s="10">
        <v>0</v>
      </c>
      <c r="H30" s="10"/>
      <c r="I30" s="10">
        <v>-54831032382</v>
      </c>
      <c r="K30" s="14">
        <v>0.13258368879646334</v>
      </c>
      <c r="M30" s="10">
        <v>0</v>
      </c>
      <c r="N30" s="10"/>
      <c r="O30" s="10">
        <v>21145047309</v>
      </c>
      <c r="P30" s="10"/>
      <c r="Q30" s="10">
        <v>1702769886</v>
      </c>
      <c r="R30" s="10"/>
      <c r="S30" s="10">
        <v>22847817195</v>
      </c>
      <c r="U30" s="14">
        <v>2.4548959345585025E-2</v>
      </c>
      <c r="W30" s="4"/>
    </row>
    <row r="31" spans="1:23" ht="21" x14ac:dyDescent="0.55000000000000004">
      <c r="A31" s="2" t="s">
        <v>45</v>
      </c>
      <c r="C31" s="10">
        <v>0</v>
      </c>
      <c r="D31" s="10"/>
      <c r="E31" s="10">
        <v>-2584530000</v>
      </c>
      <c r="F31" s="10"/>
      <c r="G31" s="10">
        <v>0</v>
      </c>
      <c r="H31" s="10"/>
      <c r="I31" s="10">
        <v>-2584530000</v>
      </c>
      <c r="K31" s="14">
        <v>6.2494997142824981E-3</v>
      </c>
      <c r="M31" s="10">
        <v>7823174816</v>
      </c>
      <c r="N31" s="10"/>
      <c r="O31" s="10">
        <v>10749816937</v>
      </c>
      <c r="P31" s="10"/>
      <c r="Q31" s="10">
        <v>-115372156</v>
      </c>
      <c r="R31" s="10"/>
      <c r="S31" s="10">
        <v>18457619597</v>
      </c>
      <c r="U31" s="14">
        <v>1.9831888063345755E-2</v>
      </c>
      <c r="W31" s="4"/>
    </row>
    <row r="32" spans="1:23" ht="21" x14ac:dyDescent="0.55000000000000004">
      <c r="A32" s="2" t="s">
        <v>158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v>0</v>
      </c>
      <c r="K32" s="14">
        <v>0</v>
      </c>
      <c r="M32" s="10">
        <v>0</v>
      </c>
      <c r="N32" s="10"/>
      <c r="O32" s="10">
        <v>0</v>
      </c>
      <c r="P32" s="10"/>
      <c r="Q32" s="10">
        <v>8524121244</v>
      </c>
      <c r="R32" s="10"/>
      <c r="S32" s="10">
        <v>8524121244</v>
      </c>
      <c r="U32" s="14">
        <v>9.158787646532272E-3</v>
      </c>
      <c r="W32" s="4"/>
    </row>
    <row r="33" spans="1:23" ht="21" x14ac:dyDescent="0.55000000000000004">
      <c r="A33" s="2" t="s">
        <v>144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v>0</v>
      </c>
      <c r="K33" s="14">
        <v>0</v>
      </c>
      <c r="M33" s="10">
        <v>999269628</v>
      </c>
      <c r="N33" s="10"/>
      <c r="O33" s="10">
        <v>0</v>
      </c>
      <c r="P33" s="10"/>
      <c r="Q33" s="10">
        <v>-3974641602</v>
      </c>
      <c r="R33" s="10"/>
      <c r="S33" s="10">
        <v>-2975371974</v>
      </c>
      <c r="U33" s="14">
        <v>-3.1969043258847319E-3</v>
      </c>
      <c r="W33" s="4"/>
    </row>
    <row r="34" spans="1:23" ht="21" x14ac:dyDescent="0.55000000000000004">
      <c r="A34" s="2" t="s">
        <v>25</v>
      </c>
      <c r="C34" s="10">
        <v>0</v>
      </c>
      <c r="D34" s="10"/>
      <c r="E34" s="10">
        <v>-35821940814</v>
      </c>
      <c r="F34" s="10"/>
      <c r="G34" s="10">
        <v>0</v>
      </c>
      <c r="H34" s="10"/>
      <c r="I34" s="10">
        <v>-35821940814</v>
      </c>
      <c r="K34" s="14">
        <v>8.6618924478391646E-2</v>
      </c>
      <c r="M34" s="10">
        <v>0</v>
      </c>
      <c r="N34" s="10"/>
      <c r="O34" s="10">
        <v>41326287819</v>
      </c>
      <c r="P34" s="10"/>
      <c r="Q34" s="10">
        <v>2834700711</v>
      </c>
      <c r="R34" s="10"/>
      <c r="S34" s="10">
        <v>44160988530</v>
      </c>
      <c r="U34" s="14">
        <v>4.7449010241602488E-2</v>
      </c>
      <c r="W34" s="4"/>
    </row>
    <row r="35" spans="1:23" ht="21" x14ac:dyDescent="0.55000000000000004">
      <c r="A35" s="2" t="s">
        <v>147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v>0</v>
      </c>
      <c r="K35" s="14">
        <v>0</v>
      </c>
      <c r="M35" s="10">
        <v>1341099439</v>
      </c>
      <c r="N35" s="10"/>
      <c r="O35" s="10">
        <v>0</v>
      </c>
      <c r="P35" s="10"/>
      <c r="Q35" s="10">
        <v>6875273616</v>
      </c>
      <c r="R35" s="10"/>
      <c r="S35" s="10">
        <v>8216373055</v>
      </c>
      <c r="U35" s="14">
        <v>8.8281259594240741E-3</v>
      </c>
      <c r="W35" s="4"/>
    </row>
    <row r="36" spans="1:23" ht="21" x14ac:dyDescent="0.55000000000000004">
      <c r="A36" s="2" t="s">
        <v>32</v>
      </c>
      <c r="C36" s="10">
        <v>0</v>
      </c>
      <c r="D36" s="10"/>
      <c r="E36" s="10">
        <v>2403563486</v>
      </c>
      <c r="F36" s="10"/>
      <c r="G36" s="10">
        <v>0</v>
      </c>
      <c r="H36" s="10"/>
      <c r="I36" s="10">
        <v>2403563486</v>
      </c>
      <c r="K36" s="14">
        <v>-5.8119152492007624E-3</v>
      </c>
      <c r="M36" s="10">
        <v>0</v>
      </c>
      <c r="N36" s="10"/>
      <c r="O36" s="10">
        <v>2595192390</v>
      </c>
      <c r="P36" s="10"/>
      <c r="Q36" s="10">
        <v>-17167762984</v>
      </c>
      <c r="R36" s="10"/>
      <c r="S36" s="10">
        <v>-14572570594</v>
      </c>
      <c r="U36" s="14">
        <v>-1.5657576389882077E-2</v>
      </c>
      <c r="W36" s="4"/>
    </row>
    <row r="37" spans="1:23" ht="21" x14ac:dyDescent="0.55000000000000004">
      <c r="A37" s="2" t="s">
        <v>143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v>0</v>
      </c>
      <c r="K37" s="14">
        <v>0</v>
      </c>
      <c r="M37" s="10">
        <v>18777000000</v>
      </c>
      <c r="N37" s="10"/>
      <c r="O37" s="10">
        <v>0</v>
      </c>
      <c r="P37" s="10"/>
      <c r="Q37" s="10">
        <v>68034823106</v>
      </c>
      <c r="R37" s="10"/>
      <c r="S37" s="10">
        <v>86811823106</v>
      </c>
      <c r="U37" s="14">
        <v>9.327542749298999E-2</v>
      </c>
      <c r="W37" s="4"/>
    </row>
    <row r="38" spans="1:23" ht="21" x14ac:dyDescent="0.55000000000000004">
      <c r="A38" s="2" t="s">
        <v>125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v>0</v>
      </c>
      <c r="K38" s="14">
        <v>0</v>
      </c>
      <c r="M38" s="10">
        <v>457810825</v>
      </c>
      <c r="N38" s="10"/>
      <c r="O38" s="10">
        <v>0</v>
      </c>
      <c r="P38" s="10"/>
      <c r="Q38" s="10">
        <v>-48482868</v>
      </c>
      <c r="R38" s="10"/>
      <c r="S38" s="10">
        <v>409327957</v>
      </c>
      <c r="U38" s="14">
        <v>4.3980461195231366E-4</v>
      </c>
      <c r="W38" s="4"/>
    </row>
    <row r="39" spans="1:23" ht="21" x14ac:dyDescent="0.55000000000000004">
      <c r="A39" s="2" t="s">
        <v>62</v>
      </c>
      <c r="C39" s="10">
        <v>0</v>
      </c>
      <c r="D39" s="10"/>
      <c r="E39" s="10">
        <v>-19474751645</v>
      </c>
      <c r="F39" s="10"/>
      <c r="G39" s="10">
        <v>0</v>
      </c>
      <c r="H39" s="10"/>
      <c r="I39" s="10">
        <v>-19474751645</v>
      </c>
      <c r="K39" s="14">
        <v>4.7090749513896191E-2</v>
      </c>
      <c r="M39" s="10">
        <v>2742784800</v>
      </c>
      <c r="N39" s="10"/>
      <c r="O39" s="10">
        <v>584242511</v>
      </c>
      <c r="P39" s="10"/>
      <c r="Q39" s="10">
        <v>-428985337</v>
      </c>
      <c r="R39" s="10"/>
      <c r="S39" s="10">
        <v>2898041974</v>
      </c>
      <c r="U39" s="14">
        <v>3.1138166939244441E-3</v>
      </c>
      <c r="W39" s="4"/>
    </row>
    <row r="40" spans="1:23" ht="21" x14ac:dyDescent="0.55000000000000004">
      <c r="A40" s="2" t="s">
        <v>54</v>
      </c>
      <c r="C40" s="10">
        <v>0</v>
      </c>
      <c r="D40" s="10"/>
      <c r="E40" s="10">
        <v>-70014338367</v>
      </c>
      <c r="F40" s="10"/>
      <c r="G40" s="10">
        <v>0</v>
      </c>
      <c r="H40" s="10"/>
      <c r="I40" s="10">
        <v>-70014338367</v>
      </c>
      <c r="K40" s="14">
        <v>0.16929754640891947</v>
      </c>
      <c r="M40" s="10">
        <v>12934942027</v>
      </c>
      <c r="N40" s="10"/>
      <c r="O40" s="10">
        <v>49981421738</v>
      </c>
      <c r="P40" s="10"/>
      <c r="Q40" s="10">
        <v>-8713</v>
      </c>
      <c r="R40" s="10"/>
      <c r="S40" s="10">
        <v>62916355052</v>
      </c>
      <c r="U40" s="14">
        <v>6.7600814080477897E-2</v>
      </c>
      <c r="W40" s="4"/>
    </row>
    <row r="41" spans="1:23" ht="21" x14ac:dyDescent="0.55000000000000004">
      <c r="A41" s="2" t="s">
        <v>70</v>
      </c>
      <c r="C41" s="10">
        <v>0</v>
      </c>
      <c r="D41" s="10"/>
      <c r="E41" s="10">
        <v>-4039831953</v>
      </c>
      <c r="F41" s="10"/>
      <c r="G41" s="10">
        <v>0</v>
      </c>
      <c r="H41" s="10"/>
      <c r="I41" s="10">
        <v>-4039831953</v>
      </c>
      <c r="K41" s="14">
        <v>9.7684796214486998E-3</v>
      </c>
      <c r="M41" s="10">
        <v>10506714</v>
      </c>
      <c r="N41" s="10"/>
      <c r="O41" s="10">
        <v>-4039831953</v>
      </c>
      <c r="P41" s="10"/>
      <c r="Q41" s="10">
        <v>590893012</v>
      </c>
      <c r="R41" s="10"/>
      <c r="S41" s="10">
        <v>-3438432227</v>
      </c>
      <c r="U41" s="14">
        <v>-3.6944418905646963E-3</v>
      </c>
      <c r="W41" s="4"/>
    </row>
    <row r="42" spans="1:23" ht="21" x14ac:dyDescent="0.55000000000000004">
      <c r="A42" s="2" t="s">
        <v>51</v>
      </c>
      <c r="C42" s="10">
        <v>0</v>
      </c>
      <c r="D42" s="10"/>
      <c r="E42" s="10">
        <v>-9940500</v>
      </c>
      <c r="F42" s="10"/>
      <c r="G42" s="10">
        <v>0</v>
      </c>
      <c r="H42" s="10"/>
      <c r="I42" s="10">
        <v>-9940500</v>
      </c>
      <c r="K42" s="14">
        <v>2.4036537362624993E-5</v>
      </c>
      <c r="M42" s="10">
        <v>0</v>
      </c>
      <c r="N42" s="10"/>
      <c r="O42" s="10">
        <v>6670507956</v>
      </c>
      <c r="P42" s="10"/>
      <c r="Q42" s="10">
        <v>10344318931</v>
      </c>
      <c r="R42" s="10"/>
      <c r="S42" s="10">
        <v>17014826887</v>
      </c>
      <c r="U42" s="14">
        <v>1.8281671721906912E-2</v>
      </c>
      <c r="W42" s="4"/>
    </row>
    <row r="43" spans="1:23" ht="21" x14ac:dyDescent="0.55000000000000004">
      <c r="A43" s="2" t="s">
        <v>159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0</v>
      </c>
      <c r="K43" s="14">
        <v>0</v>
      </c>
      <c r="M43" s="10">
        <v>0</v>
      </c>
      <c r="N43" s="10"/>
      <c r="O43" s="10">
        <v>0</v>
      </c>
      <c r="P43" s="10"/>
      <c r="Q43" s="10">
        <v>237309296</v>
      </c>
      <c r="R43" s="10"/>
      <c r="S43" s="10">
        <v>237309296</v>
      </c>
      <c r="U43" s="14">
        <v>2.5497824190874103E-4</v>
      </c>
      <c r="W43" s="4"/>
    </row>
    <row r="44" spans="1:23" ht="21" x14ac:dyDescent="0.55000000000000004">
      <c r="A44" s="2" t="s">
        <v>40</v>
      </c>
      <c r="C44" s="10">
        <v>0</v>
      </c>
      <c r="D44" s="10"/>
      <c r="E44" s="10">
        <v>-3034423642</v>
      </c>
      <c r="F44" s="10"/>
      <c r="G44" s="10">
        <v>0</v>
      </c>
      <c r="H44" s="10"/>
      <c r="I44" s="10">
        <v>-3034423642</v>
      </c>
      <c r="K44" s="14">
        <v>7.3373610225809169E-3</v>
      </c>
      <c r="M44" s="10">
        <v>8351470262</v>
      </c>
      <c r="N44" s="10"/>
      <c r="O44" s="10">
        <v>33525249348</v>
      </c>
      <c r="P44" s="10"/>
      <c r="Q44" s="10">
        <v>1033170655</v>
      </c>
      <c r="R44" s="10"/>
      <c r="S44" s="10">
        <v>42909890265</v>
      </c>
      <c r="U44" s="14">
        <v>4.6104761021526525E-2</v>
      </c>
      <c r="W44" s="4"/>
    </row>
    <row r="45" spans="1:23" ht="21" x14ac:dyDescent="0.55000000000000004">
      <c r="A45" s="2" t="s">
        <v>160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0</v>
      </c>
      <c r="K45" s="14">
        <v>0</v>
      </c>
      <c r="M45" s="10">
        <v>0</v>
      </c>
      <c r="N45" s="10"/>
      <c r="O45" s="10">
        <v>0</v>
      </c>
      <c r="P45" s="10"/>
      <c r="Q45" s="10">
        <f>10202664243-82</f>
        <v>10202664161</v>
      </c>
      <c r="R45" s="10"/>
      <c r="S45" s="10">
        <v>10202664243</v>
      </c>
      <c r="U45" s="14">
        <v>1.0962307146473166E-2</v>
      </c>
      <c r="W45" s="4"/>
    </row>
    <row r="46" spans="1:23" ht="21" x14ac:dyDescent="0.55000000000000004">
      <c r="A46" s="2" t="s">
        <v>60</v>
      </c>
      <c r="C46" s="10">
        <v>0</v>
      </c>
      <c r="D46" s="10"/>
      <c r="E46" s="10">
        <v>-7935799365</v>
      </c>
      <c r="F46" s="10"/>
      <c r="G46" s="10">
        <v>0</v>
      </c>
      <c r="H46" s="10"/>
      <c r="I46" s="10">
        <v>-7935799365</v>
      </c>
      <c r="K46" s="14">
        <v>1.9189088872704412E-2</v>
      </c>
      <c r="M46" s="10">
        <v>1956625483</v>
      </c>
      <c r="N46" s="10"/>
      <c r="O46" s="10">
        <v>10420049601</v>
      </c>
      <c r="P46" s="10"/>
      <c r="Q46" s="10">
        <v>0</v>
      </c>
      <c r="R46" s="10"/>
      <c r="S46" s="10">
        <v>12376675084</v>
      </c>
      <c r="U46" s="14">
        <v>1.3298184718368721E-2</v>
      </c>
      <c r="W46" s="4"/>
    </row>
    <row r="47" spans="1:23" ht="21" x14ac:dyDescent="0.55000000000000004">
      <c r="A47" s="2" t="s">
        <v>29</v>
      </c>
      <c r="C47" s="10">
        <v>0</v>
      </c>
      <c r="D47" s="10"/>
      <c r="E47" s="10">
        <v>-3976200000</v>
      </c>
      <c r="F47" s="10"/>
      <c r="G47" s="10">
        <v>0</v>
      </c>
      <c r="H47" s="10"/>
      <c r="I47" s="10">
        <v>-3976200000</v>
      </c>
      <c r="K47" s="14">
        <v>9.6146149450499971E-3</v>
      </c>
      <c r="M47" s="10">
        <v>1123645570</v>
      </c>
      <c r="N47" s="10"/>
      <c r="O47" s="10">
        <v>11864980800</v>
      </c>
      <c r="P47" s="10"/>
      <c r="Q47" s="10">
        <v>0</v>
      </c>
      <c r="R47" s="10"/>
      <c r="S47" s="10">
        <v>12988626370</v>
      </c>
      <c r="U47" s="14">
        <v>1.3955699049531176E-2</v>
      </c>
      <c r="W47" s="4"/>
    </row>
    <row r="48" spans="1:23" ht="21" x14ac:dyDescent="0.55000000000000004">
      <c r="A48" s="2" t="s">
        <v>56</v>
      </c>
      <c r="C48" s="10">
        <v>0</v>
      </c>
      <c r="D48" s="10"/>
      <c r="E48" s="10">
        <v>-1018669767</v>
      </c>
      <c r="F48" s="10"/>
      <c r="G48" s="10">
        <v>0</v>
      </c>
      <c r="H48" s="10"/>
      <c r="I48" s="10">
        <v>-1018669767</v>
      </c>
      <c r="K48" s="14">
        <v>2.4631853442655797E-3</v>
      </c>
      <c r="M48" s="10">
        <v>2341408471</v>
      </c>
      <c r="N48" s="10"/>
      <c r="O48" s="10">
        <v>37096557369</v>
      </c>
      <c r="P48" s="10"/>
      <c r="Q48" s="10">
        <v>0</v>
      </c>
      <c r="R48" s="10"/>
      <c r="S48" s="10">
        <v>39437965840</v>
      </c>
      <c r="U48" s="14">
        <v>4.2374333259748008E-2</v>
      </c>
      <c r="W48" s="4"/>
    </row>
    <row r="49" spans="1:23" ht="21" x14ac:dyDescent="0.55000000000000004">
      <c r="A49" s="2" t="s">
        <v>42</v>
      </c>
      <c r="C49" s="10">
        <v>0</v>
      </c>
      <c r="D49" s="10"/>
      <c r="E49" s="10">
        <v>-11857028400</v>
      </c>
      <c r="F49" s="10"/>
      <c r="G49" s="10">
        <v>0</v>
      </c>
      <c r="H49" s="10"/>
      <c r="I49" s="10">
        <v>-11857028400</v>
      </c>
      <c r="K49" s="14">
        <v>2.8670781766139092E-2</v>
      </c>
      <c r="M49" s="10">
        <v>7027796610</v>
      </c>
      <c r="N49" s="10"/>
      <c r="O49" s="10">
        <v>9033926400</v>
      </c>
      <c r="P49" s="10"/>
      <c r="Q49" s="10">
        <v>0</v>
      </c>
      <c r="R49" s="10"/>
      <c r="S49" s="10">
        <v>16061723010</v>
      </c>
      <c r="U49" s="14">
        <v>1.7257604165304051E-2</v>
      </c>
      <c r="W49" s="4"/>
    </row>
    <row r="50" spans="1:23" ht="21" x14ac:dyDescent="0.55000000000000004">
      <c r="A50" s="2" t="s">
        <v>20</v>
      </c>
      <c r="C50" s="10">
        <v>0</v>
      </c>
      <c r="D50" s="10"/>
      <c r="E50" s="10">
        <v>-885698550</v>
      </c>
      <c r="F50" s="10"/>
      <c r="G50" s="10">
        <v>0</v>
      </c>
      <c r="H50" s="10"/>
      <c r="I50" s="10">
        <v>-885698550</v>
      </c>
      <c r="K50" s="14">
        <v>2.141655479009887E-3</v>
      </c>
      <c r="M50" s="10">
        <v>12733750000</v>
      </c>
      <c r="N50" s="10"/>
      <c r="O50" s="10">
        <v>51703672194</v>
      </c>
      <c r="P50" s="10"/>
      <c r="Q50" s="10">
        <v>0</v>
      </c>
      <c r="R50" s="10"/>
      <c r="S50" s="10">
        <v>64437422194</v>
      </c>
      <c r="U50" s="14">
        <v>6.9235132803889016E-2</v>
      </c>
      <c r="W50" s="4"/>
    </row>
    <row r="51" spans="1:23" ht="21" x14ac:dyDescent="0.55000000000000004">
      <c r="A51" s="2" t="s">
        <v>53</v>
      </c>
      <c r="C51" s="10">
        <v>0</v>
      </c>
      <c r="D51" s="10"/>
      <c r="E51" s="10">
        <v>-10735740000</v>
      </c>
      <c r="F51" s="10"/>
      <c r="G51" s="10">
        <v>0</v>
      </c>
      <c r="H51" s="10"/>
      <c r="I51" s="10">
        <v>-10735740000</v>
      </c>
      <c r="K51" s="14">
        <v>2.5959460351634992E-2</v>
      </c>
      <c r="M51" s="10">
        <v>4672000000</v>
      </c>
      <c r="N51" s="10"/>
      <c r="O51" s="10">
        <v>9542880000</v>
      </c>
      <c r="P51" s="10"/>
      <c r="Q51" s="10">
        <v>0</v>
      </c>
      <c r="R51" s="10"/>
      <c r="S51" s="10">
        <v>14214880000</v>
      </c>
      <c r="U51" s="14">
        <v>1.5273253818694588E-2</v>
      </c>
      <c r="W51" s="4"/>
    </row>
    <row r="52" spans="1:23" ht="21" x14ac:dyDescent="0.55000000000000004">
      <c r="A52" s="2" t="s">
        <v>36</v>
      </c>
      <c r="C52" s="10">
        <v>0</v>
      </c>
      <c r="D52" s="10"/>
      <c r="E52" s="10">
        <v>-14433606000</v>
      </c>
      <c r="F52" s="10"/>
      <c r="G52" s="10">
        <v>0</v>
      </c>
      <c r="H52" s="10"/>
      <c r="I52" s="10">
        <v>-14433606000</v>
      </c>
      <c r="K52" s="14">
        <v>3.4901052250531493E-2</v>
      </c>
      <c r="M52" s="10">
        <v>16984000000</v>
      </c>
      <c r="N52" s="10"/>
      <c r="O52" s="10">
        <v>13787742072</v>
      </c>
      <c r="P52" s="10"/>
      <c r="Q52" s="10">
        <v>0</v>
      </c>
      <c r="R52" s="10"/>
      <c r="S52" s="10">
        <v>30771742072</v>
      </c>
      <c r="U52" s="14">
        <v>3.3062862796524414E-2</v>
      </c>
      <c r="W52" s="4"/>
    </row>
    <row r="53" spans="1:23" ht="21" x14ac:dyDescent="0.55000000000000004">
      <c r="A53" s="2" t="s">
        <v>63</v>
      </c>
      <c r="C53" s="10">
        <v>0</v>
      </c>
      <c r="D53" s="10"/>
      <c r="E53" s="10">
        <v>6794953788</v>
      </c>
      <c r="F53" s="10"/>
      <c r="G53" s="10">
        <v>0</v>
      </c>
      <c r="H53" s="10"/>
      <c r="I53" s="10">
        <v>6794953788</v>
      </c>
      <c r="K53" s="14">
        <v>-1.6430477400791933E-2</v>
      </c>
      <c r="M53" s="10">
        <v>1257286853</v>
      </c>
      <c r="N53" s="10"/>
      <c r="O53" s="10">
        <v>9296595261</v>
      </c>
      <c r="P53" s="10"/>
      <c r="Q53" s="10">
        <v>0</v>
      </c>
      <c r="R53" s="10"/>
      <c r="S53" s="10">
        <v>10553882114</v>
      </c>
      <c r="U53" s="14">
        <v>1.1339675065825601E-2</v>
      </c>
      <c r="W53" s="4"/>
    </row>
    <row r="54" spans="1:23" ht="21" x14ac:dyDescent="0.55000000000000004">
      <c r="A54" s="2" t="s">
        <v>30</v>
      </c>
      <c r="C54" s="10">
        <v>0</v>
      </c>
      <c r="D54" s="10"/>
      <c r="E54" s="10">
        <v>3615493094</v>
      </c>
      <c r="F54" s="10"/>
      <c r="G54" s="10">
        <v>0</v>
      </c>
      <c r="H54" s="10"/>
      <c r="I54" s="10">
        <v>3615493094</v>
      </c>
      <c r="K54" s="14">
        <v>-8.7424108282524657E-3</v>
      </c>
      <c r="M54" s="10">
        <v>227660177</v>
      </c>
      <c r="N54" s="10"/>
      <c r="O54" s="10">
        <v>1518724139</v>
      </c>
      <c r="P54" s="10"/>
      <c r="Q54" s="10">
        <v>0</v>
      </c>
      <c r="R54" s="10"/>
      <c r="S54" s="10">
        <v>1746384316</v>
      </c>
      <c r="U54" s="14">
        <v>1.8764119657186931E-3</v>
      </c>
      <c r="W54" s="4"/>
    </row>
    <row r="55" spans="1:23" ht="21" x14ac:dyDescent="0.55000000000000004">
      <c r="A55" s="2" t="s">
        <v>59</v>
      </c>
      <c r="C55" s="10">
        <v>0</v>
      </c>
      <c r="D55" s="10"/>
      <c r="E55" s="10">
        <v>2046748950</v>
      </c>
      <c r="F55" s="10"/>
      <c r="G55" s="10">
        <v>0</v>
      </c>
      <c r="H55" s="10"/>
      <c r="I55" s="10">
        <v>2046748950</v>
      </c>
      <c r="K55" s="14">
        <v>-4.9491230429644859E-3</v>
      </c>
      <c r="M55" s="10">
        <v>7412400000</v>
      </c>
      <c r="N55" s="10"/>
      <c r="O55" s="10">
        <v>28777290237</v>
      </c>
      <c r="P55" s="10"/>
      <c r="Q55" s="10">
        <v>0</v>
      </c>
      <c r="R55" s="10"/>
      <c r="S55" s="10">
        <v>36189690237</v>
      </c>
      <c r="U55" s="14">
        <v>3.8884206170550474E-2</v>
      </c>
      <c r="W55" s="4"/>
    </row>
    <row r="56" spans="1:23" ht="21" x14ac:dyDescent="0.55000000000000004">
      <c r="A56" s="2" t="s">
        <v>22</v>
      </c>
      <c r="C56" s="10">
        <v>0</v>
      </c>
      <c r="D56" s="10"/>
      <c r="E56" s="10">
        <v>430051795</v>
      </c>
      <c r="F56" s="10"/>
      <c r="G56" s="10">
        <v>0</v>
      </c>
      <c r="H56" s="10"/>
      <c r="I56" s="10">
        <v>430051795</v>
      </c>
      <c r="K56" s="14">
        <v>-1.0398829071356012E-3</v>
      </c>
      <c r="M56" s="10">
        <v>2929238000</v>
      </c>
      <c r="N56" s="10"/>
      <c r="O56" s="10">
        <v>6262629276</v>
      </c>
      <c r="P56" s="10"/>
      <c r="Q56" s="10">
        <v>0</v>
      </c>
      <c r="R56" s="10"/>
      <c r="S56" s="10">
        <v>9191867276</v>
      </c>
      <c r="U56" s="14">
        <v>9.8762509408521788E-3</v>
      </c>
      <c r="W56" s="4"/>
    </row>
    <row r="57" spans="1:23" ht="21" x14ac:dyDescent="0.55000000000000004">
      <c r="A57" s="2" t="s">
        <v>23</v>
      </c>
      <c r="C57" s="10">
        <v>0</v>
      </c>
      <c r="D57" s="10"/>
      <c r="E57" s="10">
        <v>3538818000</v>
      </c>
      <c r="F57" s="10"/>
      <c r="G57" s="10">
        <v>0</v>
      </c>
      <c r="H57" s="10"/>
      <c r="I57" s="10">
        <v>3538818000</v>
      </c>
      <c r="K57" s="14">
        <v>-8.5570073010944984E-3</v>
      </c>
      <c r="M57" s="10">
        <v>8000000000</v>
      </c>
      <c r="N57" s="10"/>
      <c r="O57" s="10">
        <v>21495337200</v>
      </c>
      <c r="P57" s="10"/>
      <c r="Q57" s="10">
        <v>0</v>
      </c>
      <c r="R57" s="10"/>
      <c r="S57" s="10">
        <v>29495337200</v>
      </c>
      <c r="U57" s="14">
        <v>3.1691422757250468E-2</v>
      </c>
      <c r="W57" s="4"/>
    </row>
    <row r="58" spans="1:23" ht="21" x14ac:dyDescent="0.55000000000000004">
      <c r="A58" s="2" t="s">
        <v>67</v>
      </c>
      <c r="C58" s="10">
        <v>0</v>
      </c>
      <c r="D58" s="10"/>
      <c r="E58" s="10">
        <v>1522774711</v>
      </c>
      <c r="F58" s="10"/>
      <c r="G58" s="10">
        <v>0</v>
      </c>
      <c r="H58" s="10"/>
      <c r="I58" s="10">
        <v>1522774711</v>
      </c>
      <c r="K58" s="14">
        <v>-3.6821318078378326E-3</v>
      </c>
      <c r="M58" s="10">
        <v>0</v>
      </c>
      <c r="N58" s="10"/>
      <c r="O58" s="10">
        <v>1522774711</v>
      </c>
      <c r="P58" s="10"/>
      <c r="Q58" s="10">
        <v>0</v>
      </c>
      <c r="R58" s="10"/>
      <c r="S58" s="10">
        <v>1522774711</v>
      </c>
      <c r="U58" s="14">
        <v>1.6361534300530359E-3</v>
      </c>
      <c r="W58" s="4"/>
    </row>
    <row r="59" spans="1:23" ht="21" x14ac:dyDescent="0.55000000000000004">
      <c r="A59" s="2" t="s">
        <v>72</v>
      </c>
      <c r="C59" s="10">
        <v>0</v>
      </c>
      <c r="D59" s="10"/>
      <c r="E59" s="10">
        <v>-19109733379</v>
      </c>
      <c r="F59" s="10"/>
      <c r="G59" s="10">
        <v>0</v>
      </c>
      <c r="H59" s="10"/>
      <c r="I59" s="10">
        <v>-19109733379</v>
      </c>
      <c r="K59" s="14">
        <v>4.6208120351505004E-2</v>
      </c>
      <c r="M59" s="10">
        <v>0</v>
      </c>
      <c r="N59" s="10"/>
      <c r="O59" s="10">
        <v>-19109733379</v>
      </c>
      <c r="P59" s="10"/>
      <c r="Q59" s="10">
        <v>0</v>
      </c>
      <c r="R59" s="10"/>
      <c r="S59" s="10">
        <v>-19109733379</v>
      </c>
      <c r="U59" s="14">
        <v>-2.0532555203072216E-2</v>
      </c>
      <c r="W59" s="4"/>
    </row>
    <row r="60" spans="1:23" ht="21" x14ac:dyDescent="0.55000000000000004">
      <c r="A60" s="2" t="s">
        <v>74</v>
      </c>
      <c r="C60" s="10">
        <v>0</v>
      </c>
      <c r="D60" s="10"/>
      <c r="E60" s="10">
        <v>-9680763714</v>
      </c>
      <c r="F60" s="10"/>
      <c r="G60" s="10">
        <v>0</v>
      </c>
      <c r="H60" s="10"/>
      <c r="I60" s="10">
        <v>-9680763714</v>
      </c>
      <c r="K60" s="14">
        <v>2.3408484352930466E-2</v>
      </c>
      <c r="M60" s="10">
        <v>0</v>
      </c>
      <c r="N60" s="10"/>
      <c r="O60" s="10">
        <v>-9680763714</v>
      </c>
      <c r="P60" s="10"/>
      <c r="Q60" s="10">
        <v>0</v>
      </c>
      <c r="R60" s="10"/>
      <c r="S60" s="10">
        <v>-9680763714</v>
      </c>
      <c r="U60" s="14">
        <v>-1.0401548332643716E-2</v>
      </c>
      <c r="W60" s="4"/>
    </row>
    <row r="61" spans="1:23" ht="21" x14ac:dyDescent="0.55000000000000004">
      <c r="A61" s="2" t="s">
        <v>34</v>
      </c>
      <c r="C61" s="10">
        <v>0</v>
      </c>
      <c r="D61" s="10"/>
      <c r="E61" s="10">
        <v>-8654545070</v>
      </c>
      <c r="F61" s="10"/>
      <c r="G61" s="10">
        <v>0</v>
      </c>
      <c r="H61" s="10"/>
      <c r="I61" s="10">
        <v>-8654545070</v>
      </c>
      <c r="K61" s="14">
        <v>2.0927045513965792E-2</v>
      </c>
      <c r="M61" s="10">
        <v>0</v>
      </c>
      <c r="N61" s="10"/>
      <c r="O61" s="10">
        <v>25964491501</v>
      </c>
      <c r="P61" s="10"/>
      <c r="Q61" s="10">
        <v>0</v>
      </c>
      <c r="R61" s="10"/>
      <c r="S61" s="10">
        <v>25964491501</v>
      </c>
      <c r="U61" s="14">
        <v>2.7897686717588289E-2</v>
      </c>
      <c r="W61" s="4"/>
    </row>
    <row r="62" spans="1:23" ht="21" x14ac:dyDescent="0.55000000000000004">
      <c r="A62" s="2" t="s">
        <v>44</v>
      </c>
      <c r="C62" s="10">
        <v>0</v>
      </c>
      <c r="D62" s="10"/>
      <c r="E62" s="10">
        <v>-30468833789</v>
      </c>
      <c r="F62" s="10"/>
      <c r="G62" s="10">
        <v>0</v>
      </c>
      <c r="H62" s="10"/>
      <c r="I62" s="10">
        <v>-30468833789</v>
      </c>
      <c r="K62" s="14">
        <v>7.3674891782597396E-2</v>
      </c>
      <c r="M62" s="10">
        <v>0</v>
      </c>
      <c r="N62" s="10"/>
      <c r="O62" s="10">
        <v>23382230754</v>
      </c>
      <c r="P62" s="10"/>
      <c r="Q62" s="10">
        <v>0</v>
      </c>
      <c r="R62" s="10"/>
      <c r="S62" s="10">
        <v>23382230754</v>
      </c>
      <c r="U62" s="14">
        <v>2.5123162851401388E-2</v>
      </c>
      <c r="W62" s="4"/>
    </row>
    <row r="63" spans="1:23" ht="21" x14ac:dyDescent="0.55000000000000004">
      <c r="A63" s="2" t="s">
        <v>35</v>
      </c>
      <c r="C63" s="10">
        <v>0</v>
      </c>
      <c r="D63" s="10"/>
      <c r="E63" s="10">
        <v>32555246</v>
      </c>
      <c r="F63" s="10"/>
      <c r="G63" s="10">
        <v>0</v>
      </c>
      <c r="H63" s="10"/>
      <c r="I63" s="10">
        <v>32555246</v>
      </c>
      <c r="K63" s="14">
        <v>-7.871992222005411E-5</v>
      </c>
      <c r="M63" s="10">
        <v>0</v>
      </c>
      <c r="N63" s="10"/>
      <c r="O63" s="10">
        <v>87417214</v>
      </c>
      <c r="P63" s="10"/>
      <c r="Q63" s="10">
        <v>0</v>
      </c>
      <c r="R63" s="10"/>
      <c r="S63" s="10">
        <v>87417214</v>
      </c>
      <c r="U63" s="14">
        <v>9.3925892975891601E-5</v>
      </c>
      <c r="W63" s="4"/>
    </row>
    <row r="64" spans="1:23" ht="21" x14ac:dyDescent="0.55000000000000004">
      <c r="A64" s="2" t="s">
        <v>31</v>
      </c>
      <c r="C64" s="10">
        <v>0</v>
      </c>
      <c r="D64" s="10"/>
      <c r="E64" s="10">
        <v>-3603066830</v>
      </c>
      <c r="F64" s="10"/>
      <c r="G64" s="10">
        <v>0</v>
      </c>
      <c r="H64" s="10"/>
      <c r="I64" s="10">
        <v>-3603066830</v>
      </c>
      <c r="K64" s="14">
        <v>8.7123636114209337E-3</v>
      </c>
      <c r="M64" s="10">
        <v>0</v>
      </c>
      <c r="N64" s="10"/>
      <c r="O64" s="10">
        <v>4762945809</v>
      </c>
      <c r="P64" s="10"/>
      <c r="Q64" s="10">
        <v>0</v>
      </c>
      <c r="R64" s="10"/>
      <c r="S64" s="10">
        <v>4762945809</v>
      </c>
      <c r="U64" s="14">
        <v>5.1175725905209636E-3</v>
      </c>
      <c r="W64" s="4"/>
    </row>
    <row r="65" spans="1:23" ht="21" x14ac:dyDescent="0.55000000000000004">
      <c r="A65" s="2" t="s">
        <v>71</v>
      </c>
      <c r="C65" s="10">
        <v>0</v>
      </c>
      <c r="D65" s="10"/>
      <c r="E65" s="10">
        <v>7191120942</v>
      </c>
      <c r="F65" s="10"/>
      <c r="G65" s="10">
        <v>0</v>
      </c>
      <c r="H65" s="10"/>
      <c r="I65" s="10">
        <v>7191120942</v>
      </c>
      <c r="K65" s="14">
        <v>-1.7388425853985014E-2</v>
      </c>
      <c r="M65" s="10">
        <v>0</v>
      </c>
      <c r="N65" s="10"/>
      <c r="O65" s="10">
        <v>7191120942</v>
      </c>
      <c r="P65" s="10"/>
      <c r="Q65" s="10">
        <v>0</v>
      </c>
      <c r="R65" s="10"/>
      <c r="S65" s="10">
        <v>7191120942</v>
      </c>
      <c r="U65" s="14">
        <v>7.7265383448960612E-3</v>
      </c>
      <c r="W65" s="4"/>
    </row>
    <row r="66" spans="1:23" ht="21" x14ac:dyDescent="0.55000000000000004">
      <c r="A66" s="2" t="s">
        <v>57</v>
      </c>
      <c r="C66" s="10">
        <v>0</v>
      </c>
      <c r="D66" s="10"/>
      <c r="E66" s="10">
        <v>-164912895</v>
      </c>
      <c r="F66" s="10"/>
      <c r="G66" s="10">
        <v>0</v>
      </c>
      <c r="H66" s="10"/>
      <c r="I66" s="10">
        <v>-164912895</v>
      </c>
      <c r="K66" s="14">
        <v>3.9876615484594867E-4</v>
      </c>
      <c r="M66" s="10">
        <v>0</v>
      </c>
      <c r="N66" s="10"/>
      <c r="O66" s="10">
        <v>32955093518</v>
      </c>
      <c r="P66" s="10"/>
      <c r="Q66" s="10">
        <v>0</v>
      </c>
      <c r="R66" s="10"/>
      <c r="S66" s="10">
        <v>32955093518</v>
      </c>
      <c r="U66" s="14">
        <v>3.5408776431403624E-2</v>
      </c>
      <c r="W66" s="4"/>
    </row>
    <row r="67" spans="1:23" ht="21" x14ac:dyDescent="0.55000000000000004">
      <c r="A67" s="2" t="s">
        <v>21</v>
      </c>
      <c r="C67" s="10">
        <v>0</v>
      </c>
      <c r="D67" s="10"/>
      <c r="E67" s="10">
        <v>-6418276709</v>
      </c>
      <c r="F67" s="10"/>
      <c r="G67" s="10">
        <v>0</v>
      </c>
      <c r="H67" s="10"/>
      <c r="I67" s="10">
        <v>-6418276709</v>
      </c>
      <c r="K67" s="14">
        <v>1.5519656749614636E-2</v>
      </c>
      <c r="M67" s="10">
        <v>0</v>
      </c>
      <c r="N67" s="10"/>
      <c r="O67" s="10">
        <v>63038815577</v>
      </c>
      <c r="P67" s="10"/>
      <c r="Q67" s="10">
        <v>0</v>
      </c>
      <c r="R67" s="10"/>
      <c r="S67" s="10">
        <v>63038815577</v>
      </c>
      <c r="U67" s="14">
        <v>6.7732392446323786E-2</v>
      </c>
      <c r="W67" s="4"/>
    </row>
    <row r="68" spans="1:23" ht="21" x14ac:dyDescent="0.55000000000000004">
      <c r="A68" s="2" t="s">
        <v>66</v>
      </c>
      <c r="C68" s="10">
        <v>0</v>
      </c>
      <c r="D68" s="10"/>
      <c r="E68" s="10">
        <v>528344734</v>
      </c>
      <c r="F68" s="10"/>
      <c r="G68" s="10">
        <v>0</v>
      </c>
      <c r="H68" s="10"/>
      <c r="I68" s="10">
        <v>528344734</v>
      </c>
      <c r="K68" s="14">
        <v>-1.2775592715796151E-3</v>
      </c>
      <c r="M68" s="10">
        <v>0</v>
      </c>
      <c r="N68" s="10"/>
      <c r="O68" s="10">
        <v>528344734</v>
      </c>
      <c r="P68" s="10"/>
      <c r="Q68" s="10">
        <v>0</v>
      </c>
      <c r="R68" s="10"/>
      <c r="S68" s="10">
        <v>528344734</v>
      </c>
      <c r="U68" s="14">
        <v>5.6768282434692917E-4</v>
      </c>
      <c r="W68" s="4"/>
    </row>
    <row r="69" spans="1:23" ht="21" x14ac:dyDescent="0.55000000000000004">
      <c r="A69" s="2" t="s">
        <v>50</v>
      </c>
      <c r="C69" s="10">
        <v>0</v>
      </c>
      <c r="D69" s="10"/>
      <c r="E69" s="10">
        <v>-23161256210</v>
      </c>
      <c r="F69" s="10"/>
      <c r="G69" s="10">
        <v>0</v>
      </c>
      <c r="H69" s="10"/>
      <c r="I69" s="10">
        <v>-23161256210</v>
      </c>
      <c r="K69" s="14">
        <v>5.6004868996227065E-2</v>
      </c>
      <c r="M69" s="10">
        <v>0</v>
      </c>
      <c r="N69" s="10"/>
      <c r="O69" s="10">
        <v>44167976961</v>
      </c>
      <c r="P69" s="10"/>
      <c r="Q69" s="10">
        <v>0</v>
      </c>
      <c r="R69" s="10"/>
      <c r="S69" s="10">
        <v>44167976961</v>
      </c>
      <c r="U69" s="14">
        <v>4.7456518998655481E-2</v>
      </c>
      <c r="W69" s="4"/>
    </row>
    <row r="70" spans="1:23" ht="21" x14ac:dyDescent="0.55000000000000004">
      <c r="A70" s="2" t="s">
        <v>47</v>
      </c>
      <c r="C70" s="10">
        <v>0</v>
      </c>
      <c r="D70" s="10"/>
      <c r="E70" s="10">
        <v>-7459050678</v>
      </c>
      <c r="F70" s="10"/>
      <c r="G70" s="10">
        <v>0</v>
      </c>
      <c r="H70" s="10"/>
      <c r="I70" s="10">
        <v>-7459050678</v>
      </c>
      <c r="K70" s="14">
        <v>1.8036290962372144E-2</v>
      </c>
      <c r="M70" s="10">
        <v>0</v>
      </c>
      <c r="N70" s="10"/>
      <c r="O70" s="10">
        <v>4126669904</v>
      </c>
      <c r="P70" s="10"/>
      <c r="Q70" s="10">
        <v>0</v>
      </c>
      <c r="R70" s="10"/>
      <c r="S70" s="10">
        <v>4126669904</v>
      </c>
      <c r="U70" s="14">
        <v>4.4339225424175248E-3</v>
      </c>
      <c r="W70" s="4"/>
    </row>
    <row r="71" spans="1:23" ht="21" x14ac:dyDescent="0.55000000000000004">
      <c r="A71" s="2" t="s">
        <v>73</v>
      </c>
      <c r="C71" s="10">
        <v>0</v>
      </c>
      <c r="D71" s="10"/>
      <c r="E71" s="10">
        <v>-20203772053</v>
      </c>
      <c r="F71" s="10"/>
      <c r="G71" s="10">
        <v>0</v>
      </c>
      <c r="H71" s="10"/>
      <c r="I71" s="10">
        <v>-20203772053</v>
      </c>
      <c r="K71" s="14">
        <v>4.8853550809103481E-2</v>
      </c>
      <c r="M71" s="10">
        <v>0</v>
      </c>
      <c r="N71" s="10"/>
      <c r="O71" s="10">
        <v>-20203772053</v>
      </c>
      <c r="P71" s="10"/>
      <c r="Q71" s="10">
        <v>0</v>
      </c>
      <c r="R71" s="10"/>
      <c r="S71" s="10">
        <v>-20203772053</v>
      </c>
      <c r="U71" s="14">
        <v>-2.1708050905847764E-2</v>
      </c>
      <c r="W71" s="4"/>
    </row>
    <row r="72" spans="1:23" ht="21" x14ac:dyDescent="0.55000000000000004">
      <c r="A72" s="2" t="s">
        <v>17</v>
      </c>
      <c r="C72" s="10">
        <v>0</v>
      </c>
      <c r="D72" s="10"/>
      <c r="E72" s="10">
        <v>-37474990188</v>
      </c>
      <c r="F72" s="10"/>
      <c r="G72" s="10">
        <v>0</v>
      </c>
      <c r="H72" s="10"/>
      <c r="I72" s="10">
        <v>-37474990188</v>
      </c>
      <c r="K72" s="14">
        <v>9.061606577313687E-2</v>
      </c>
      <c r="M72" s="10">
        <v>0</v>
      </c>
      <c r="N72" s="10"/>
      <c r="O72" s="10">
        <v>-13815440915</v>
      </c>
      <c r="P72" s="10"/>
      <c r="Q72" s="10">
        <v>0</v>
      </c>
      <c r="R72" s="10"/>
      <c r="S72" s="10">
        <v>-13815440915</v>
      </c>
      <c r="U72" s="14">
        <v>-1.4844074358135504E-2</v>
      </c>
      <c r="W72" s="4"/>
    </row>
    <row r="73" spans="1:23" ht="21" x14ac:dyDescent="0.55000000000000004">
      <c r="A73" s="2" t="s">
        <v>64</v>
      </c>
      <c r="C73" s="10">
        <v>0</v>
      </c>
      <c r="D73" s="10"/>
      <c r="E73" s="10">
        <v>-1578601757</v>
      </c>
      <c r="F73" s="10"/>
      <c r="G73" s="10">
        <v>0</v>
      </c>
      <c r="H73" s="10"/>
      <c r="I73" s="10">
        <v>-1578601757</v>
      </c>
      <c r="K73" s="14">
        <v>3.8171238984795494E-3</v>
      </c>
      <c r="M73" s="10">
        <v>0</v>
      </c>
      <c r="N73" s="10"/>
      <c r="O73" s="10">
        <v>79426504</v>
      </c>
      <c r="P73" s="10"/>
      <c r="Q73" s="10">
        <v>0</v>
      </c>
      <c r="R73" s="10"/>
      <c r="S73" s="10">
        <v>79426504</v>
      </c>
      <c r="U73" s="14">
        <v>8.5340231892464872E-5</v>
      </c>
      <c r="W73" s="4"/>
    </row>
    <row r="74" spans="1:23" ht="21" x14ac:dyDescent="0.55000000000000004">
      <c r="A74" s="2" t="s">
        <v>28</v>
      </c>
      <c r="C74" s="10">
        <v>0</v>
      </c>
      <c r="D74" s="10"/>
      <c r="E74" s="10">
        <v>397620000</v>
      </c>
      <c r="F74" s="10"/>
      <c r="G74" s="10">
        <v>0</v>
      </c>
      <c r="H74" s="10"/>
      <c r="I74" s="10">
        <v>397620000</v>
      </c>
      <c r="K74" s="33">
        <v>-9.6146149450499971E-4</v>
      </c>
      <c r="M74" s="10">
        <v>0</v>
      </c>
      <c r="N74" s="10"/>
      <c r="O74" s="10">
        <v>1438103513</v>
      </c>
      <c r="P74" s="10"/>
      <c r="Q74" s="10">
        <v>0</v>
      </c>
      <c r="R74" s="10"/>
      <c r="S74" s="10">
        <v>1438103513</v>
      </c>
      <c r="U74" s="14">
        <v>1.5451780086504672E-3</v>
      </c>
      <c r="W74" s="4"/>
    </row>
    <row r="75" spans="1:23" ht="21" x14ac:dyDescent="0.55000000000000004">
      <c r="A75" s="2" t="s">
        <v>58</v>
      </c>
      <c r="C75" s="10">
        <v>0</v>
      </c>
      <c r="D75" s="10"/>
      <c r="E75" s="10">
        <v>-43255672453</v>
      </c>
      <c r="F75" s="10"/>
      <c r="G75" s="10">
        <v>0</v>
      </c>
      <c r="H75" s="10"/>
      <c r="I75" s="10">
        <v>-43255672453</v>
      </c>
      <c r="K75" s="14">
        <v>0.10459399296433813</v>
      </c>
      <c r="M75" s="10">
        <v>0</v>
      </c>
      <c r="N75" s="10"/>
      <c r="O75" s="10">
        <v>12497042523</v>
      </c>
      <c r="P75" s="10"/>
      <c r="Q75" s="10">
        <v>0</v>
      </c>
      <c r="R75" s="10"/>
      <c r="S75" s="10">
        <v>12497042523</v>
      </c>
      <c r="U75" s="14">
        <v>1.342751415677082E-2</v>
      </c>
      <c r="W75" s="4"/>
    </row>
    <row r="76" spans="1:23" ht="21" x14ac:dyDescent="0.55000000000000004">
      <c r="A76" s="2" t="s">
        <v>26</v>
      </c>
      <c r="C76" s="10">
        <v>0</v>
      </c>
      <c r="D76" s="10"/>
      <c r="E76" s="10">
        <v>-2283073422</v>
      </c>
      <c r="F76" s="10"/>
      <c r="G76" s="10">
        <v>0</v>
      </c>
      <c r="H76" s="10"/>
      <c r="I76" s="10">
        <v>-2283073422</v>
      </c>
      <c r="K76" s="14">
        <v>5.5205653246334788E-3</v>
      </c>
      <c r="M76" s="10">
        <v>0</v>
      </c>
      <c r="N76" s="10"/>
      <c r="O76" s="10">
        <v>-1648562532</v>
      </c>
      <c r="P76" s="10"/>
      <c r="Q76" s="10">
        <v>0</v>
      </c>
      <c r="R76" s="10"/>
      <c r="S76" s="10">
        <v>-1648562532</v>
      </c>
      <c r="U76" s="14">
        <v>-1.7713068268761902E-3</v>
      </c>
      <c r="W76" s="4"/>
    </row>
    <row r="77" spans="1:23" ht="21" x14ac:dyDescent="0.55000000000000004">
      <c r="A77" s="2" t="s">
        <v>27</v>
      </c>
      <c r="C77" s="10">
        <v>0</v>
      </c>
      <c r="D77" s="10"/>
      <c r="E77" s="10">
        <v>-548913534</v>
      </c>
      <c r="F77" s="10"/>
      <c r="G77" s="10">
        <v>0</v>
      </c>
      <c r="H77" s="10"/>
      <c r="I77" s="10">
        <v>-548913534</v>
      </c>
      <c r="K77" s="14">
        <v>1.3272954749601654E-3</v>
      </c>
      <c r="M77" s="10">
        <v>0</v>
      </c>
      <c r="N77" s="10"/>
      <c r="O77" s="10">
        <v>3374854907</v>
      </c>
      <c r="P77" s="10"/>
      <c r="Q77" s="10">
        <v>0</v>
      </c>
      <c r="R77" s="10"/>
      <c r="S77" s="10">
        <v>3374854907</v>
      </c>
      <c r="U77" s="14">
        <v>3.6261308991618587E-3</v>
      </c>
      <c r="W77" s="4"/>
    </row>
    <row r="78" spans="1:23" ht="21" x14ac:dyDescent="0.55000000000000004">
      <c r="A78" s="2" t="s">
        <v>68</v>
      </c>
      <c r="C78" s="10">
        <v>0</v>
      </c>
      <c r="D78" s="10"/>
      <c r="E78" s="10">
        <v>1220346278</v>
      </c>
      <c r="F78" s="10"/>
      <c r="G78" s="10">
        <v>0</v>
      </c>
      <c r="H78" s="10"/>
      <c r="I78" s="10">
        <v>1220346278</v>
      </c>
      <c r="K78" s="14">
        <v>-2.950847432874337E-3</v>
      </c>
      <c r="M78" s="10">
        <v>0</v>
      </c>
      <c r="N78" s="10"/>
      <c r="O78" s="10">
        <v>1220346278</v>
      </c>
      <c r="P78" s="10"/>
      <c r="Q78" s="10">
        <v>0</v>
      </c>
      <c r="R78" s="10"/>
      <c r="S78" s="10">
        <v>1220346278</v>
      </c>
      <c r="U78" s="14">
        <v>1.3112075832221748E-3</v>
      </c>
      <c r="W78" s="4"/>
    </row>
    <row r="79" spans="1:23" ht="21" x14ac:dyDescent="0.55000000000000004">
      <c r="A79" s="2" t="s">
        <v>55</v>
      </c>
      <c r="C79" s="10">
        <v>0</v>
      </c>
      <c r="D79" s="10"/>
      <c r="E79" s="10">
        <f>-3763434810-24</f>
        <v>-3763434834</v>
      </c>
      <c r="F79" s="10"/>
      <c r="G79" s="10">
        <v>0</v>
      </c>
      <c r="H79" s="10"/>
      <c r="I79" s="10">
        <f>-3763434810-24</f>
        <v>-3763434834</v>
      </c>
      <c r="K79" s="14">
        <v>9.1001400331216127E-3</v>
      </c>
      <c r="M79" s="10">
        <v>0</v>
      </c>
      <c r="N79" s="10"/>
      <c r="O79" s="10">
        <f>11092228914-8</f>
        <v>11092228906</v>
      </c>
      <c r="P79" s="10"/>
      <c r="Q79" s="10">
        <v>0</v>
      </c>
      <c r="R79" s="10"/>
      <c r="S79" s="10">
        <f>11092228914-90</f>
        <v>11092228824</v>
      </c>
      <c r="U79" s="14">
        <v>1.1918104566763291E-2</v>
      </c>
      <c r="W79" s="4"/>
    </row>
    <row r="80" spans="1:23" ht="19.5" thickBot="1" x14ac:dyDescent="0.5">
      <c r="C80" s="15">
        <f>SUM(C8:C79)</f>
        <v>0</v>
      </c>
      <c r="E80" s="15">
        <f>SUM(E8:E79)</f>
        <v>-513579940704</v>
      </c>
      <c r="F80" s="10"/>
      <c r="G80" s="15">
        <f>SUM(G8:G79)</f>
        <v>97839347760</v>
      </c>
      <c r="H80" s="10"/>
      <c r="I80" s="15">
        <f>SUM(I8:I79)</f>
        <v>-415740592944</v>
      </c>
      <c r="K80" s="16">
        <f>SUM(K8:K79)</f>
        <v>1.0052778326501004</v>
      </c>
      <c r="M80" s="15">
        <f>SUM(M8:M79)</f>
        <v>168579684185</v>
      </c>
      <c r="N80" s="10"/>
      <c r="O80" s="15">
        <f>SUM(O8:O79)</f>
        <v>568631384367</v>
      </c>
      <c r="P80" s="10"/>
      <c r="Q80" s="15">
        <f>SUM(Q8:Q79)</f>
        <v>179731253397</v>
      </c>
      <c r="R80" s="10"/>
      <c r="S80" s="15">
        <f>SUM(S8:S79)</f>
        <v>916942321949</v>
      </c>
      <c r="U80" s="16">
        <f>SUM(U8:U79)</f>
        <v>0.98521358043333807</v>
      </c>
      <c r="W80" s="4"/>
    </row>
    <row r="81" spans="5:23" ht="19.5" thickTop="1" x14ac:dyDescent="0.45">
      <c r="E81" s="26"/>
      <c r="F81" s="12"/>
      <c r="G81" s="26"/>
      <c r="H81" s="12"/>
      <c r="I81" s="32"/>
      <c r="W81" s="4"/>
    </row>
    <row r="82" spans="5:23" x14ac:dyDescent="0.45">
      <c r="E82" s="32"/>
      <c r="F82" s="12"/>
      <c r="G82" s="32"/>
      <c r="H82" s="12"/>
      <c r="I82" s="32"/>
      <c r="M82" s="26"/>
      <c r="N82" s="12"/>
      <c r="O82" s="26"/>
      <c r="P82" s="12"/>
      <c r="Q82" s="26"/>
      <c r="R82" s="12"/>
      <c r="S82" s="32"/>
    </row>
    <row r="83" spans="5:23" x14ac:dyDescent="0.45">
      <c r="M83" s="32"/>
      <c r="N83" s="12"/>
      <c r="O83" s="32"/>
      <c r="P83" s="12"/>
      <c r="Q83" s="32"/>
      <c r="R83" s="12"/>
      <c r="S83" s="32"/>
    </row>
    <row r="84" spans="5:23" x14ac:dyDescent="0.45">
      <c r="M84" s="12"/>
      <c r="N84" s="12"/>
      <c r="O84" s="12"/>
      <c r="P84" s="12"/>
      <c r="Q84" s="12"/>
      <c r="R84" s="12"/>
      <c r="S84" s="12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5"/>
  <sheetViews>
    <sheetView rightToLeft="1" view="pageBreakPreview" zoomScale="90" zoomScaleNormal="100" zoomScaleSheetLayoutView="90" workbookViewId="0">
      <selection activeCell="E13" sqref="E13"/>
    </sheetView>
  </sheetViews>
  <sheetFormatPr defaultRowHeight="18.75" x14ac:dyDescent="0.45"/>
  <cols>
    <col min="1" max="1" width="21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9.140625" style="1" customWidth="1"/>
    <col min="9" max="16384" width="9.140625" style="1"/>
  </cols>
  <sheetData>
    <row r="2" spans="1:7" ht="30" x14ac:dyDescent="0.45">
      <c r="A2" s="39" t="s">
        <v>0</v>
      </c>
      <c r="B2" s="39"/>
      <c r="C2" s="39"/>
      <c r="D2" s="39"/>
      <c r="E2" s="39"/>
      <c r="F2" s="39"/>
      <c r="G2" s="39"/>
    </row>
    <row r="3" spans="1:7" ht="30" x14ac:dyDescent="0.45">
      <c r="A3" s="39" t="s">
        <v>110</v>
      </c>
      <c r="B3" s="39"/>
      <c r="C3" s="39"/>
      <c r="D3" s="39"/>
      <c r="E3" s="39"/>
      <c r="F3" s="39"/>
      <c r="G3" s="39"/>
    </row>
    <row r="4" spans="1:7" ht="30" x14ac:dyDescent="0.45">
      <c r="A4" s="39" t="s">
        <v>2</v>
      </c>
      <c r="B4" s="39"/>
      <c r="C4" s="39"/>
      <c r="D4" s="39"/>
      <c r="E4" s="39"/>
      <c r="F4" s="39"/>
      <c r="G4" s="39"/>
    </row>
    <row r="5" spans="1:7" x14ac:dyDescent="0.45">
      <c r="C5" s="12"/>
    </row>
    <row r="6" spans="1:7" ht="30" x14ac:dyDescent="0.45">
      <c r="A6" s="40" t="s">
        <v>165</v>
      </c>
      <c r="B6" s="40" t="s">
        <v>165</v>
      </c>
      <c r="C6" s="40" t="s">
        <v>165</v>
      </c>
      <c r="E6" s="34" t="s">
        <v>112</v>
      </c>
      <c r="G6" s="34" t="s">
        <v>113</v>
      </c>
    </row>
    <row r="7" spans="1:7" ht="30" x14ac:dyDescent="0.45">
      <c r="A7" s="40" t="s">
        <v>166</v>
      </c>
      <c r="C7" s="40" t="s">
        <v>80</v>
      </c>
      <c r="E7" s="40" t="s">
        <v>167</v>
      </c>
      <c r="G7" s="40" t="s">
        <v>167</v>
      </c>
    </row>
    <row r="8" spans="1:7" ht="21" x14ac:dyDescent="0.55000000000000004">
      <c r="A8" s="2" t="s">
        <v>86</v>
      </c>
      <c r="C8" s="18" t="s">
        <v>87</v>
      </c>
      <c r="E8" s="10">
        <v>74276</v>
      </c>
      <c r="F8" s="10"/>
      <c r="G8" s="10">
        <v>22312665</v>
      </c>
    </row>
    <row r="9" spans="1:7" ht="21" x14ac:dyDescent="0.55000000000000004">
      <c r="A9" s="2" t="s">
        <v>90</v>
      </c>
      <c r="C9" s="18" t="s">
        <v>91</v>
      </c>
      <c r="E9" s="10">
        <v>2524</v>
      </c>
      <c r="F9" s="10"/>
      <c r="G9" s="10">
        <v>10890</v>
      </c>
    </row>
    <row r="10" spans="1:7" ht="21" x14ac:dyDescent="0.55000000000000004">
      <c r="A10" s="2" t="s">
        <v>93</v>
      </c>
      <c r="C10" s="18" t="s">
        <v>94</v>
      </c>
      <c r="E10" s="10">
        <v>1860</v>
      </c>
      <c r="F10" s="10"/>
      <c r="G10" s="10">
        <v>4546</v>
      </c>
    </row>
    <row r="11" spans="1:7" ht="21" x14ac:dyDescent="0.55000000000000004">
      <c r="A11" s="2" t="s">
        <v>96</v>
      </c>
      <c r="C11" s="18" t="s">
        <v>97</v>
      </c>
      <c r="E11" s="10">
        <v>2852</v>
      </c>
      <c r="F11" s="10"/>
      <c r="G11" s="10">
        <v>7500</v>
      </c>
    </row>
    <row r="12" spans="1:7" ht="21" x14ac:dyDescent="0.55000000000000004">
      <c r="A12" s="2" t="s">
        <v>98</v>
      </c>
      <c r="C12" s="18" t="s">
        <v>99</v>
      </c>
      <c r="E12" s="10">
        <v>5821</v>
      </c>
      <c r="F12" s="10"/>
      <c r="G12" s="10">
        <v>29002</v>
      </c>
    </row>
    <row r="13" spans="1:7" ht="19.5" thickBot="1" x14ac:dyDescent="0.5">
      <c r="E13" s="15">
        <f>SUM(E8:E12)</f>
        <v>87333</v>
      </c>
      <c r="F13" s="10"/>
      <c r="G13" s="15">
        <f>SUM(G8:G12)</f>
        <v>22364603</v>
      </c>
    </row>
    <row r="14" spans="1:7" ht="19.5" thickTop="1" x14ac:dyDescent="0.45">
      <c r="E14" s="31"/>
      <c r="F14" s="17"/>
      <c r="G14" s="9"/>
    </row>
    <row r="15" spans="1:7" x14ac:dyDescent="0.45">
      <c r="E15" s="9"/>
      <c r="F15" s="17"/>
      <c r="G15" s="9"/>
    </row>
  </sheetData>
  <mergeCells count="8">
    <mergeCell ref="A2:G2"/>
    <mergeCell ref="A3:G3"/>
    <mergeCell ref="A4:G4"/>
    <mergeCell ref="G7"/>
    <mergeCell ref="A7"/>
    <mergeCell ref="C7"/>
    <mergeCell ref="A6:C6"/>
    <mergeCell ref="E7"/>
  </mergeCells>
  <pageMargins left="0.7" right="0.7" top="0.75" bottom="0.75" header="0.3" footer="0.3"/>
  <pageSetup scale="6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16"/>
  <sheetViews>
    <sheetView rightToLeft="1" view="pageBreakPreview" zoomScale="90" zoomScaleNormal="100" zoomScaleSheetLayoutView="90" workbookViewId="0">
      <selection activeCell="O17" sqref="O1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8554687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11.85546875" style="1" bestFit="1" customWidth="1"/>
    <col min="8" max="8" width="13.85546875" style="1" bestFit="1" customWidth="1"/>
    <col min="9" max="9" width="12.42578125" style="1" bestFit="1" customWidth="1"/>
    <col min="10" max="10" width="9.140625" style="1"/>
    <col min="11" max="11" width="12.140625" style="1" bestFit="1" customWidth="1"/>
    <col min="12" max="16384" width="9.140625" style="1"/>
  </cols>
  <sheetData>
    <row r="2" spans="1:11" ht="30" x14ac:dyDescent="0.45">
      <c r="A2" s="39" t="s">
        <v>0</v>
      </c>
      <c r="B2" s="39"/>
      <c r="C2" s="39"/>
      <c r="D2" s="39"/>
      <c r="E2" s="39"/>
    </row>
    <row r="3" spans="1:11" ht="30" x14ac:dyDescent="0.45">
      <c r="A3" s="39" t="s">
        <v>110</v>
      </c>
      <c r="B3" s="39"/>
      <c r="C3" s="39"/>
      <c r="D3" s="39"/>
      <c r="E3" s="39"/>
    </row>
    <row r="4" spans="1:11" ht="30" x14ac:dyDescent="0.45">
      <c r="A4" s="39" t="s">
        <v>2</v>
      </c>
      <c r="B4" s="39"/>
      <c r="C4" s="39"/>
      <c r="D4" s="39"/>
      <c r="E4" s="39"/>
    </row>
    <row r="5" spans="1:11" x14ac:dyDescent="0.45">
      <c r="A5" s="11"/>
    </row>
    <row r="6" spans="1:11" ht="30" x14ac:dyDescent="0.45">
      <c r="A6" s="39" t="s">
        <v>168</v>
      </c>
      <c r="C6" s="41" t="s">
        <v>112</v>
      </c>
      <c r="E6" s="40" t="s">
        <v>6</v>
      </c>
    </row>
    <row r="7" spans="1:11" ht="30" x14ac:dyDescent="0.45">
      <c r="A7" s="39" t="s">
        <v>168</v>
      </c>
      <c r="C7" s="41" t="s">
        <v>83</v>
      </c>
      <c r="E7" s="39" t="s">
        <v>83</v>
      </c>
      <c r="G7" s="46"/>
      <c r="H7" s="46"/>
      <c r="I7" s="46"/>
    </row>
    <row r="8" spans="1:11" ht="21" x14ac:dyDescent="0.55000000000000004">
      <c r="A8" s="20" t="s">
        <v>168</v>
      </c>
      <c r="C8" s="22">
        <v>197015246</v>
      </c>
      <c r="D8" s="10"/>
      <c r="E8" s="22">
        <v>757250032</v>
      </c>
      <c r="G8" s="47"/>
      <c r="H8" s="47"/>
      <c r="I8" s="47"/>
      <c r="K8" s="3"/>
    </row>
    <row r="9" spans="1:11" ht="21" x14ac:dyDescent="0.55000000000000004">
      <c r="A9" s="2" t="s">
        <v>169</v>
      </c>
      <c r="C9" s="10">
        <v>0</v>
      </c>
      <c r="D9" s="10"/>
      <c r="E9" s="10">
        <v>26</v>
      </c>
      <c r="G9" s="46"/>
      <c r="H9" s="47"/>
      <c r="I9" s="48"/>
      <c r="K9" s="3"/>
    </row>
    <row r="10" spans="1:11" ht="21" x14ac:dyDescent="0.55000000000000004">
      <c r="A10" s="2" t="s">
        <v>170</v>
      </c>
      <c r="C10" s="10">
        <v>77776492</v>
      </c>
      <c r="D10" s="10"/>
      <c r="E10" s="10">
        <v>367957141</v>
      </c>
      <c r="G10" s="47"/>
      <c r="H10" s="47"/>
      <c r="I10" s="46"/>
    </row>
    <row r="11" spans="1:11" ht="21" x14ac:dyDescent="0.55000000000000004">
      <c r="A11" s="2" t="s">
        <v>174</v>
      </c>
      <c r="C11" s="10">
        <v>2478515310</v>
      </c>
      <c r="D11" s="10"/>
      <c r="E11" s="10">
        <v>0</v>
      </c>
      <c r="G11" s="47"/>
      <c r="H11" s="47"/>
      <c r="I11" s="46"/>
    </row>
    <row r="12" spans="1:11" ht="21.75" thickBot="1" x14ac:dyDescent="0.6">
      <c r="A12" s="2" t="s">
        <v>75</v>
      </c>
      <c r="C12" s="15">
        <f>SUM(C8:C11)</f>
        <v>2753307048</v>
      </c>
      <c r="D12" s="10"/>
      <c r="E12" s="15">
        <f>SUM(E8:E11)</f>
        <v>1125207199</v>
      </c>
    </row>
    <row r="13" spans="1:11" ht="19.5" thickTop="1" x14ac:dyDescent="0.45"/>
    <row r="14" spans="1:11" x14ac:dyDescent="0.45">
      <c r="E14" s="3"/>
    </row>
    <row r="16" spans="1:11" x14ac:dyDescent="0.45">
      <c r="C16" s="44"/>
      <c r="D16" s="44"/>
      <c r="E16" s="44"/>
      <c r="F16" s="44"/>
      <c r="G16" s="44"/>
    </row>
  </sheetData>
  <mergeCells count="9">
    <mergeCell ref="A2:E2"/>
    <mergeCell ref="A3:E3"/>
    <mergeCell ref="A4:E4"/>
    <mergeCell ref="C16:G16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ناشی از تغییر قیمت اوراق'!Print_Area</vt:lpstr>
      <vt:lpstr>'سایر درآمدها'!Print_Area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2021-09-26T08:26:48Z</dcterms:created>
  <dcterms:modified xsi:type="dcterms:W3CDTF">2021-10-02T11:00:45Z</dcterms:modified>
</cp:coreProperties>
</file>