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94906B17-7774-43CC-9F8B-BFD4F394FD95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بانکی'!$A$1:$I$14</definedName>
    <definedName name="_xlnm.Print_Area" localSheetId="3">'درآمد سود سهام'!$A$1:$S$45</definedName>
    <definedName name="_xlnm.Print_Area" localSheetId="4">'درآمد ناشی از تغییر قیمت اوراق'!$A$1:$Q$70</definedName>
    <definedName name="_xlnm.Print_Area" localSheetId="5">'درآمد ناشی از فروش'!$A$1:$Q$55</definedName>
    <definedName name="_xlnm.Print_Area" localSheetId="8">'سایر درآمدها'!$A$1:$E$14</definedName>
    <definedName name="_xlnm.Print_Area" localSheetId="1">سپرده!$A$1:$S$21</definedName>
    <definedName name="_xlnm.Print_Area" localSheetId="6">'سرمایه‌گذاری در سهام'!$A$1:$U$87</definedName>
    <definedName name="_xlnm.Print_Area" localSheetId="2">'سود اوراق بهادار و سپرده بانکی'!$A$1:$Q$14</definedName>
    <definedName name="_xlnm.Print_Area" localSheetId="0">سهام!$A$1:$Y$69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7" i="10" l="1"/>
  <c r="C66" i="9" l="1"/>
  <c r="O44" i="10"/>
  <c r="C7" i="15" l="1"/>
  <c r="K66" i="9" l="1"/>
  <c r="E65" i="9" l="1"/>
  <c r="E66" i="9" s="1"/>
  <c r="M65" i="9"/>
  <c r="M66" i="9" s="1"/>
  <c r="G66" i="9"/>
  <c r="Q66" i="9"/>
  <c r="I66" i="9"/>
  <c r="O66" i="9"/>
  <c r="Q62" i="9"/>
  <c r="S85" i="11" l="1"/>
  <c r="Q48" i="11"/>
  <c r="O85" i="11"/>
  <c r="Q47" i="10"/>
  <c r="K86" i="11"/>
  <c r="I85" i="11"/>
  <c r="I55" i="11"/>
  <c r="E85" i="11"/>
  <c r="Q48" i="10"/>
  <c r="I64" i="9"/>
  <c r="K9" i="7"/>
  <c r="K10" i="7"/>
  <c r="K11" i="7"/>
  <c r="K12" i="7"/>
  <c r="K8" i="7"/>
  <c r="K13" i="7" s="1"/>
  <c r="G61" i="1"/>
  <c r="Y68" i="1" l="1"/>
  <c r="W67" i="1"/>
  <c r="C10" i="15" l="1"/>
  <c r="E10" i="15"/>
  <c r="G10" i="15"/>
  <c r="C11" i="14"/>
  <c r="E11" i="14"/>
  <c r="E13" i="13"/>
  <c r="H13" i="13"/>
  <c r="E86" i="11"/>
  <c r="C86" i="11"/>
  <c r="G86" i="11"/>
  <c r="I86" i="11"/>
  <c r="M86" i="11"/>
  <c r="O86" i="11"/>
  <c r="Q86" i="11"/>
  <c r="S86" i="11"/>
  <c r="U86" i="11"/>
  <c r="E48" i="10"/>
  <c r="C48" i="10"/>
  <c r="G48" i="10"/>
  <c r="I48" i="10"/>
  <c r="K48" i="10"/>
  <c r="M48" i="10"/>
  <c r="O48" i="10"/>
  <c r="K44" i="8"/>
  <c r="I44" i="8"/>
  <c r="M44" i="8"/>
  <c r="O44" i="8"/>
  <c r="Q44" i="8"/>
  <c r="S44" i="8"/>
  <c r="I13" i="7"/>
  <c r="G13" i="7"/>
  <c r="M13" i="7"/>
  <c r="O13" i="7"/>
  <c r="Q13" i="7"/>
  <c r="M16" i="6"/>
  <c r="K16" i="6"/>
  <c r="O16" i="6"/>
  <c r="Q16" i="6"/>
  <c r="S16" i="6"/>
  <c r="C68" i="1"/>
  <c r="E68" i="1"/>
  <c r="G68" i="1"/>
  <c r="I68" i="1"/>
  <c r="K68" i="1"/>
  <c r="M68" i="1"/>
  <c r="O68" i="1"/>
  <c r="Q68" i="1"/>
  <c r="S68" i="1"/>
  <c r="U68" i="1"/>
  <c r="W68" i="1"/>
</calcChain>
</file>

<file path=xl/sharedStrings.xml><?xml version="1.0" encoding="utf-8"?>
<sst xmlns="http://schemas.openxmlformats.org/spreadsheetml/2006/main" count="614" uniqueCount="184">
  <si>
    <t>صندوق سرمایه‌گذاری تجارت شاخصی کاردان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</si>
  <si>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</si>
  <si>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</si>
  <si>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</si>
  <si>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</si>
  <si>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</si>
  <si>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</si>
  <si>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</si>
  <si>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</si>
  <si>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</si>
  <si>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</si>
  <si>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</si>
  <si>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</si>
  <si>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</si>
  <si>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</si>
  <si>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</si>
  <si>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سامان</t>
  </si>
  <si>
    <t>بانک ملت</t>
  </si>
  <si>
    <t>بانک‌اقتصادنوین‌</t>
  </si>
  <si>
    <t>بیمه تجارت نو</t>
  </si>
  <si>
    <t>پالایش نفت بندرعباس</t>
  </si>
  <si>
    <t>پالایش نفت تبریز</t>
  </si>
  <si>
    <t>پتروشیمی پردیس</t>
  </si>
  <si>
    <t>پتروشیمی جم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</si>
  <si>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</si>
  <si>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</si>
  <si>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</si>
  <si>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</si>
  <si>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</si>
  <si>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</si>
  <si>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</si>
  <si>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</si>
  <si>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</si>
  <si>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</si>
  <si>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</si>
  <si>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</si>
  <si>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مس‌ شهیدباهنر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</si>
  <si>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</si>
  <si>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</si>
  <si>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</si>
  <si>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</si>
  <si>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</si>
  <si>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</si>
  <si>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</si>
  <si>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</si>
  <si>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</si>
  <si>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</si>
  <si>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</si>
  <si>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</si>
  <si>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</si>
  <si>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</si>
  <si>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</si>
  <si>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</si>
  <si>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فجر انرژی خلیج فارس</t>
  </si>
  <si>
    <t>فولاد  خوزستان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</si>
  <si>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</si>
  <si>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</si>
  <si>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</si>
  <si>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</si>
  <si>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</si>
  <si>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</si>
  <si>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</si>
  <si>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</si>
  <si>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</si>
  <si>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</si>
  <si>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</si>
  <si>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</si>
  <si>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کویر تایر</t>
  </si>
  <si>
    <t>ح. کویر تایر</t>
  </si>
  <si>
    <t>بیمه البرز</t>
  </si>
  <si>
    <t>گروه پتروشیمی س. ایرانیان</t>
  </si>
  <si>
    <t>پالایش نفت اصفهان</t>
  </si>
  <si>
    <t>کیمیدارو</t>
  </si>
  <si>
    <t>ح . تامین سرمایه لوتوس پارسیان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</si>
  <si>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</si>
  <si>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</si>
  <si>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</si>
  <si>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</si>
  <si>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</si>
  <si>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</si>
  <si>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</si>
  <si>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</si>
  <si>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</si>
  <si>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</si>
  <si>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</si>
  <si>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</si>
  <si>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</si>
  <si>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</si>
  <si>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</si>
  <si>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</si>
  <si>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</si>
  <si>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</si>
  <si>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</si>
  <si>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</si>
  <si>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</si>
  <si>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</si>
  <si>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</si>
  <si>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</si>
  <si>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</si>
  <si>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</si>
  <si>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</si>
  <si>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</si>
  <si>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</si>
  <si>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</si>
  <si>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</si>
  <si>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</si>
  <si>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</si>
  <si>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</si>
  <si>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</si>
  <si>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</si>
  <si>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</si>
  <si>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</si>
  <si>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</si>
  <si>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</si>
  <si>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</si>
  <si>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</si>
  <si>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</si>
  <si>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</si>
  <si>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</si>
  <si>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</si>
  <si>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</si>
  <si>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</si>
  <si>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</si>
  <si>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</si>
  <si>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</si>
  <si>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</si>
  <si>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</si>
  <si>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</si>
  <si>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</si>
  <si>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1400/04/29</t>
  </si>
  <si>
    <t>1400/07/17</t>
  </si>
  <si>
    <t>1400/04/24</t>
  </si>
  <si>
    <t>سیمان فارس و خوزستان</t>
  </si>
  <si>
    <t>1400/03/30</t>
  </si>
  <si>
    <t>معدنی و صنعتی گل گهر</t>
  </si>
  <si>
    <t>1400/04/12</t>
  </si>
  <si>
    <t>1400/05/11</t>
  </si>
  <si>
    <t>1400/04/09</t>
  </si>
  <si>
    <t>1400/04/27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</si>
  <si>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</si>
  <si>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</si>
  <si>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</si>
  <si>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</si>
  <si>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</si>
  <si>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</si>
  <si>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</si>
  <si>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سبحان دارو</t>
  </si>
  <si>
    <t>1400/03/03</t>
  </si>
  <si>
    <t>پتروشیمی پارس</t>
  </si>
  <si>
    <t>تامین سرمایه نوین</t>
  </si>
  <si>
    <t>1400/03/11</t>
  </si>
  <si>
    <t>1400/05/20</t>
  </si>
  <si>
    <t>پدیده شیمی قرن</t>
  </si>
  <si>
    <t>رایان هم افزا</t>
  </si>
  <si>
    <t>1400/03/18</t>
  </si>
  <si>
    <t>سپید ماکیان</t>
  </si>
  <si>
    <t>بهای فروش</t>
  </si>
  <si>
    <t>ارزش دفتری</t>
  </si>
  <si>
    <t>سود و زیان ناشی از تغییر قیمت</t>
  </si>
  <si>
    <t>سود و زیان ناشی از فروش</t>
  </si>
  <si>
    <t>تهیه توزیع غذای دنا آفرین فدک</t>
  </si>
  <si>
    <t>محصولات کاغذی لطیف</t>
  </si>
  <si>
    <t>بانک تجارت</t>
  </si>
  <si>
    <t>ح . معدنی و صنعتی گل گهر</t>
  </si>
  <si>
    <t>سرمایه گذاری تامین اجتماعی</t>
  </si>
  <si>
    <t>البرزدارو</t>
  </si>
  <si>
    <t>ح . سرمایه گذاری دارویی تامین</t>
  </si>
  <si>
    <t>شرکت کی بی سی</t>
  </si>
  <si>
    <t>س. و خدمات مدیریت صند. ب کشوری</t>
  </si>
  <si>
    <t>سرمایه گذاری هامون صبا</t>
  </si>
  <si>
    <t>گ.مدیریت ارزش سرمایه ص ب کشوری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</si>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</sst>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1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b/>
      <sz val="9"/>
      <name val="Tahoma"/>
      <family val="2"/>
    </font>
    <font>
      <b/>
      <sz val="18"/>
      <color rgb="FF000000"/>
      <name val="B Nazanin"/>
      <charset val="178"/>
    </font>
    <font>
      <sz val="12"/>
      <name val="B Mitra"/>
      <charset val="178"/>
    </font>
    <font>
      <sz val="12"/>
      <color rgb="FFFF0000"/>
      <name val="B Nazanin"/>
      <charset val="178"/>
    </font>
    <font>
      <b/>
      <sz val="18"/>
      <color rgb="FF00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3" fontId="1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Border="1"/>
    <xf numFmtId="10" fontId="1" fillId="0" borderId="0" xfId="0" applyNumberFormat="1" applyFont="1"/>
    <xf numFmtId="164" fontId="4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/>
    <xf numFmtId="164" fontId="1" fillId="0" borderId="0" xfId="0" applyNumberFormat="1" applyFont="1"/>
    <xf numFmtId="164" fontId="1" fillId="0" borderId="0" xfId="0" applyNumberFormat="1" applyFont="1" applyBorder="1"/>
    <xf numFmtId="3" fontId="6" fillId="2" borderId="0" xfId="0" applyNumberFormat="1" applyFont="1" applyFill="1" applyAlignment="1">
      <alignment horizontal="right" vertical="center" wrapText="1"/>
    </xf>
    <xf numFmtId="10" fontId="5" fillId="0" borderId="0" xfId="0" applyNumberFormat="1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164" fontId="4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10" fontId="8" fillId="0" borderId="0" xfId="0" applyNumberFormat="1" applyFont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3" fontId="9" fillId="0" borderId="0" xfId="0" applyNumberFormat="1" applyFont="1"/>
    <xf numFmtId="3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4"/>
  <sheetViews>
    <sheetView rightToLeft="1" view="pageBreakPreview" topLeftCell="A58" zoomScale="80" zoomScaleNormal="100" zoomScaleSheetLayoutView="80" workbookViewId="0">
      <selection activeCell="Y7" sqref="Y7:Y8"/>
    </sheetView>
  </sheetViews>
  <sheetFormatPr defaultColWidth="9" defaultRowHeight="18.75"/>
  <cols>
    <col min="1" max="1" width="28.855468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140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7" bestFit="1" customWidth="1"/>
    <col min="26" max="26" width="26.28515625" style="1" bestFit="1" customWidth="1"/>
    <col min="27" max="16384" width="9" style="1"/>
  </cols>
  <sheetData>
    <row r="2" spans="1:26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6" ht="23.2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6" ht="23.25" customHeight="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1:26" ht="30">
      <c r="A6" s="33" t="s">
        <v>3</v>
      </c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6" ht="23.25" customHeight="1">
      <c r="A7" s="37" t="s">
        <v>3</v>
      </c>
      <c r="C7" s="33" t="s">
        <v>7</v>
      </c>
      <c r="E7" s="33" t="s">
        <v>8</v>
      </c>
      <c r="G7" s="33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6" ht="23.25" customHeight="1">
      <c r="A8" s="34" t="s">
        <v>3</v>
      </c>
      <c r="C8" s="34" t="s">
        <v>7</v>
      </c>
      <c r="E8" s="34" t="s">
        <v>8</v>
      </c>
      <c r="G8" s="34" t="s">
        <v>9</v>
      </c>
      <c r="I8" s="36" t="s">
        <v>7</v>
      </c>
      <c r="K8" s="36" t="s">
        <v>8</v>
      </c>
      <c r="M8" s="36" t="s">
        <v>7</v>
      </c>
      <c r="O8" s="36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4" t="s">
        <v>13</v>
      </c>
      <c r="Z8" s="6"/>
    </row>
    <row r="9" spans="1:26" ht="20.25">
      <c r="A9" s="2" t="s">
        <v>15</v>
      </c>
      <c r="C9" s="3">
        <v>580551</v>
      </c>
      <c r="D9" s="3"/>
      <c r="E9" s="3">
        <v>13365064279</v>
      </c>
      <c r="F9" s="3"/>
      <c r="G9" s="3">
        <v>20556185221.611</v>
      </c>
      <c r="H9" s="3"/>
      <c r="I9" s="3">
        <v>0</v>
      </c>
      <c r="J9" s="3"/>
      <c r="K9" s="3">
        <v>0</v>
      </c>
      <c r="L9" s="3"/>
      <c r="M9" s="3">
        <v>-580551</v>
      </c>
      <c r="N9" s="3"/>
      <c r="O9" s="3">
        <v>18356495276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Y9" s="19">
        <v>0</v>
      </c>
    </row>
    <row r="10" spans="1:26" ht="20.25">
      <c r="A10" s="2" t="s">
        <v>16</v>
      </c>
      <c r="C10" s="3">
        <v>13000000</v>
      </c>
      <c r="D10" s="3"/>
      <c r="E10" s="3">
        <v>138922694049</v>
      </c>
      <c r="F10" s="3"/>
      <c r="G10" s="3">
        <v>107904127500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0</v>
      </c>
      <c r="P10" s="3"/>
      <c r="Q10" s="3">
        <v>13000000</v>
      </c>
      <c r="R10" s="3"/>
      <c r="S10" s="3">
        <v>7223</v>
      </c>
      <c r="T10" s="3"/>
      <c r="U10" s="3">
        <v>138922694049</v>
      </c>
      <c r="V10" s="3"/>
      <c r="W10" s="3">
        <v>93340300950</v>
      </c>
      <c r="Y10" s="19">
        <v>1.8814029308964388E-2</v>
      </c>
      <c r="Z10" s="10"/>
    </row>
    <row r="11" spans="1:26" ht="20.25">
      <c r="A11" s="2" t="s">
        <v>17</v>
      </c>
      <c r="C11" s="3">
        <v>4302803</v>
      </c>
      <c r="D11" s="3"/>
      <c r="E11" s="3">
        <v>15797386890</v>
      </c>
      <c r="F11" s="3"/>
      <c r="G11" s="3">
        <v>16039504958.0625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4302803</v>
      </c>
      <c r="R11" s="3"/>
      <c r="S11" s="3">
        <v>3485</v>
      </c>
      <c r="T11" s="3"/>
      <c r="U11" s="3">
        <v>15797386890</v>
      </c>
      <c r="V11" s="3"/>
      <c r="W11" s="3">
        <v>14906046607.692699</v>
      </c>
      <c r="Y11" s="19">
        <v>3.0045199651557333E-3</v>
      </c>
      <c r="Z11" s="10"/>
    </row>
    <row r="12" spans="1:26" ht="20.25">
      <c r="A12" s="2" t="s">
        <v>18</v>
      </c>
      <c r="C12" s="3">
        <v>29684489</v>
      </c>
      <c r="D12" s="3"/>
      <c r="E12" s="3">
        <v>134498733091</v>
      </c>
      <c r="F12" s="3"/>
      <c r="G12" s="3">
        <v>120097015802.132</v>
      </c>
      <c r="H12" s="3"/>
      <c r="I12" s="3">
        <v>4800000</v>
      </c>
      <c r="J12" s="3"/>
      <c r="K12" s="3">
        <v>20184067133</v>
      </c>
      <c r="L12" s="3"/>
      <c r="M12" s="3">
        <v>0</v>
      </c>
      <c r="N12" s="3"/>
      <c r="O12" s="3">
        <v>0</v>
      </c>
      <c r="P12" s="3"/>
      <c r="Q12" s="3">
        <v>34484489</v>
      </c>
      <c r="R12" s="3"/>
      <c r="S12" s="3">
        <v>3740</v>
      </c>
      <c r="T12" s="3"/>
      <c r="U12" s="3">
        <v>154682800224</v>
      </c>
      <c r="V12" s="3"/>
      <c r="W12" s="3">
        <v>128204605526.283</v>
      </c>
      <c r="Y12" s="19">
        <v>2.584141235207477E-2</v>
      </c>
      <c r="Z12" s="10"/>
    </row>
    <row r="13" spans="1:26" ht="20.25">
      <c r="A13" s="2" t="s">
        <v>19</v>
      </c>
      <c r="C13" s="3">
        <v>6459395</v>
      </c>
      <c r="D13" s="3"/>
      <c r="E13" s="3">
        <v>52526706541</v>
      </c>
      <c r="F13" s="3"/>
      <c r="G13" s="3">
        <v>81738841164.817505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6459395</v>
      </c>
      <c r="R13" s="3"/>
      <c r="S13" s="3">
        <v>10511</v>
      </c>
      <c r="T13" s="3"/>
      <c r="U13" s="3">
        <v>52526706541</v>
      </c>
      <c r="V13" s="3"/>
      <c r="W13" s="3">
        <v>67490727374.972298</v>
      </c>
      <c r="Y13" s="19">
        <v>1.3603690045913164E-2</v>
      </c>
      <c r="Z13" s="10"/>
    </row>
    <row r="14" spans="1:26" ht="20.25">
      <c r="A14" s="2" t="s">
        <v>20</v>
      </c>
      <c r="C14" s="3">
        <v>12841679</v>
      </c>
      <c r="D14" s="3"/>
      <c r="E14" s="3">
        <v>114980784614</v>
      </c>
      <c r="F14" s="3"/>
      <c r="G14" s="3">
        <v>78378764001.093002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12841679</v>
      </c>
      <c r="R14" s="3"/>
      <c r="S14" s="3">
        <v>6580</v>
      </c>
      <c r="T14" s="3"/>
      <c r="U14" s="3">
        <v>114980784614</v>
      </c>
      <c r="V14" s="3"/>
      <c r="W14" s="3">
        <v>83995483245.470993</v>
      </c>
      <c r="Y14" s="19">
        <v>1.693045198608735E-2</v>
      </c>
      <c r="Z14" s="10"/>
    </row>
    <row r="15" spans="1:26" ht="20.25">
      <c r="A15" s="2" t="s">
        <v>21</v>
      </c>
      <c r="C15" s="3">
        <v>4050000</v>
      </c>
      <c r="D15" s="3"/>
      <c r="E15" s="3">
        <v>106445318358</v>
      </c>
      <c r="F15" s="3"/>
      <c r="G15" s="3">
        <v>157130974575</v>
      </c>
      <c r="H15" s="3"/>
      <c r="I15" s="3">
        <v>500000</v>
      </c>
      <c r="J15" s="3"/>
      <c r="K15" s="3">
        <v>21281933622</v>
      </c>
      <c r="L15" s="3"/>
      <c r="M15" s="3">
        <v>0</v>
      </c>
      <c r="N15" s="3"/>
      <c r="O15" s="3">
        <v>0</v>
      </c>
      <c r="P15" s="3"/>
      <c r="Q15" s="3">
        <v>4550000</v>
      </c>
      <c r="R15" s="3"/>
      <c r="S15" s="3">
        <v>38010</v>
      </c>
      <c r="T15" s="3"/>
      <c r="U15" s="3">
        <v>127727251980</v>
      </c>
      <c r="V15" s="3"/>
      <c r="W15" s="3">
        <v>171916474275</v>
      </c>
      <c r="Y15" s="19">
        <v>3.4652144387623943E-2</v>
      </c>
      <c r="Z15" s="10"/>
    </row>
    <row r="16" spans="1:26" ht="20.25">
      <c r="A16" s="2" t="s">
        <v>22</v>
      </c>
      <c r="C16" s="3">
        <v>1018406</v>
      </c>
      <c r="D16" s="3"/>
      <c r="E16" s="3">
        <v>97030270098</v>
      </c>
      <c r="F16" s="3"/>
      <c r="G16" s="3">
        <v>158077903523.44501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1018406</v>
      </c>
      <c r="R16" s="3"/>
      <c r="S16" s="3">
        <v>188930</v>
      </c>
      <c r="T16" s="3"/>
      <c r="U16" s="3">
        <v>97030270098</v>
      </c>
      <c r="V16" s="3"/>
      <c r="W16" s="3">
        <v>191262621278.79901</v>
      </c>
      <c r="Y16" s="19">
        <v>3.8551628030171682E-2</v>
      </c>
      <c r="Z16" s="10"/>
    </row>
    <row r="17" spans="1:26" ht="20.25">
      <c r="A17" s="2" t="s">
        <v>23</v>
      </c>
      <c r="C17" s="3">
        <v>450652</v>
      </c>
      <c r="D17" s="3"/>
      <c r="E17" s="3">
        <v>16730965474</v>
      </c>
      <c r="F17" s="3"/>
      <c r="G17" s="3">
        <v>21502589788.799999</v>
      </c>
      <c r="H17" s="3"/>
      <c r="I17" s="3">
        <v>0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450652</v>
      </c>
      <c r="R17" s="3"/>
      <c r="S17" s="3">
        <v>50500</v>
      </c>
      <c r="T17" s="3"/>
      <c r="U17" s="3">
        <v>16730965474</v>
      </c>
      <c r="V17" s="3"/>
      <c r="W17" s="3">
        <v>22622516340.299999</v>
      </c>
      <c r="Y17" s="19">
        <v>4.5598812210486022E-3</v>
      </c>
      <c r="Z17" s="10"/>
    </row>
    <row r="18" spans="1:26" ht="20.25">
      <c r="A18" s="2" t="s">
        <v>24</v>
      </c>
      <c r="C18" s="3">
        <v>800000</v>
      </c>
      <c r="D18" s="3"/>
      <c r="E18" s="3">
        <v>55133600000</v>
      </c>
      <c r="F18" s="3"/>
      <c r="G18" s="3">
        <v>74116368000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800000</v>
      </c>
      <c r="R18" s="3"/>
      <c r="S18" s="3">
        <v>108100</v>
      </c>
      <c r="T18" s="3"/>
      <c r="U18" s="3">
        <v>55133600000</v>
      </c>
      <c r="V18" s="3"/>
      <c r="W18" s="3">
        <v>85965444000</v>
      </c>
      <c r="Y18" s="19">
        <v>1.7327524836678137E-2</v>
      </c>
      <c r="Z18" s="10"/>
    </row>
    <row r="19" spans="1:26" ht="20.25">
      <c r="A19" s="2" t="s">
        <v>25</v>
      </c>
      <c r="C19" s="3">
        <v>502004</v>
      </c>
      <c r="D19" s="3"/>
      <c r="E19" s="3">
        <v>34375945269</v>
      </c>
      <c r="F19" s="3"/>
      <c r="G19" s="3">
        <v>54382880964.276001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502004</v>
      </c>
      <c r="R19" s="3"/>
      <c r="S19" s="3">
        <v>117440</v>
      </c>
      <c r="T19" s="3"/>
      <c r="U19" s="3">
        <v>34375945269</v>
      </c>
      <c r="V19" s="3"/>
      <c r="W19" s="3">
        <v>58604565428.928001</v>
      </c>
      <c r="Y19" s="19">
        <v>1.181256113808333E-2</v>
      </c>
      <c r="Z19" s="10"/>
    </row>
    <row r="20" spans="1:26" ht="20.25">
      <c r="A20" s="2" t="s">
        <v>26</v>
      </c>
      <c r="C20" s="3">
        <v>1793746</v>
      </c>
      <c r="D20" s="3"/>
      <c r="E20" s="3">
        <v>109521563675</v>
      </c>
      <c r="F20" s="3"/>
      <c r="G20" s="3">
        <v>184369770048.42001</v>
      </c>
      <c r="H20" s="3"/>
      <c r="I20" s="3">
        <v>0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1793746</v>
      </c>
      <c r="R20" s="3"/>
      <c r="S20" s="3">
        <v>109963</v>
      </c>
      <c r="T20" s="3"/>
      <c r="U20" s="3">
        <v>109521563675</v>
      </c>
      <c r="V20" s="3"/>
      <c r="W20" s="3">
        <v>196072079534.18201</v>
      </c>
      <c r="Y20" s="19">
        <v>3.9521040895312186E-2</v>
      </c>
      <c r="Z20" s="10"/>
    </row>
    <row r="21" spans="1:26" ht="20.25">
      <c r="A21" s="2" t="s">
        <v>27</v>
      </c>
      <c r="C21" s="3">
        <v>9731945</v>
      </c>
      <c r="D21" s="3"/>
      <c r="E21" s="3">
        <v>47890473385</v>
      </c>
      <c r="F21" s="3"/>
      <c r="G21" s="3">
        <v>46241910852.254997</v>
      </c>
      <c r="H21" s="3"/>
      <c r="I21" s="3">
        <v>11000000</v>
      </c>
      <c r="J21" s="3"/>
      <c r="K21" s="3">
        <v>50643119940</v>
      </c>
      <c r="L21" s="3"/>
      <c r="M21" s="3">
        <v>0</v>
      </c>
      <c r="N21" s="3"/>
      <c r="O21" s="3">
        <v>0</v>
      </c>
      <c r="P21" s="3"/>
      <c r="Q21" s="3">
        <v>20731945</v>
      </c>
      <c r="R21" s="3"/>
      <c r="S21" s="3">
        <v>3920</v>
      </c>
      <c r="T21" s="3"/>
      <c r="U21" s="3">
        <v>98533593325</v>
      </c>
      <c r="V21" s="3"/>
      <c r="W21" s="3">
        <v>80785672514.820007</v>
      </c>
      <c r="Y21" s="19">
        <v>1.628347021564025E-2</v>
      </c>
      <c r="Z21" s="10"/>
    </row>
    <row r="22" spans="1:26" ht="20.25">
      <c r="A22" s="2" t="s">
        <v>28</v>
      </c>
      <c r="C22" s="3">
        <v>2509996</v>
      </c>
      <c r="D22" s="3"/>
      <c r="E22" s="3">
        <v>18481884041</v>
      </c>
      <c r="F22" s="3"/>
      <c r="G22" s="3">
        <v>21856738948.487999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2509996</v>
      </c>
      <c r="R22" s="3"/>
      <c r="S22" s="3">
        <v>5660</v>
      </c>
      <c r="T22" s="3"/>
      <c r="U22" s="3">
        <v>12094783431</v>
      </c>
      <c r="V22" s="3"/>
      <c r="W22" s="3">
        <v>14122048224.708</v>
      </c>
      <c r="Y22" s="19">
        <v>2.8464942420165277E-3</v>
      </c>
      <c r="Z22" s="10"/>
    </row>
    <row r="23" spans="1:26" ht="20.25">
      <c r="A23" s="2" t="s">
        <v>29</v>
      </c>
      <c r="C23" s="3">
        <v>400000</v>
      </c>
      <c r="D23" s="3"/>
      <c r="E23" s="3">
        <v>13389146287</v>
      </c>
      <c r="F23" s="3"/>
      <c r="G23" s="3">
        <v>14827249800</v>
      </c>
      <c r="H23" s="3"/>
      <c r="I23" s="3">
        <v>529857</v>
      </c>
      <c r="J23" s="3"/>
      <c r="K23" s="3">
        <v>18676408652</v>
      </c>
      <c r="L23" s="3"/>
      <c r="M23" s="3">
        <v>0</v>
      </c>
      <c r="N23" s="3"/>
      <c r="O23" s="3">
        <v>0</v>
      </c>
      <c r="P23" s="3"/>
      <c r="Q23" s="3">
        <v>929857</v>
      </c>
      <c r="R23" s="3"/>
      <c r="S23" s="3">
        <v>36250</v>
      </c>
      <c r="T23" s="3"/>
      <c r="U23" s="3">
        <v>32065554939</v>
      </c>
      <c r="V23" s="3"/>
      <c r="W23" s="3">
        <v>33506757718.3125</v>
      </c>
      <c r="Y23" s="19">
        <v>6.7537506880161833E-3</v>
      </c>
      <c r="Z23" s="10"/>
    </row>
    <row r="24" spans="1:26" ht="20.25">
      <c r="A24" s="2" t="s">
        <v>30</v>
      </c>
      <c r="C24" s="3">
        <v>650804</v>
      </c>
      <c r="D24" s="3"/>
      <c r="E24" s="3">
        <v>4970143314</v>
      </c>
      <c r="F24" s="3"/>
      <c r="G24" s="3">
        <v>6190489592.3177996</v>
      </c>
      <c r="H24" s="3"/>
      <c r="I24" s="3">
        <v>0</v>
      </c>
      <c r="J24" s="3"/>
      <c r="K24" s="3">
        <v>0</v>
      </c>
      <c r="L24" s="3"/>
      <c r="M24" s="3">
        <v>-325402</v>
      </c>
      <c r="N24" s="3"/>
      <c r="O24" s="3">
        <v>4136481708</v>
      </c>
      <c r="P24" s="3"/>
      <c r="Q24" s="3">
        <v>325402</v>
      </c>
      <c r="R24" s="3"/>
      <c r="S24" s="3">
        <v>15060</v>
      </c>
      <c r="T24" s="3"/>
      <c r="U24" s="3">
        <v>2485071655</v>
      </c>
      <c r="V24" s="3"/>
      <c r="W24" s="3">
        <v>4871395822.9860001</v>
      </c>
      <c r="Y24" s="19">
        <v>9.8189723898919261E-4</v>
      </c>
      <c r="Z24" s="10"/>
    </row>
    <row r="25" spans="1:26" ht="20.25">
      <c r="A25" s="2" t="s">
        <v>31</v>
      </c>
      <c r="C25" s="3">
        <v>3200000</v>
      </c>
      <c r="D25" s="3"/>
      <c r="E25" s="3">
        <v>96611401715</v>
      </c>
      <c r="F25" s="3"/>
      <c r="G25" s="3">
        <v>41670576000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3200000</v>
      </c>
      <c r="R25" s="3"/>
      <c r="S25" s="3">
        <v>13330</v>
      </c>
      <c r="T25" s="3"/>
      <c r="U25" s="3">
        <v>96611401715</v>
      </c>
      <c r="V25" s="3"/>
      <c r="W25" s="3">
        <v>42402196800</v>
      </c>
      <c r="Y25" s="19">
        <v>8.5467495309128425E-3</v>
      </c>
      <c r="Z25" s="10"/>
    </row>
    <row r="26" spans="1:26" ht="20.25">
      <c r="A26" s="2" t="s">
        <v>32</v>
      </c>
      <c r="C26" s="3">
        <v>8303959</v>
      </c>
      <c r="D26" s="3"/>
      <c r="E26" s="3">
        <v>57006038508</v>
      </c>
      <c r="F26" s="3"/>
      <c r="G26" s="3">
        <v>58524762647.605499</v>
      </c>
      <c r="H26" s="3"/>
      <c r="I26" s="3">
        <v>0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8303959</v>
      </c>
      <c r="R26" s="3"/>
      <c r="S26" s="3">
        <v>5529</v>
      </c>
      <c r="T26" s="3"/>
      <c r="U26" s="3">
        <v>57006038508</v>
      </c>
      <c r="V26" s="3"/>
      <c r="W26" s="3">
        <v>45639409404.599503</v>
      </c>
      <c r="Y26" s="19">
        <v>9.1992545282441572E-3</v>
      </c>
      <c r="Z26" s="10"/>
    </row>
    <row r="27" spans="1:26" ht="20.25">
      <c r="A27" s="2" t="s">
        <v>33</v>
      </c>
      <c r="C27" s="3">
        <v>2505466</v>
      </c>
      <c r="D27" s="3"/>
      <c r="E27" s="3">
        <v>37951276180</v>
      </c>
      <c r="F27" s="3"/>
      <c r="G27" s="3">
        <v>33911444226.916801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2505466</v>
      </c>
      <c r="R27" s="3"/>
      <c r="S27" s="3">
        <v>12950</v>
      </c>
      <c r="T27" s="3"/>
      <c r="U27" s="3">
        <v>37951276180</v>
      </c>
      <c r="V27" s="3"/>
      <c r="W27" s="3">
        <v>32252732281.035</v>
      </c>
      <c r="Y27" s="19">
        <v>6.5009845078025149E-3</v>
      </c>
      <c r="Z27" s="10"/>
    </row>
    <row r="28" spans="1:26" ht="20.25">
      <c r="A28" s="2" t="s">
        <v>34</v>
      </c>
      <c r="C28" s="3">
        <v>842938</v>
      </c>
      <c r="D28" s="3"/>
      <c r="E28" s="3">
        <v>75677616005</v>
      </c>
      <c r="F28" s="3"/>
      <c r="G28" s="3">
        <v>80440561814.399994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842938</v>
      </c>
      <c r="R28" s="3"/>
      <c r="S28" s="3">
        <v>101550</v>
      </c>
      <c r="T28" s="3"/>
      <c r="U28" s="3">
        <v>75677616005</v>
      </c>
      <c r="V28" s="3"/>
      <c r="W28" s="3">
        <v>85091031794.294998</v>
      </c>
      <c r="Y28" s="19">
        <v>1.7151274956414064E-2</v>
      </c>
      <c r="Z28" s="10"/>
    </row>
    <row r="29" spans="1:26" ht="20.25">
      <c r="A29" s="2" t="s">
        <v>35</v>
      </c>
      <c r="C29" s="3">
        <v>836661</v>
      </c>
      <c r="D29" s="3"/>
      <c r="E29" s="3">
        <v>20691927887</v>
      </c>
      <c r="F29" s="3"/>
      <c r="G29" s="3">
        <v>23287120277.400002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836661</v>
      </c>
      <c r="R29" s="3"/>
      <c r="S29" s="3">
        <v>24530</v>
      </c>
      <c r="T29" s="3"/>
      <c r="U29" s="3">
        <v>20691927887</v>
      </c>
      <c r="V29" s="3"/>
      <c r="W29" s="3">
        <v>20401180728.7365</v>
      </c>
      <c r="Y29" s="19">
        <v>4.1121402894719076E-3</v>
      </c>
      <c r="Z29" s="10"/>
    </row>
    <row r="30" spans="1:26" ht="20.25">
      <c r="A30" s="2" t="s">
        <v>36</v>
      </c>
      <c r="C30" s="3">
        <v>3076448</v>
      </c>
      <c r="D30" s="3"/>
      <c r="E30" s="3">
        <v>49143503879</v>
      </c>
      <c r="F30" s="3"/>
      <c r="G30" s="3">
        <v>75107995380.863998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3076448</v>
      </c>
      <c r="R30" s="3"/>
      <c r="S30" s="3">
        <v>26420</v>
      </c>
      <c r="T30" s="3"/>
      <c r="U30" s="3">
        <v>49143503879</v>
      </c>
      <c r="V30" s="3"/>
      <c r="W30" s="3">
        <v>80796141610.848007</v>
      </c>
      <c r="Y30" s="19">
        <v>1.6285580406817102E-2</v>
      </c>
      <c r="Z30" s="10"/>
    </row>
    <row r="31" spans="1:26" ht="20.25">
      <c r="A31" s="2" t="s">
        <v>37</v>
      </c>
      <c r="C31" s="3">
        <v>1283081</v>
      </c>
      <c r="D31" s="3"/>
      <c r="E31" s="3">
        <v>26327083281</v>
      </c>
      <c r="F31" s="3"/>
      <c r="G31" s="3">
        <v>26414500495.315498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1283081</v>
      </c>
      <c r="R31" s="3"/>
      <c r="S31" s="3">
        <v>18900</v>
      </c>
      <c r="T31" s="3"/>
      <c r="U31" s="3">
        <v>26327083281</v>
      </c>
      <c r="V31" s="3"/>
      <c r="W31" s="3">
        <v>24105942026.145</v>
      </c>
      <c r="Y31" s="19">
        <v>4.8588861958248101E-3</v>
      </c>
      <c r="Z31" s="10"/>
    </row>
    <row r="32" spans="1:26" ht="20.25">
      <c r="A32" s="2" t="s">
        <v>38</v>
      </c>
      <c r="C32" s="3">
        <v>2139534</v>
      </c>
      <c r="D32" s="3"/>
      <c r="E32" s="3">
        <v>7137541825</v>
      </c>
      <c r="F32" s="3"/>
      <c r="G32" s="3">
        <v>9879003524.1914997</v>
      </c>
      <c r="H32" s="3"/>
      <c r="I32" s="3">
        <v>0</v>
      </c>
      <c r="J32" s="3"/>
      <c r="K32" s="3">
        <v>0</v>
      </c>
      <c r="L32" s="3"/>
      <c r="M32" s="3">
        <v>-744767</v>
      </c>
      <c r="N32" s="3"/>
      <c r="O32" s="3">
        <v>3456788413</v>
      </c>
      <c r="P32" s="3"/>
      <c r="Q32" s="3">
        <v>1394767</v>
      </c>
      <c r="R32" s="3"/>
      <c r="S32" s="3">
        <v>4434</v>
      </c>
      <c r="T32" s="3"/>
      <c r="U32" s="3">
        <v>4652979478</v>
      </c>
      <c r="V32" s="3"/>
      <c r="W32" s="3">
        <v>6147599716.5759001</v>
      </c>
      <c r="Y32" s="19">
        <v>1.2391337939803391E-3</v>
      </c>
      <c r="Z32" s="10"/>
    </row>
    <row r="33" spans="1:26" ht="20.25">
      <c r="A33" s="2" t="s">
        <v>39</v>
      </c>
      <c r="C33" s="3">
        <v>8800000</v>
      </c>
      <c r="D33" s="3"/>
      <c r="E33" s="3">
        <v>111319367627</v>
      </c>
      <c r="F33" s="3"/>
      <c r="G33" s="3">
        <v>115731277200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8800000</v>
      </c>
      <c r="R33" s="3"/>
      <c r="S33" s="3">
        <v>14480</v>
      </c>
      <c r="T33" s="3"/>
      <c r="U33" s="3">
        <v>111319367627</v>
      </c>
      <c r="V33" s="3"/>
      <c r="W33" s="3">
        <v>126665827200</v>
      </c>
      <c r="Y33" s="19">
        <v>2.5531250286642864E-2</v>
      </c>
      <c r="Z33" s="10"/>
    </row>
    <row r="34" spans="1:26" ht="20.25">
      <c r="A34" s="2" t="s">
        <v>40</v>
      </c>
      <c r="C34" s="3">
        <v>4668365</v>
      </c>
      <c r="D34" s="3"/>
      <c r="E34" s="3">
        <v>108117903564</v>
      </c>
      <c r="F34" s="3"/>
      <c r="G34" s="3">
        <v>97266729264.119995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0</v>
      </c>
      <c r="P34" s="3"/>
      <c r="Q34" s="3">
        <v>4668365</v>
      </c>
      <c r="R34" s="3"/>
      <c r="S34" s="3">
        <v>22600</v>
      </c>
      <c r="T34" s="3"/>
      <c r="U34" s="3">
        <v>108117903564</v>
      </c>
      <c r="V34" s="3"/>
      <c r="W34" s="3">
        <v>104877293958.45</v>
      </c>
      <c r="Y34" s="19">
        <v>2.1139469899889497E-2</v>
      </c>
      <c r="Z34" s="10"/>
    </row>
    <row r="35" spans="1:26" ht="20.25">
      <c r="A35" s="2" t="s">
        <v>41</v>
      </c>
      <c r="C35" s="3">
        <v>7866126</v>
      </c>
      <c r="D35" s="3"/>
      <c r="E35" s="3">
        <v>125751465091</v>
      </c>
      <c r="F35" s="3"/>
      <c r="G35" s="3">
        <v>74752723580.867996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7866126</v>
      </c>
      <c r="R35" s="3"/>
      <c r="S35" s="3">
        <v>9580</v>
      </c>
      <c r="T35" s="3"/>
      <c r="U35" s="3">
        <v>125751465091</v>
      </c>
      <c r="V35" s="3"/>
      <c r="W35" s="3">
        <v>74909110031.873993</v>
      </c>
      <c r="Y35" s="19">
        <v>1.5098967726738572E-2</v>
      </c>
      <c r="Z35" s="10"/>
    </row>
    <row r="36" spans="1:26" ht="20.25">
      <c r="A36" s="2" t="s">
        <v>42</v>
      </c>
      <c r="C36" s="3">
        <v>7100000</v>
      </c>
      <c r="D36" s="3"/>
      <c r="E36" s="3">
        <v>66385471783</v>
      </c>
      <c r="F36" s="3"/>
      <c r="G36" s="3">
        <v>57026660400</v>
      </c>
      <c r="H36" s="3"/>
      <c r="I36" s="3">
        <v>0</v>
      </c>
      <c r="J36" s="3"/>
      <c r="K36" s="3">
        <v>0</v>
      </c>
      <c r="L36" s="3"/>
      <c r="M36" s="3">
        <v>0</v>
      </c>
      <c r="N36" s="3"/>
      <c r="O36" s="3">
        <v>0</v>
      </c>
      <c r="P36" s="3"/>
      <c r="Q36" s="3">
        <v>7100000</v>
      </c>
      <c r="R36" s="3"/>
      <c r="S36" s="3">
        <v>8880</v>
      </c>
      <c r="T36" s="3"/>
      <c r="U36" s="3">
        <v>66385471783</v>
      </c>
      <c r="V36" s="3"/>
      <c r="W36" s="3">
        <v>62672864400</v>
      </c>
      <c r="Y36" s="19">
        <v>1.2632583093234079E-2</v>
      </c>
      <c r="Z36" s="10"/>
    </row>
    <row r="37" spans="1:26" ht="20.25">
      <c r="A37" s="2" t="s">
        <v>43</v>
      </c>
      <c r="C37" s="3">
        <v>15799592</v>
      </c>
      <c r="D37" s="3"/>
      <c r="E37" s="3">
        <v>183835533894</v>
      </c>
      <c r="F37" s="3"/>
      <c r="G37" s="3">
        <v>164908636489.79999</v>
      </c>
      <c r="H37" s="3"/>
      <c r="I37" s="3">
        <v>2597101</v>
      </c>
      <c r="J37" s="3"/>
      <c r="K37" s="3">
        <v>29270201146</v>
      </c>
      <c r="L37" s="3"/>
      <c r="M37" s="3">
        <v>0</v>
      </c>
      <c r="N37" s="3"/>
      <c r="O37" s="3">
        <v>0</v>
      </c>
      <c r="P37" s="3"/>
      <c r="Q37" s="3">
        <v>18396693</v>
      </c>
      <c r="R37" s="3"/>
      <c r="S37" s="3">
        <v>11530</v>
      </c>
      <c r="T37" s="3"/>
      <c r="U37" s="3">
        <v>213105735040</v>
      </c>
      <c r="V37" s="3"/>
      <c r="W37" s="3">
        <v>210851792761.77499</v>
      </c>
      <c r="Y37" s="19">
        <v>4.2500096619494776E-2</v>
      </c>
      <c r="Z37" s="10"/>
    </row>
    <row r="38" spans="1:26" ht="20.25">
      <c r="A38" s="2" t="s">
        <v>44</v>
      </c>
      <c r="C38" s="3">
        <v>4000000</v>
      </c>
      <c r="D38" s="3"/>
      <c r="E38" s="3">
        <v>59032493063</v>
      </c>
      <c r="F38" s="3"/>
      <c r="G38" s="3">
        <v>69782310000</v>
      </c>
      <c r="H38" s="3"/>
      <c r="I38" s="3">
        <v>1000000</v>
      </c>
      <c r="J38" s="3"/>
      <c r="K38" s="3">
        <v>19387917979</v>
      </c>
      <c r="L38" s="3"/>
      <c r="M38" s="3">
        <v>0</v>
      </c>
      <c r="N38" s="3"/>
      <c r="O38" s="3">
        <v>0</v>
      </c>
      <c r="P38" s="3"/>
      <c r="Q38" s="3">
        <v>5000000</v>
      </c>
      <c r="R38" s="3"/>
      <c r="S38" s="3">
        <v>19800</v>
      </c>
      <c r="T38" s="3"/>
      <c r="U38" s="3">
        <v>78420411042</v>
      </c>
      <c r="V38" s="3"/>
      <c r="W38" s="3">
        <v>98410950000</v>
      </c>
      <c r="Y38" s="19">
        <v>1.9836088793144489E-2</v>
      </c>
      <c r="Z38" s="10"/>
    </row>
    <row r="39" spans="1:26" ht="20.25">
      <c r="A39" s="2" t="s">
        <v>45</v>
      </c>
      <c r="C39" s="3">
        <v>23372555</v>
      </c>
      <c r="D39" s="3"/>
      <c r="E39" s="3">
        <v>359760832719</v>
      </c>
      <c r="F39" s="3"/>
      <c r="G39" s="3">
        <v>323410157104.67999</v>
      </c>
      <c r="H39" s="3"/>
      <c r="I39" s="3">
        <v>4000000</v>
      </c>
      <c r="J39" s="3"/>
      <c r="K39" s="3">
        <v>63374726613</v>
      </c>
      <c r="L39" s="3"/>
      <c r="M39" s="3">
        <v>0</v>
      </c>
      <c r="N39" s="3"/>
      <c r="O39" s="3">
        <v>0</v>
      </c>
      <c r="P39" s="3"/>
      <c r="Q39" s="3">
        <v>27372555</v>
      </c>
      <c r="R39" s="3"/>
      <c r="S39" s="3">
        <v>16010</v>
      </c>
      <c r="T39" s="3"/>
      <c r="U39" s="3">
        <v>423135559332</v>
      </c>
      <c r="V39" s="3"/>
      <c r="W39" s="3">
        <v>435627109646.97699</v>
      </c>
      <c r="Y39" s="19">
        <v>8.7806672201196367E-2</v>
      </c>
      <c r="Z39" s="10"/>
    </row>
    <row r="40" spans="1:26" ht="20.25">
      <c r="A40" s="2" t="s">
        <v>46</v>
      </c>
      <c r="C40" s="3">
        <v>7864723</v>
      </c>
      <c r="D40" s="3"/>
      <c r="E40" s="3">
        <v>87437951978</v>
      </c>
      <c r="F40" s="3"/>
      <c r="G40" s="3">
        <v>67234179924.089996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0</v>
      </c>
      <c r="P40" s="3"/>
      <c r="Q40" s="3">
        <v>7864723</v>
      </c>
      <c r="R40" s="3"/>
      <c r="S40" s="3">
        <v>9090</v>
      </c>
      <c r="T40" s="3"/>
      <c r="U40" s="3">
        <v>87437951978</v>
      </c>
      <c r="V40" s="3"/>
      <c r="W40" s="3">
        <v>71064964594.183502</v>
      </c>
      <c r="Y40" s="19">
        <v>1.4324127018100052E-2</v>
      </c>
      <c r="Z40" s="10"/>
    </row>
    <row r="41" spans="1:26" ht="20.25">
      <c r="A41" s="2" t="s">
        <v>47</v>
      </c>
      <c r="C41" s="3">
        <v>6760088</v>
      </c>
      <c r="D41" s="3"/>
      <c r="E41" s="3">
        <v>96604113587</v>
      </c>
      <c r="F41" s="3"/>
      <c r="G41" s="3">
        <v>100730783491.23599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v>0</v>
      </c>
      <c r="P41" s="3"/>
      <c r="Q41" s="3">
        <v>6760088</v>
      </c>
      <c r="R41" s="3"/>
      <c r="S41" s="3">
        <v>14880</v>
      </c>
      <c r="T41" s="3"/>
      <c r="U41" s="3">
        <v>96604113587</v>
      </c>
      <c r="V41" s="3"/>
      <c r="W41" s="3">
        <v>99991598288.832001</v>
      </c>
      <c r="Y41" s="19">
        <v>2.0154690328928908E-2</v>
      </c>
      <c r="Z41" s="10"/>
    </row>
    <row r="42" spans="1:26" ht="20.25">
      <c r="A42" s="2" t="s">
        <v>48</v>
      </c>
      <c r="C42" s="3">
        <v>1919370</v>
      </c>
      <c r="D42" s="3"/>
      <c r="E42" s="3">
        <v>5591085701</v>
      </c>
      <c r="F42" s="3"/>
      <c r="G42" s="3">
        <v>18984099997.575001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0</v>
      </c>
      <c r="P42" s="3"/>
      <c r="Q42" s="3">
        <v>1919370</v>
      </c>
      <c r="R42" s="3"/>
      <c r="S42" s="3">
        <v>8780</v>
      </c>
      <c r="T42" s="3"/>
      <c r="U42" s="3">
        <v>5591085701</v>
      </c>
      <c r="V42" s="3"/>
      <c r="W42" s="3">
        <v>16751798791.83</v>
      </c>
      <c r="Y42" s="19">
        <v>3.3765568595733549E-3</v>
      </c>
      <c r="Z42" s="10"/>
    </row>
    <row r="43" spans="1:26" ht="20.25">
      <c r="A43" s="2" t="s">
        <v>49</v>
      </c>
      <c r="C43" s="3">
        <v>13546448</v>
      </c>
      <c r="D43" s="3"/>
      <c r="E43" s="3">
        <v>104440827092</v>
      </c>
      <c r="F43" s="3"/>
      <c r="G43" s="3">
        <v>164417987406.02399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v>0</v>
      </c>
      <c r="P43" s="3"/>
      <c r="Q43" s="3">
        <v>13546448</v>
      </c>
      <c r="R43" s="3"/>
      <c r="S43" s="3">
        <v>12350</v>
      </c>
      <c r="T43" s="3"/>
      <c r="U43" s="3">
        <v>104440827092</v>
      </c>
      <c r="V43" s="3"/>
      <c r="W43" s="3">
        <v>166303205934.84</v>
      </c>
      <c r="Y43" s="19">
        <v>3.3520712476691666E-2</v>
      </c>
      <c r="Z43" s="10"/>
    </row>
    <row r="44" spans="1:26" ht="20.25">
      <c r="A44" s="2" t="s">
        <v>50</v>
      </c>
      <c r="C44" s="3">
        <v>607472</v>
      </c>
      <c r="D44" s="3"/>
      <c r="E44" s="3">
        <v>12342878765</v>
      </c>
      <c r="F44" s="3"/>
      <c r="G44" s="3">
        <v>12871223499.204</v>
      </c>
      <c r="H44" s="3"/>
      <c r="I44" s="3">
        <v>0</v>
      </c>
      <c r="J44" s="3"/>
      <c r="K44" s="3">
        <v>0</v>
      </c>
      <c r="L44" s="3"/>
      <c r="M44" s="3">
        <v>0</v>
      </c>
      <c r="N44" s="3"/>
      <c r="O44" s="3">
        <v>0</v>
      </c>
      <c r="P44" s="3"/>
      <c r="Q44" s="3">
        <v>607472</v>
      </c>
      <c r="R44" s="3"/>
      <c r="S44" s="3">
        <v>34081</v>
      </c>
      <c r="T44" s="3"/>
      <c r="U44" s="3">
        <v>12342878765</v>
      </c>
      <c r="V44" s="3"/>
      <c r="W44" s="3">
        <v>20580068875.2696</v>
      </c>
      <c r="Y44" s="19">
        <v>4.1481976708778552E-3</v>
      </c>
      <c r="Z44" s="10"/>
    </row>
    <row r="45" spans="1:26" ht="20.25">
      <c r="A45" s="2" t="s">
        <v>51</v>
      </c>
      <c r="C45" s="3">
        <v>1000000</v>
      </c>
      <c r="D45" s="3"/>
      <c r="E45" s="3">
        <v>38051801544</v>
      </c>
      <c r="F45" s="3"/>
      <c r="G45" s="3">
        <v>44722309500</v>
      </c>
      <c r="H45" s="3"/>
      <c r="I45" s="3">
        <v>0</v>
      </c>
      <c r="J45" s="3"/>
      <c r="K45" s="3">
        <v>0</v>
      </c>
      <c r="L45" s="3"/>
      <c r="M45" s="3">
        <v>0</v>
      </c>
      <c r="N45" s="3"/>
      <c r="O45" s="3">
        <v>0</v>
      </c>
      <c r="P45" s="3"/>
      <c r="Q45" s="3">
        <v>1000000</v>
      </c>
      <c r="R45" s="3"/>
      <c r="S45" s="3">
        <v>46090</v>
      </c>
      <c r="T45" s="3"/>
      <c r="U45" s="3">
        <v>38051801544</v>
      </c>
      <c r="V45" s="3"/>
      <c r="W45" s="3">
        <v>45815764500</v>
      </c>
      <c r="Y45" s="19">
        <v>9.2348013381417116E-3</v>
      </c>
      <c r="Z45" s="10"/>
    </row>
    <row r="46" spans="1:26" ht="20.25">
      <c r="A46" s="2" t="s">
        <v>52</v>
      </c>
      <c r="C46" s="3">
        <v>238661</v>
      </c>
      <c r="D46" s="3"/>
      <c r="E46" s="3">
        <v>18277356398</v>
      </c>
      <c r="F46" s="3"/>
      <c r="G46" s="3">
        <v>19800131109.993</v>
      </c>
      <c r="H46" s="3"/>
      <c r="I46" s="3">
        <v>369977</v>
      </c>
      <c r="J46" s="3"/>
      <c r="K46" s="3">
        <v>28883922863</v>
      </c>
      <c r="L46" s="3"/>
      <c r="M46" s="3">
        <v>0</v>
      </c>
      <c r="N46" s="3"/>
      <c r="O46" s="3">
        <v>0</v>
      </c>
      <c r="P46" s="3"/>
      <c r="Q46" s="3">
        <v>608638</v>
      </c>
      <c r="R46" s="3"/>
      <c r="S46" s="3">
        <v>78500</v>
      </c>
      <c r="T46" s="3"/>
      <c r="U46" s="3">
        <v>47161279261</v>
      </c>
      <c r="V46" s="3"/>
      <c r="W46" s="3">
        <v>47493803406.150002</v>
      </c>
      <c r="Y46" s="19">
        <v>9.5730333005477498E-3</v>
      </c>
      <c r="Z46" s="10"/>
    </row>
    <row r="47" spans="1:26" ht="20.25">
      <c r="A47" s="2" t="s">
        <v>53</v>
      </c>
      <c r="C47" s="3">
        <v>130000</v>
      </c>
      <c r="D47" s="3"/>
      <c r="E47" s="3">
        <v>1894426708</v>
      </c>
      <c r="F47" s="3"/>
      <c r="G47" s="3">
        <v>4003436970</v>
      </c>
      <c r="H47" s="3"/>
      <c r="I47" s="3">
        <v>0</v>
      </c>
      <c r="J47" s="3"/>
      <c r="K47" s="3">
        <v>0</v>
      </c>
      <c r="L47" s="3"/>
      <c r="M47" s="3">
        <v>-130000</v>
      </c>
      <c r="N47" s="3"/>
      <c r="O47" s="3">
        <v>3968100803</v>
      </c>
      <c r="P47" s="3"/>
      <c r="Q47" s="3">
        <v>0</v>
      </c>
      <c r="R47" s="3"/>
      <c r="S47" s="3">
        <v>0</v>
      </c>
      <c r="T47" s="3"/>
      <c r="U47" s="3">
        <v>0</v>
      </c>
      <c r="V47" s="3"/>
      <c r="W47" s="3">
        <v>0</v>
      </c>
      <c r="Y47" s="19">
        <v>0</v>
      </c>
      <c r="Z47" s="10"/>
    </row>
    <row r="48" spans="1:26" ht="20.25">
      <c r="A48" s="2" t="s">
        <v>54</v>
      </c>
      <c r="C48" s="3">
        <v>6000000</v>
      </c>
      <c r="D48" s="3"/>
      <c r="E48" s="3">
        <v>78760291466</v>
      </c>
      <c r="F48" s="3"/>
      <c r="G48" s="3">
        <v>96860232000</v>
      </c>
      <c r="H48" s="3"/>
      <c r="I48" s="3">
        <v>0</v>
      </c>
      <c r="J48" s="3"/>
      <c r="K48" s="3">
        <v>0</v>
      </c>
      <c r="L48" s="3"/>
      <c r="M48" s="3">
        <v>0</v>
      </c>
      <c r="N48" s="3"/>
      <c r="O48" s="3">
        <v>0</v>
      </c>
      <c r="P48" s="3"/>
      <c r="Q48" s="3">
        <v>6000000</v>
      </c>
      <c r="R48" s="3"/>
      <c r="S48" s="3">
        <v>16400</v>
      </c>
      <c r="T48" s="3"/>
      <c r="U48" s="3">
        <v>78760291466</v>
      </c>
      <c r="V48" s="3"/>
      <c r="W48" s="3">
        <v>97814520000</v>
      </c>
      <c r="Y48" s="19">
        <v>1.9715870073186037E-2</v>
      </c>
      <c r="Z48" s="10"/>
    </row>
    <row r="49" spans="1:26" ht="20.25">
      <c r="A49" s="2" t="s">
        <v>55</v>
      </c>
      <c r="C49" s="3">
        <v>33223310</v>
      </c>
      <c r="D49" s="3"/>
      <c r="E49" s="3">
        <v>269502518617</v>
      </c>
      <c r="F49" s="3"/>
      <c r="G49" s="3">
        <v>339503489820.53998</v>
      </c>
      <c r="H49" s="3"/>
      <c r="I49" s="3">
        <v>0</v>
      </c>
      <c r="J49" s="3"/>
      <c r="K49" s="3">
        <v>0</v>
      </c>
      <c r="L49" s="3"/>
      <c r="M49" s="3">
        <v>0</v>
      </c>
      <c r="N49" s="3"/>
      <c r="O49" s="3">
        <v>0</v>
      </c>
      <c r="P49" s="3"/>
      <c r="Q49" s="3">
        <v>33223310</v>
      </c>
      <c r="R49" s="3"/>
      <c r="S49" s="3">
        <v>10470</v>
      </c>
      <c r="T49" s="3"/>
      <c r="U49" s="3">
        <v>269502518617</v>
      </c>
      <c r="V49" s="3"/>
      <c r="W49" s="3">
        <v>345778359768.58502</v>
      </c>
      <c r="Y49" s="19">
        <v>6.9696413327150208E-2</v>
      </c>
      <c r="Z49" s="10"/>
    </row>
    <row r="50" spans="1:26" ht="20.25">
      <c r="A50" s="2" t="s">
        <v>56</v>
      </c>
      <c r="C50" s="3">
        <v>2490764</v>
      </c>
      <c r="D50" s="3"/>
      <c r="E50" s="3">
        <v>40209921547</v>
      </c>
      <c r="F50" s="3"/>
      <c r="G50" s="3">
        <v>44121321263.844002</v>
      </c>
      <c r="H50" s="3"/>
      <c r="I50" s="3">
        <v>0</v>
      </c>
      <c r="J50" s="3"/>
      <c r="K50" s="3">
        <v>0</v>
      </c>
      <c r="L50" s="3"/>
      <c r="M50" s="3">
        <v>0</v>
      </c>
      <c r="N50" s="3"/>
      <c r="O50" s="3">
        <v>0</v>
      </c>
      <c r="P50" s="3"/>
      <c r="Q50" s="3">
        <v>2490764</v>
      </c>
      <c r="R50" s="3"/>
      <c r="S50" s="3">
        <v>16110</v>
      </c>
      <c r="T50" s="3"/>
      <c r="U50" s="3">
        <v>40209921547</v>
      </c>
      <c r="V50" s="3"/>
      <c r="W50" s="3">
        <v>39887457102.162003</v>
      </c>
      <c r="Y50" s="19">
        <v>8.0398689455922056E-3</v>
      </c>
      <c r="Z50" s="10"/>
    </row>
    <row r="51" spans="1:26" ht="20.25">
      <c r="A51" s="2" t="s">
        <v>57</v>
      </c>
      <c r="C51" s="3">
        <v>85397261</v>
      </c>
      <c r="D51" s="3"/>
      <c r="E51" s="3">
        <v>219776199002</v>
      </c>
      <c r="F51" s="3"/>
      <c r="G51" s="3">
        <v>137095972884.73599</v>
      </c>
      <c r="H51" s="3"/>
      <c r="I51" s="3">
        <v>0</v>
      </c>
      <c r="J51" s="3"/>
      <c r="K51" s="3">
        <v>0</v>
      </c>
      <c r="L51" s="3"/>
      <c r="M51" s="3">
        <v>0</v>
      </c>
      <c r="N51" s="3"/>
      <c r="O51" s="3">
        <v>0</v>
      </c>
      <c r="P51" s="3"/>
      <c r="Q51" s="3">
        <v>85397261</v>
      </c>
      <c r="R51" s="3"/>
      <c r="S51" s="3">
        <v>1770</v>
      </c>
      <c r="T51" s="3"/>
      <c r="U51" s="3">
        <v>219776199002</v>
      </c>
      <c r="V51" s="3"/>
      <c r="W51" s="3">
        <v>150253790715.77899</v>
      </c>
      <c r="Y51" s="19">
        <v>3.0285730745864572E-2</v>
      </c>
      <c r="Z51" s="10"/>
    </row>
    <row r="52" spans="1:26" ht="20.25">
      <c r="A52" s="2" t="s">
        <v>58</v>
      </c>
      <c r="C52" s="3">
        <v>2765000</v>
      </c>
      <c r="D52" s="3"/>
      <c r="E52" s="3">
        <v>8145688418</v>
      </c>
      <c r="F52" s="3"/>
      <c r="G52" s="3">
        <v>81906737850</v>
      </c>
      <c r="H52" s="3"/>
      <c r="I52" s="3">
        <v>0</v>
      </c>
      <c r="J52" s="3"/>
      <c r="K52" s="3">
        <v>0</v>
      </c>
      <c r="L52" s="3"/>
      <c r="M52" s="3">
        <v>0</v>
      </c>
      <c r="N52" s="3"/>
      <c r="O52" s="3">
        <v>0</v>
      </c>
      <c r="P52" s="3"/>
      <c r="Q52" s="3">
        <v>2765000</v>
      </c>
      <c r="R52" s="3"/>
      <c r="S52" s="3">
        <v>34730</v>
      </c>
      <c r="T52" s="3"/>
      <c r="U52" s="3">
        <v>8145688418</v>
      </c>
      <c r="V52" s="3"/>
      <c r="W52" s="3">
        <v>95457080722.5</v>
      </c>
      <c r="Y52" s="19">
        <v>1.9240695564323597E-2</v>
      </c>
      <c r="Z52" s="10"/>
    </row>
    <row r="53" spans="1:26" ht="20.25">
      <c r="A53" s="2" t="s">
        <v>59</v>
      </c>
      <c r="C53" s="3">
        <v>1142895</v>
      </c>
      <c r="D53" s="3"/>
      <c r="E53" s="3">
        <v>256078371413</v>
      </c>
      <c r="F53" s="3"/>
      <c r="G53" s="3">
        <v>181775163960</v>
      </c>
      <c r="H53" s="3"/>
      <c r="I53" s="3">
        <v>0</v>
      </c>
      <c r="J53" s="3"/>
      <c r="K53" s="3">
        <v>0</v>
      </c>
      <c r="L53" s="3"/>
      <c r="M53" s="3">
        <v>0</v>
      </c>
      <c r="N53" s="3"/>
      <c r="O53" s="3">
        <v>0</v>
      </c>
      <c r="P53" s="3"/>
      <c r="Q53" s="3">
        <v>1142895</v>
      </c>
      <c r="R53" s="3"/>
      <c r="S53" s="3">
        <v>159850</v>
      </c>
      <c r="T53" s="3"/>
      <c r="U53" s="3">
        <v>256078371413</v>
      </c>
      <c r="V53" s="3"/>
      <c r="W53" s="3">
        <v>181604749743.78799</v>
      </c>
      <c r="Y53" s="19">
        <v>3.6604950375690538E-2</v>
      </c>
      <c r="Z53" s="10"/>
    </row>
    <row r="54" spans="1:26" ht="20.25">
      <c r="A54" s="2" t="s">
        <v>60</v>
      </c>
      <c r="C54" s="3">
        <v>4118000</v>
      </c>
      <c r="D54" s="3"/>
      <c r="E54" s="3">
        <v>57538620977</v>
      </c>
      <c r="F54" s="3"/>
      <c r="G54" s="3">
        <v>92553987519</v>
      </c>
      <c r="H54" s="3"/>
      <c r="I54" s="3">
        <v>0</v>
      </c>
      <c r="J54" s="3"/>
      <c r="K54" s="3">
        <v>0</v>
      </c>
      <c r="L54" s="3"/>
      <c r="M54" s="3">
        <v>0</v>
      </c>
      <c r="N54" s="3"/>
      <c r="O54" s="3">
        <v>0</v>
      </c>
      <c r="P54" s="3"/>
      <c r="Q54" s="3">
        <v>4118000</v>
      </c>
      <c r="R54" s="3"/>
      <c r="S54" s="3">
        <v>24010</v>
      </c>
      <c r="T54" s="3"/>
      <c r="U54" s="3">
        <v>57538620977</v>
      </c>
      <c r="V54" s="3"/>
      <c r="W54" s="3">
        <v>98284884579</v>
      </c>
      <c r="Y54" s="19">
        <v>1.9810678563035939E-2</v>
      </c>
      <c r="Z54" s="10"/>
    </row>
    <row r="55" spans="1:26" ht="20.25">
      <c r="A55" s="2" t="s">
        <v>61</v>
      </c>
      <c r="C55" s="3">
        <v>6942000</v>
      </c>
      <c r="D55" s="3"/>
      <c r="E55" s="3">
        <v>114827915861</v>
      </c>
      <c r="F55" s="3"/>
      <c r="G55" s="3">
        <v>61071151635</v>
      </c>
      <c r="H55" s="3"/>
      <c r="I55" s="3">
        <v>0</v>
      </c>
      <c r="J55" s="3"/>
      <c r="K55" s="3">
        <v>0</v>
      </c>
      <c r="L55" s="3"/>
      <c r="M55" s="3">
        <v>0</v>
      </c>
      <c r="N55" s="3"/>
      <c r="O55" s="3">
        <v>0</v>
      </c>
      <c r="P55" s="3"/>
      <c r="Q55" s="3">
        <v>6942000</v>
      </c>
      <c r="R55" s="3"/>
      <c r="S55" s="3">
        <v>8100</v>
      </c>
      <c r="T55" s="3"/>
      <c r="U55" s="3">
        <v>114827915861</v>
      </c>
      <c r="V55" s="3"/>
      <c r="W55" s="3">
        <v>55895630310</v>
      </c>
      <c r="Y55" s="19">
        <v>1.1266537778346195E-2</v>
      </c>
      <c r="Z55" s="10"/>
    </row>
    <row r="56" spans="1:26" ht="20.25">
      <c r="A56" s="2" t="s">
        <v>62</v>
      </c>
      <c r="C56" s="3">
        <v>4860000</v>
      </c>
      <c r="D56" s="3"/>
      <c r="E56" s="3">
        <v>148341203629</v>
      </c>
      <c r="F56" s="3"/>
      <c r="G56" s="3">
        <v>129231470250</v>
      </c>
      <c r="H56" s="3"/>
      <c r="I56" s="3">
        <v>1900000</v>
      </c>
      <c r="J56" s="3"/>
      <c r="K56" s="3">
        <v>53557904910</v>
      </c>
      <c r="L56" s="3"/>
      <c r="M56" s="3">
        <v>0</v>
      </c>
      <c r="N56" s="3"/>
      <c r="O56" s="3">
        <v>0</v>
      </c>
      <c r="P56" s="3"/>
      <c r="Q56" s="3">
        <v>6760000</v>
      </c>
      <c r="R56" s="3"/>
      <c r="S56" s="3">
        <v>27960</v>
      </c>
      <c r="T56" s="3"/>
      <c r="U56" s="3">
        <v>201899108539</v>
      </c>
      <c r="V56" s="3"/>
      <c r="W56" s="3">
        <v>187884992880</v>
      </c>
      <c r="Y56" s="19">
        <v>3.7870820286431545E-2</v>
      </c>
      <c r="Z56" s="10"/>
    </row>
    <row r="57" spans="1:26" ht="20.25">
      <c r="A57" s="2" t="s">
        <v>63</v>
      </c>
      <c r="C57" s="3">
        <v>9795660</v>
      </c>
      <c r="D57" s="3"/>
      <c r="E57" s="3">
        <v>158751997342</v>
      </c>
      <c r="F57" s="3"/>
      <c r="G57" s="3">
        <v>120646086446.97</v>
      </c>
      <c r="H57" s="3"/>
      <c r="I57" s="3">
        <v>0</v>
      </c>
      <c r="J57" s="3"/>
      <c r="K57" s="3">
        <v>0</v>
      </c>
      <c r="L57" s="3"/>
      <c r="M57" s="3">
        <v>0</v>
      </c>
      <c r="N57" s="3"/>
      <c r="O57" s="3">
        <v>0</v>
      </c>
      <c r="P57" s="3"/>
      <c r="Q57" s="3">
        <v>9795660</v>
      </c>
      <c r="R57" s="3"/>
      <c r="S57" s="3">
        <v>13470</v>
      </c>
      <c r="T57" s="3"/>
      <c r="U57" s="3">
        <v>158751997342</v>
      </c>
      <c r="V57" s="3"/>
      <c r="W57" s="3">
        <v>131162452335.81</v>
      </c>
      <c r="Y57" s="19">
        <v>2.6437607307517191E-2</v>
      </c>
      <c r="Z57" s="10"/>
    </row>
    <row r="58" spans="1:26" ht="20.25">
      <c r="A58" s="2" t="s">
        <v>64</v>
      </c>
      <c r="C58" s="3">
        <v>10388489</v>
      </c>
      <c r="D58" s="3"/>
      <c r="E58" s="3">
        <v>12035674901</v>
      </c>
      <c r="F58" s="3"/>
      <c r="G58" s="3">
        <v>35265603629.886703</v>
      </c>
      <c r="H58" s="3"/>
      <c r="I58" s="3">
        <v>0</v>
      </c>
      <c r="J58" s="3"/>
      <c r="K58" s="3">
        <v>0</v>
      </c>
      <c r="L58" s="3"/>
      <c r="M58" s="3">
        <v>0</v>
      </c>
      <c r="N58" s="3"/>
      <c r="O58" s="3">
        <v>0</v>
      </c>
      <c r="P58" s="3"/>
      <c r="Q58" s="3">
        <v>10388489</v>
      </c>
      <c r="R58" s="3"/>
      <c r="S58" s="3">
        <v>3355</v>
      </c>
      <c r="T58" s="3"/>
      <c r="U58" s="3">
        <v>12035674901</v>
      </c>
      <c r="V58" s="3"/>
      <c r="W58" s="3">
        <v>34646002980.459702</v>
      </c>
      <c r="Y58" s="19">
        <v>6.9833813355927084E-3</v>
      </c>
      <c r="Z58" s="10"/>
    </row>
    <row r="59" spans="1:26" ht="20.25">
      <c r="A59" s="2" t="s">
        <v>65</v>
      </c>
      <c r="C59" s="3">
        <v>499387</v>
      </c>
      <c r="D59" s="3"/>
      <c r="E59" s="3">
        <v>9523942323</v>
      </c>
      <c r="F59" s="3"/>
      <c r="G59" s="3">
        <v>7237740138.3629999</v>
      </c>
      <c r="H59" s="3"/>
      <c r="I59" s="3">
        <v>0</v>
      </c>
      <c r="J59" s="3"/>
      <c r="K59" s="3">
        <v>0</v>
      </c>
      <c r="L59" s="3"/>
      <c r="M59" s="3">
        <v>0</v>
      </c>
      <c r="N59" s="3"/>
      <c r="O59" s="3">
        <v>0</v>
      </c>
      <c r="P59" s="3"/>
      <c r="Q59" s="3">
        <v>499387</v>
      </c>
      <c r="R59" s="3"/>
      <c r="S59" s="3">
        <v>14100</v>
      </c>
      <c r="T59" s="3"/>
      <c r="U59" s="3">
        <v>9523942323</v>
      </c>
      <c r="V59" s="3"/>
      <c r="W59" s="3">
        <v>6999460627.6350002</v>
      </c>
      <c r="Y59" s="19">
        <v>1.4108381487414432E-3</v>
      </c>
      <c r="Z59" s="10"/>
    </row>
    <row r="60" spans="1:26" s="22" customFormat="1" ht="20.25">
      <c r="A60" s="21" t="s">
        <v>66</v>
      </c>
      <c r="C60" s="23">
        <v>10200</v>
      </c>
      <c r="D60" s="23"/>
      <c r="E60" s="23">
        <v>698446833</v>
      </c>
      <c r="F60" s="23"/>
      <c r="G60" s="23">
        <v>465323353.82999998</v>
      </c>
      <c r="H60" s="23"/>
      <c r="I60" s="23">
        <v>0</v>
      </c>
      <c r="J60" s="23"/>
      <c r="K60" s="23">
        <v>0</v>
      </c>
      <c r="L60" s="23"/>
      <c r="M60" s="23">
        <v>0</v>
      </c>
      <c r="N60" s="23"/>
      <c r="O60" s="23">
        <v>0</v>
      </c>
      <c r="P60" s="23"/>
      <c r="Q60" s="23">
        <v>10200</v>
      </c>
      <c r="R60" s="23"/>
      <c r="S60" s="23">
        <v>45893</v>
      </c>
      <c r="T60" s="23"/>
      <c r="U60" s="23">
        <v>698446833</v>
      </c>
      <c r="V60" s="23"/>
      <c r="W60" s="23">
        <v>465323353.82999998</v>
      </c>
      <c r="Y60" s="24">
        <v>9.3792361155904606E-5</v>
      </c>
      <c r="Z60" s="25"/>
    </row>
    <row r="61" spans="1:26" ht="20.25">
      <c r="A61" s="2" t="s">
        <v>67</v>
      </c>
      <c r="C61" s="3">
        <v>2995371</v>
      </c>
      <c r="D61" s="3"/>
      <c r="E61" s="3">
        <v>49282159330</v>
      </c>
      <c r="F61" s="3"/>
      <c r="G61" s="3">
        <f>39601395615.915-19</f>
        <v>39601395596.915001</v>
      </c>
      <c r="H61" s="3"/>
      <c r="I61" s="3">
        <v>0</v>
      </c>
      <c r="J61" s="3"/>
      <c r="K61" s="3">
        <v>0</v>
      </c>
      <c r="L61" s="3"/>
      <c r="M61" s="3">
        <v>0</v>
      </c>
      <c r="N61" s="3"/>
      <c r="O61" s="3">
        <v>0</v>
      </c>
      <c r="P61" s="3"/>
      <c r="Q61" s="3">
        <v>2995371</v>
      </c>
      <c r="R61" s="3"/>
      <c r="S61" s="3">
        <v>6335</v>
      </c>
      <c r="T61" s="3"/>
      <c r="U61" s="3">
        <v>26139922984</v>
      </c>
      <c r="V61" s="3"/>
      <c r="W61" s="3">
        <v>18862770017.054199</v>
      </c>
      <c r="Y61" s="19">
        <v>3.8020523218498621E-3</v>
      </c>
      <c r="Z61" s="10"/>
    </row>
    <row r="62" spans="1:26" ht="20.25">
      <c r="A62" s="2" t="s">
        <v>68</v>
      </c>
      <c r="C62" s="3">
        <v>0</v>
      </c>
      <c r="D62" s="3"/>
      <c r="E62" s="3">
        <v>0</v>
      </c>
      <c r="F62" s="3"/>
      <c r="G62" s="3">
        <v>0</v>
      </c>
      <c r="H62" s="3"/>
      <c r="I62" s="3">
        <v>2995371</v>
      </c>
      <c r="J62" s="3"/>
      <c r="K62" s="3">
        <v>0</v>
      </c>
      <c r="L62" s="3"/>
      <c r="M62" s="3">
        <v>0</v>
      </c>
      <c r="N62" s="3"/>
      <c r="O62" s="3">
        <v>0</v>
      </c>
      <c r="P62" s="3"/>
      <c r="Q62" s="3">
        <v>2995371</v>
      </c>
      <c r="R62" s="3"/>
      <c r="S62" s="3">
        <v>5335</v>
      </c>
      <c r="T62" s="3"/>
      <c r="U62" s="3">
        <v>23142236346</v>
      </c>
      <c r="V62" s="3"/>
      <c r="W62" s="3">
        <v>15885221474.504299</v>
      </c>
      <c r="Y62" s="19">
        <v>3.2018862094821045E-3</v>
      </c>
      <c r="Z62" s="10"/>
    </row>
    <row r="63" spans="1:26" ht="20.25">
      <c r="A63" s="2" t="s">
        <v>69</v>
      </c>
      <c r="C63" s="3">
        <v>0</v>
      </c>
      <c r="D63" s="3"/>
      <c r="E63" s="3">
        <v>0</v>
      </c>
      <c r="F63" s="3"/>
      <c r="G63" s="3">
        <v>0</v>
      </c>
      <c r="H63" s="3"/>
      <c r="I63" s="3">
        <v>25624304</v>
      </c>
      <c r="J63" s="3"/>
      <c r="K63" s="3">
        <v>68737482442</v>
      </c>
      <c r="L63" s="3"/>
      <c r="M63" s="3">
        <v>0</v>
      </c>
      <c r="N63" s="3"/>
      <c r="O63" s="3">
        <v>0</v>
      </c>
      <c r="P63" s="3"/>
      <c r="Q63" s="3">
        <v>25624304</v>
      </c>
      <c r="R63" s="3"/>
      <c r="S63" s="3">
        <v>2388</v>
      </c>
      <c r="T63" s="3"/>
      <c r="U63" s="3">
        <v>68737482442</v>
      </c>
      <c r="V63" s="3"/>
      <c r="W63" s="3">
        <v>60826752466.1856</v>
      </c>
      <c r="Y63" s="19">
        <v>1.2260473686290786E-2</v>
      </c>
      <c r="Z63" s="10"/>
    </row>
    <row r="64" spans="1:26" ht="20.25">
      <c r="A64" s="2" t="s">
        <v>70</v>
      </c>
      <c r="C64" s="3">
        <v>0</v>
      </c>
      <c r="D64" s="3"/>
      <c r="E64" s="3">
        <v>0</v>
      </c>
      <c r="F64" s="3"/>
      <c r="G64" s="3">
        <v>0</v>
      </c>
      <c r="H64" s="3"/>
      <c r="I64" s="3">
        <v>35280632</v>
      </c>
      <c r="J64" s="3"/>
      <c r="K64" s="3">
        <v>139097476303</v>
      </c>
      <c r="L64" s="3"/>
      <c r="M64" s="3">
        <v>0</v>
      </c>
      <c r="N64" s="3"/>
      <c r="O64" s="3">
        <v>0</v>
      </c>
      <c r="P64" s="3"/>
      <c r="Q64" s="3">
        <v>35280632</v>
      </c>
      <c r="R64" s="3"/>
      <c r="S64" s="3">
        <v>3297</v>
      </c>
      <c r="T64" s="3"/>
      <c r="U64" s="3">
        <v>139097476303</v>
      </c>
      <c r="V64" s="3"/>
      <c r="W64" s="3">
        <v>115628138253.961</v>
      </c>
      <c r="Y64" s="19">
        <v>2.330645133891663E-2</v>
      </c>
      <c r="Z64" s="10"/>
    </row>
    <row r="65" spans="1:26" ht="20.25">
      <c r="A65" s="2" t="s">
        <v>71</v>
      </c>
      <c r="C65" s="3">
        <v>0</v>
      </c>
      <c r="D65" s="3"/>
      <c r="E65" s="3">
        <v>0</v>
      </c>
      <c r="F65" s="3"/>
      <c r="G65" s="3">
        <v>0</v>
      </c>
      <c r="H65" s="3"/>
      <c r="I65" s="3">
        <v>3600000</v>
      </c>
      <c r="J65" s="3"/>
      <c r="K65" s="3">
        <v>49566801689</v>
      </c>
      <c r="L65" s="3"/>
      <c r="M65" s="3">
        <v>-3600000</v>
      </c>
      <c r="N65" s="3"/>
      <c r="O65" s="3">
        <v>45519601376</v>
      </c>
      <c r="P65" s="3"/>
      <c r="Q65" s="3">
        <v>0</v>
      </c>
      <c r="R65" s="3"/>
      <c r="S65" s="3">
        <v>0</v>
      </c>
      <c r="T65" s="3"/>
      <c r="U65" s="3">
        <v>0</v>
      </c>
      <c r="V65" s="3"/>
      <c r="W65" s="3">
        <v>0</v>
      </c>
      <c r="Y65" s="19">
        <v>0</v>
      </c>
      <c r="Z65" s="10"/>
    </row>
    <row r="66" spans="1:26" ht="20.25">
      <c r="A66" s="2" t="s">
        <v>72</v>
      </c>
      <c r="C66" s="3">
        <v>0</v>
      </c>
      <c r="D66" s="3"/>
      <c r="E66" s="3">
        <v>0</v>
      </c>
      <c r="F66" s="3"/>
      <c r="G66" s="3">
        <v>0</v>
      </c>
      <c r="H66" s="3"/>
      <c r="I66" s="3">
        <v>500000</v>
      </c>
      <c r="J66" s="3"/>
      <c r="K66" s="3">
        <v>12190519699</v>
      </c>
      <c r="L66" s="3"/>
      <c r="M66" s="3">
        <v>0</v>
      </c>
      <c r="N66" s="3"/>
      <c r="O66" s="3">
        <v>0</v>
      </c>
      <c r="P66" s="3"/>
      <c r="Q66" s="3">
        <v>500000</v>
      </c>
      <c r="R66" s="3"/>
      <c r="S66" s="3">
        <v>20550</v>
      </c>
      <c r="T66" s="3"/>
      <c r="U66" s="3">
        <v>12190519699</v>
      </c>
      <c r="V66" s="3"/>
      <c r="W66" s="3">
        <v>10213863750</v>
      </c>
      <c r="Y66" s="19">
        <v>2.0587455792884812E-3</v>
      </c>
      <c r="Z66" s="10"/>
    </row>
    <row r="67" spans="1:26" ht="20.25">
      <c r="A67" s="2" t="s">
        <v>73</v>
      </c>
      <c r="C67" s="3">
        <v>0</v>
      </c>
      <c r="D67" s="3"/>
      <c r="E67" s="3">
        <v>0</v>
      </c>
      <c r="F67" s="3"/>
      <c r="G67" s="3">
        <v>0</v>
      </c>
      <c r="H67" s="3"/>
      <c r="I67" s="3">
        <v>1673330</v>
      </c>
      <c r="J67" s="3"/>
      <c r="K67" s="3">
        <v>0</v>
      </c>
      <c r="L67" s="3"/>
      <c r="M67" s="3">
        <v>0</v>
      </c>
      <c r="N67" s="3"/>
      <c r="O67" s="3">
        <v>0</v>
      </c>
      <c r="P67" s="3"/>
      <c r="Q67" s="3">
        <v>1673330</v>
      </c>
      <c r="R67" s="3"/>
      <c r="S67" s="3">
        <v>4170</v>
      </c>
      <c r="T67" s="3"/>
      <c r="U67" s="3">
        <v>6387100610</v>
      </c>
      <c r="V67" s="3"/>
      <c r="W67" s="3">
        <f>6936268272.705-25</f>
        <v>6936268247.7049999</v>
      </c>
      <c r="Y67" s="19">
        <v>1.3981008501040293E-3</v>
      </c>
      <c r="Z67" s="10"/>
    </row>
    <row r="68" spans="1:26" ht="21" thickBot="1">
      <c r="C68" s="4">
        <f>SUM(C9:C67)</f>
        <v>385266294</v>
      </c>
      <c r="D68" s="3"/>
      <c r="E68" s="4">
        <f>SUM(SUM(E9:E67))</f>
        <v>4146923529818</v>
      </c>
      <c r="F68" s="3"/>
      <c r="G68" s="4">
        <f>SUM(G9:G67)</f>
        <v>4215625601394.0859</v>
      </c>
      <c r="H68" s="3"/>
      <c r="I68" s="17">
        <f>SUM(I9:I67)</f>
        <v>96370572</v>
      </c>
      <c r="J68" s="3"/>
      <c r="K68" s="4">
        <f>SUM(K9:K67)</f>
        <v>574852482991</v>
      </c>
      <c r="L68" s="3"/>
      <c r="M68" s="4">
        <f>SUM(M9:M67)</f>
        <v>-5380720</v>
      </c>
      <c r="N68" s="3"/>
      <c r="O68" s="4">
        <f>SUM(O9:O67)</f>
        <v>75437467576</v>
      </c>
      <c r="P68" s="3"/>
      <c r="Q68" s="4">
        <f>SUM(Q9:Q67)</f>
        <v>476256146</v>
      </c>
      <c r="R68" s="3"/>
      <c r="S68" s="4">
        <f>SUM(S9:S67)</f>
        <v>1637959</v>
      </c>
      <c r="T68" s="3"/>
      <c r="U68" s="4">
        <f>SUM(U9:U67)</f>
        <v>4651980086127</v>
      </c>
      <c r="V68" s="3"/>
      <c r="W68" s="4">
        <f>SUM(W9:W67)</f>
        <v>4821006844923.8281</v>
      </c>
      <c r="Y68" s="20">
        <f>SUM(Y9:Y67)</f>
        <v>0.97174064317300513</v>
      </c>
    </row>
    <row r="69" spans="1:26" ht="19.5" thickTop="1"/>
    <row r="70" spans="1:26" ht="20.25">
      <c r="C70" s="11"/>
      <c r="D70" s="11"/>
      <c r="E70" s="11"/>
      <c r="F70" s="11"/>
      <c r="G70" s="11"/>
      <c r="H70" s="5"/>
      <c r="I70" s="9"/>
      <c r="K70" s="6"/>
      <c r="M70" s="6"/>
      <c r="O70" s="6"/>
      <c r="Q70" s="6"/>
      <c r="S70" s="9"/>
      <c r="U70" s="6"/>
      <c r="W70" s="9"/>
    </row>
    <row r="71" spans="1:26">
      <c r="C71" s="5"/>
      <c r="D71" s="5"/>
      <c r="E71" s="5"/>
      <c r="F71" s="5"/>
      <c r="G71" s="5"/>
      <c r="H71" s="5"/>
      <c r="I71" s="5"/>
      <c r="K71" s="6"/>
      <c r="O71" s="6"/>
      <c r="U71" s="6"/>
      <c r="W71" s="9"/>
    </row>
    <row r="72" spans="1:26" ht="20.25">
      <c r="C72" s="14"/>
      <c r="D72" s="5"/>
      <c r="E72" s="14"/>
      <c r="F72" s="5"/>
      <c r="G72" s="14"/>
      <c r="H72" s="5"/>
      <c r="I72" s="5"/>
      <c r="U72" s="8"/>
      <c r="W72" s="11"/>
    </row>
    <row r="73" spans="1:26">
      <c r="W73" s="12"/>
    </row>
    <row r="74" spans="1:26">
      <c r="W74" s="9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3"/>
  <sheetViews>
    <sheetView rightToLeft="1" tabSelected="1" view="pageBreakPreview" zoomScale="80" zoomScaleNormal="100" zoomScaleSheetLayoutView="80" workbookViewId="0">
      <selection activeCell="Z13" sqref="Z13"/>
    </sheetView>
  </sheetViews>
  <sheetFormatPr defaultRowHeight="1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3.25">
      <c r="A2" s="32" t="s">
        <v>0</v>
      </c>
      <c r="B2" s="32"/>
      <c r="C2" s="32"/>
      <c r="D2" s="32"/>
      <c r="E2" s="32"/>
      <c r="F2" s="32"/>
      <c r="G2" s="32"/>
    </row>
    <row r="3" spans="1:7" ht="23.25">
      <c r="A3" s="32" t="s">
        <v>108</v>
      </c>
      <c r="B3" s="32"/>
      <c r="C3" s="32"/>
      <c r="D3" s="32"/>
      <c r="E3" s="32"/>
      <c r="F3" s="32"/>
      <c r="G3" s="32"/>
    </row>
    <row r="4" spans="1:7" ht="23.25">
      <c r="A4" s="32" t="s">
        <v>2</v>
      </c>
      <c r="B4" s="32"/>
      <c r="C4" s="32"/>
      <c r="D4" s="32"/>
      <c r="E4" s="32"/>
      <c r="F4" s="32"/>
      <c r="G4" s="32"/>
    </row>
    <row r="6" spans="1:7" ht="23.25">
      <c r="A6" s="36" t="s">
        <v>112</v>
      </c>
      <c r="C6" s="36" t="s">
        <v>81</v>
      </c>
      <c r="E6" s="36" t="s">
        <v>174</v>
      </c>
      <c r="G6" s="36" t="s">
        <v>13</v>
      </c>
    </row>
    <row r="7" spans="1:7" ht="20.25">
      <c r="A7" s="2" t="s">
        <v>181</v>
      </c>
      <c r="C7" s="23">
        <f>116106872614+2576</f>
        <v>116106875190</v>
      </c>
      <c r="E7" s="19">
        <v>0.98340000000000005</v>
      </c>
      <c r="F7" s="29"/>
      <c r="G7" s="19">
        <v>2.3400000000000001E-2</v>
      </c>
    </row>
    <row r="8" spans="1:7" ht="20.25">
      <c r="A8" s="2" t="s">
        <v>182</v>
      </c>
      <c r="C8" s="3">
        <v>0</v>
      </c>
      <c r="E8" s="19">
        <v>0</v>
      </c>
      <c r="F8" s="29"/>
      <c r="G8" s="19">
        <v>0</v>
      </c>
    </row>
    <row r="9" spans="1:7" ht="20.25">
      <c r="A9" s="2" t="s">
        <v>183</v>
      </c>
      <c r="C9" s="3">
        <v>22901</v>
      </c>
      <c r="E9" s="19">
        <v>0</v>
      </c>
      <c r="F9" s="29"/>
      <c r="G9" s="19">
        <v>0</v>
      </c>
    </row>
    <row r="10" spans="1:7" ht="21" thickBot="1">
      <c r="C10" s="4">
        <f>SUM(C7:C9)</f>
        <v>116106898091</v>
      </c>
      <c r="E10" s="20">
        <f>SUM(SUM(E7:E9))</f>
        <v>0.98340000000000005</v>
      </c>
      <c r="F10" s="29"/>
      <c r="G10" s="20">
        <f>SUM(G7:G9)</f>
        <v>2.3400000000000001E-2</v>
      </c>
    </row>
    <row r="11" spans="1:7" ht="15.75" thickTop="1"/>
    <row r="13" spans="1:7" ht="20.25">
      <c r="C13" s="11"/>
    </row>
    <row r="14" spans="1:7">
      <c r="C14" s="14"/>
    </row>
    <row r="15" spans="1:7">
      <c r="C15" s="5"/>
    </row>
    <row r="16" spans="1:7">
      <c r="C16" s="5"/>
    </row>
    <row r="17" spans="3:3">
      <c r="C17" s="5"/>
    </row>
    <row r="18" spans="3:3" ht="20.25">
      <c r="C18" s="11"/>
    </row>
    <row r="19" spans="3:3">
      <c r="C19" s="5"/>
    </row>
    <row r="20" spans="3:3">
      <c r="C20" s="14"/>
    </row>
    <row r="21" spans="3:3">
      <c r="C21" s="5"/>
    </row>
    <row r="22" spans="3:3">
      <c r="C22" s="5"/>
    </row>
    <row r="23" spans="3:3">
      <c r="C23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topLeftCell="A4" zoomScale="90" zoomScaleNormal="100" zoomScaleSheetLayoutView="90" workbookViewId="0">
      <selection activeCell="Q16" sqref="Q16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1" bestFit="1" customWidth="1"/>
    <col min="22" max="16384" width="9.140625" style="1"/>
  </cols>
  <sheetData>
    <row r="2" spans="1:21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ht="23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1" ht="23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21" ht="30">
      <c r="A6" s="33" t="s">
        <v>76</v>
      </c>
      <c r="C6" s="38" t="s">
        <v>77</v>
      </c>
      <c r="D6" s="38" t="s">
        <v>77</v>
      </c>
      <c r="E6" s="38" t="s">
        <v>77</v>
      </c>
      <c r="F6" s="38" t="s">
        <v>77</v>
      </c>
      <c r="G6" s="38" t="s">
        <v>77</v>
      </c>
      <c r="H6" s="38" t="s">
        <v>77</v>
      </c>
      <c r="I6" s="38" t="s">
        <v>77</v>
      </c>
      <c r="J6" s="7"/>
      <c r="K6" s="38" t="s">
        <v>4</v>
      </c>
      <c r="L6" s="7"/>
      <c r="M6" s="38" t="s">
        <v>5</v>
      </c>
      <c r="N6" s="38" t="s">
        <v>5</v>
      </c>
      <c r="O6" s="38" t="s">
        <v>5</v>
      </c>
      <c r="P6" s="7"/>
      <c r="Q6" s="38" t="s">
        <v>6</v>
      </c>
      <c r="R6" s="38" t="s">
        <v>6</v>
      </c>
      <c r="S6" s="38" t="s">
        <v>6</v>
      </c>
    </row>
    <row r="7" spans="1:21" ht="30">
      <c r="A7" s="34" t="s">
        <v>76</v>
      </c>
      <c r="C7" s="38" t="s">
        <v>78</v>
      </c>
      <c r="D7" s="7"/>
      <c r="E7" s="38" t="s">
        <v>79</v>
      </c>
      <c r="F7" s="7"/>
      <c r="G7" s="38" t="s">
        <v>80</v>
      </c>
      <c r="H7" s="7"/>
      <c r="I7" s="38" t="s">
        <v>74</v>
      </c>
      <c r="J7" s="7"/>
      <c r="K7" s="38" t="s">
        <v>81</v>
      </c>
      <c r="L7" s="7"/>
      <c r="M7" s="38" t="s">
        <v>82</v>
      </c>
      <c r="N7" s="7"/>
      <c r="O7" s="38" t="s">
        <v>83</v>
      </c>
      <c r="P7" s="7"/>
      <c r="Q7" s="38" t="s">
        <v>81</v>
      </c>
      <c r="R7" s="7"/>
      <c r="S7" s="38" t="s">
        <v>75</v>
      </c>
      <c r="U7" s="6"/>
    </row>
    <row r="8" spans="1:21" ht="20.25">
      <c r="A8" s="2" t="s">
        <v>84</v>
      </c>
      <c r="C8" s="28" t="s">
        <v>85</v>
      </c>
      <c r="E8" s="1" t="s">
        <v>86</v>
      </c>
      <c r="G8" s="28" t="s">
        <v>87</v>
      </c>
      <c r="I8" s="3">
        <v>0</v>
      </c>
      <c r="J8" s="3"/>
      <c r="K8" s="3">
        <v>10518328897</v>
      </c>
      <c r="L8" s="3"/>
      <c r="M8" s="3">
        <v>590281656789</v>
      </c>
      <c r="N8" s="3"/>
      <c r="O8" s="3">
        <v>589761111330</v>
      </c>
      <c r="P8" s="3"/>
      <c r="Q8" s="3">
        <v>11038874356</v>
      </c>
      <c r="S8" s="26">
        <v>2.2250378835076958E-3</v>
      </c>
      <c r="U8" s="10"/>
    </row>
    <row r="9" spans="1:21" ht="20.25">
      <c r="A9" s="2" t="s">
        <v>88</v>
      </c>
      <c r="C9" s="28" t="s">
        <v>89</v>
      </c>
      <c r="E9" s="1" t="s">
        <v>86</v>
      </c>
      <c r="G9" s="28" t="s">
        <v>90</v>
      </c>
      <c r="I9" s="3">
        <v>10</v>
      </c>
      <c r="J9" s="3"/>
      <c r="K9" s="3">
        <v>376087</v>
      </c>
      <c r="L9" s="3"/>
      <c r="M9" s="3">
        <v>2538</v>
      </c>
      <c r="N9" s="3"/>
      <c r="O9" s="3">
        <v>0</v>
      </c>
      <c r="P9" s="3"/>
      <c r="Q9" s="3">
        <v>378625</v>
      </c>
      <c r="S9" s="26">
        <v>7.6317108200909878E-8</v>
      </c>
      <c r="U9" s="10"/>
    </row>
    <row r="10" spans="1:21" ht="20.25">
      <c r="A10" s="2" t="s">
        <v>91</v>
      </c>
      <c r="C10" s="28" t="s">
        <v>92</v>
      </c>
      <c r="E10" s="1" t="s">
        <v>86</v>
      </c>
      <c r="G10" s="28" t="s">
        <v>93</v>
      </c>
      <c r="I10" s="3">
        <v>10</v>
      </c>
      <c r="J10" s="3"/>
      <c r="K10" s="3">
        <v>219920</v>
      </c>
      <c r="L10" s="3"/>
      <c r="M10" s="3">
        <v>0</v>
      </c>
      <c r="N10" s="3"/>
      <c r="O10" s="3">
        <v>0</v>
      </c>
      <c r="P10" s="3"/>
      <c r="Q10" s="3">
        <v>219920</v>
      </c>
      <c r="S10" s="26">
        <v>4.4327919275124734E-8</v>
      </c>
      <c r="U10" s="10"/>
    </row>
    <row r="11" spans="1:21" ht="20.25">
      <c r="A11" s="2" t="s">
        <v>94</v>
      </c>
      <c r="C11" s="28" t="s">
        <v>95</v>
      </c>
      <c r="E11" s="1" t="s">
        <v>86</v>
      </c>
      <c r="G11" s="28" t="s">
        <v>93</v>
      </c>
      <c r="I11" s="3">
        <v>10</v>
      </c>
      <c r="J11" s="3"/>
      <c r="K11" s="3">
        <v>336370</v>
      </c>
      <c r="L11" s="3"/>
      <c r="M11" s="3">
        <v>0</v>
      </c>
      <c r="N11" s="3"/>
      <c r="O11" s="3">
        <v>0</v>
      </c>
      <c r="P11" s="3"/>
      <c r="Q11" s="3">
        <v>336370</v>
      </c>
      <c r="S11" s="26">
        <v>6.7800028221961193E-8</v>
      </c>
      <c r="U11" s="10"/>
    </row>
    <row r="12" spans="1:21" ht="20.25">
      <c r="A12" s="2" t="s">
        <v>96</v>
      </c>
      <c r="C12" s="28" t="s">
        <v>97</v>
      </c>
      <c r="E12" s="1" t="s">
        <v>86</v>
      </c>
      <c r="G12" s="28" t="s">
        <v>98</v>
      </c>
      <c r="I12" s="3">
        <v>10</v>
      </c>
      <c r="J12" s="3"/>
      <c r="K12" s="3">
        <v>862491</v>
      </c>
      <c r="L12" s="3"/>
      <c r="M12" s="3">
        <v>5671</v>
      </c>
      <c r="N12" s="3"/>
      <c r="O12" s="3">
        <v>0</v>
      </c>
      <c r="P12" s="3"/>
      <c r="Q12" s="3">
        <v>868162</v>
      </c>
      <c r="S12" s="26">
        <v>1.7499006481325407E-7</v>
      </c>
      <c r="U12" s="10"/>
    </row>
    <row r="13" spans="1:21" ht="20.25">
      <c r="A13" s="2" t="s">
        <v>96</v>
      </c>
      <c r="C13" s="28" t="s">
        <v>99</v>
      </c>
      <c r="E13" s="1" t="s">
        <v>100</v>
      </c>
      <c r="G13" s="28" t="s">
        <v>101</v>
      </c>
      <c r="I13" s="3">
        <v>0</v>
      </c>
      <c r="J13" s="3"/>
      <c r="K13" s="3">
        <v>520000</v>
      </c>
      <c r="L13" s="3"/>
      <c r="M13" s="3">
        <v>0</v>
      </c>
      <c r="N13" s="3"/>
      <c r="O13" s="3">
        <v>0</v>
      </c>
      <c r="P13" s="3"/>
      <c r="Q13" s="3">
        <v>520000</v>
      </c>
      <c r="S13" s="26">
        <v>1.0481319581240842E-7</v>
      </c>
      <c r="U13" s="10"/>
    </row>
    <row r="14" spans="1:21" ht="20.25">
      <c r="A14" s="2" t="s">
        <v>102</v>
      </c>
      <c r="C14" s="28" t="s">
        <v>103</v>
      </c>
      <c r="E14" s="1" t="s">
        <v>86</v>
      </c>
      <c r="G14" s="28" t="s">
        <v>104</v>
      </c>
      <c r="I14" s="3">
        <v>0</v>
      </c>
      <c r="J14" s="3"/>
      <c r="K14" s="3">
        <v>380875</v>
      </c>
      <c r="L14" s="3"/>
      <c r="M14" s="3">
        <v>0</v>
      </c>
      <c r="N14" s="3"/>
      <c r="O14" s="3">
        <v>0</v>
      </c>
      <c r="P14" s="3"/>
      <c r="Q14" s="3">
        <v>380875</v>
      </c>
      <c r="S14" s="26">
        <v>7.677062683663665E-8</v>
      </c>
      <c r="U14" s="10"/>
    </row>
    <row r="15" spans="1:21" ht="20.25">
      <c r="A15" s="2" t="s">
        <v>105</v>
      </c>
      <c r="C15" s="28" t="s">
        <v>106</v>
      </c>
      <c r="E15" s="1" t="s">
        <v>100</v>
      </c>
      <c r="G15" s="28" t="s">
        <v>107</v>
      </c>
      <c r="I15" s="3">
        <v>0</v>
      </c>
      <c r="J15" s="3"/>
      <c r="K15" s="3">
        <v>2936636158</v>
      </c>
      <c r="L15" s="3"/>
      <c r="M15" s="3">
        <v>13001481596</v>
      </c>
      <c r="N15" s="3"/>
      <c r="O15" s="3">
        <v>2936000300</v>
      </c>
      <c r="P15" s="3"/>
      <c r="Q15" s="3">
        <v>13002117454</v>
      </c>
      <c r="S15" s="26">
        <v>2.6207566974654523E-3</v>
      </c>
      <c r="U15" s="10"/>
    </row>
    <row r="16" spans="1:21" ht="21" thickBot="1">
      <c r="G16" s="28"/>
      <c r="K16" s="4">
        <f>SUM(K8:K15)</f>
        <v>13457660798</v>
      </c>
      <c r="L16" s="3"/>
      <c r="M16" s="4">
        <f>SUM(M8:M15)</f>
        <v>603283146594</v>
      </c>
      <c r="N16" s="3"/>
      <c r="O16" s="4">
        <f>SUM(SUM(O8:O15))</f>
        <v>592697111630</v>
      </c>
      <c r="P16" s="3"/>
      <c r="Q16" s="4">
        <f>SUM(Q8:Q15)</f>
        <v>24043695762</v>
      </c>
      <c r="S16" s="27">
        <f>SUM(S8:S15)</f>
        <v>4.8463395999163075E-3</v>
      </c>
    </row>
    <row r="17" spans="11:17" ht="15.75" thickTop="1"/>
    <row r="18" spans="11:17">
      <c r="M18" s="6"/>
      <c r="O18" s="6"/>
      <c r="Q18" s="6"/>
    </row>
    <row r="20" spans="11:17">
      <c r="K20" s="13"/>
      <c r="M20" s="6"/>
      <c r="O20" s="6"/>
      <c r="Q20" s="6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7"/>
  <sheetViews>
    <sheetView rightToLeft="1" view="pageBreakPreview" zoomScale="90" zoomScaleNormal="100" zoomScaleSheetLayoutView="90" workbookViewId="0">
      <selection activeCell="Q21" sqref="Q21"/>
    </sheetView>
  </sheetViews>
  <sheetFormatPr defaultRowHeight="15"/>
  <cols>
    <col min="1" max="1" width="2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3.25">
      <c r="A3" s="32" t="s">
        <v>108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3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3.25">
      <c r="A6" s="36" t="s">
        <v>109</v>
      </c>
      <c r="B6" s="36" t="s">
        <v>109</v>
      </c>
      <c r="C6" s="36" t="s">
        <v>109</v>
      </c>
      <c r="D6" s="36" t="s">
        <v>109</v>
      </c>
      <c r="E6" s="36" t="s">
        <v>109</v>
      </c>
      <c r="G6" s="36" t="s">
        <v>110</v>
      </c>
      <c r="H6" s="36" t="s">
        <v>110</v>
      </c>
      <c r="I6" s="36" t="s">
        <v>110</v>
      </c>
      <c r="J6" s="36" t="s">
        <v>110</v>
      </c>
      <c r="K6" s="36" t="s">
        <v>110</v>
      </c>
      <c r="M6" s="36" t="s">
        <v>111</v>
      </c>
      <c r="N6" s="36" t="s">
        <v>111</v>
      </c>
      <c r="O6" s="36" t="s">
        <v>111</v>
      </c>
      <c r="P6" s="36" t="s">
        <v>111</v>
      </c>
      <c r="Q6" s="36" t="s">
        <v>111</v>
      </c>
    </row>
    <row r="7" spans="1:17" ht="23.25">
      <c r="A7" s="36" t="s">
        <v>112</v>
      </c>
      <c r="C7" s="36" t="s">
        <v>113</v>
      </c>
      <c r="E7" s="36" t="s">
        <v>74</v>
      </c>
      <c r="G7" s="36" t="s">
        <v>114</v>
      </c>
      <c r="I7" s="36" t="s">
        <v>115</v>
      </c>
      <c r="K7" s="36" t="s">
        <v>116</v>
      </c>
      <c r="M7" s="36" t="s">
        <v>114</v>
      </c>
      <c r="O7" s="36" t="s">
        <v>115</v>
      </c>
      <c r="Q7" s="36" t="s">
        <v>116</v>
      </c>
    </row>
    <row r="8" spans="1:17" ht="20.25">
      <c r="A8" s="2" t="s">
        <v>84</v>
      </c>
      <c r="C8" s="3">
        <v>30</v>
      </c>
      <c r="D8" s="3"/>
      <c r="E8" s="3">
        <v>0</v>
      </c>
      <c r="F8" s="3"/>
      <c r="G8" s="3">
        <v>10232</v>
      </c>
      <c r="H8" s="3"/>
      <c r="I8" s="3">
        <v>0</v>
      </c>
      <c r="J8" s="3"/>
      <c r="K8" s="3">
        <f>G8+I8</f>
        <v>10232</v>
      </c>
      <c r="L8" s="3"/>
      <c r="M8" s="3">
        <v>22322897</v>
      </c>
      <c r="N8" s="3"/>
      <c r="O8" s="3">
        <v>0</v>
      </c>
      <c r="P8" s="3"/>
      <c r="Q8" s="3">
        <v>22322897</v>
      </c>
    </row>
    <row r="9" spans="1:17" ht="20.25">
      <c r="A9" s="2" t="s">
        <v>88</v>
      </c>
      <c r="C9" s="3">
        <v>29</v>
      </c>
      <c r="D9" s="3"/>
      <c r="E9" s="3">
        <v>10</v>
      </c>
      <c r="F9" s="3"/>
      <c r="G9" s="3">
        <v>2436</v>
      </c>
      <c r="H9" s="3"/>
      <c r="I9" s="3">
        <v>-1</v>
      </c>
      <c r="J9" s="3"/>
      <c r="K9" s="3">
        <f t="shared" ref="K9:K12" si="0">G9+I9</f>
        <v>2435</v>
      </c>
      <c r="L9" s="3"/>
      <c r="M9" s="3">
        <v>13326</v>
      </c>
      <c r="N9" s="3"/>
      <c r="O9" s="3">
        <v>-2</v>
      </c>
      <c r="P9" s="3"/>
      <c r="Q9" s="3">
        <v>13324</v>
      </c>
    </row>
    <row r="10" spans="1:17" ht="20.25">
      <c r="A10" s="2" t="s">
        <v>91</v>
      </c>
      <c r="C10" s="3">
        <v>23</v>
      </c>
      <c r="D10" s="3"/>
      <c r="E10" s="3">
        <v>10</v>
      </c>
      <c r="F10" s="3"/>
      <c r="G10" s="3">
        <v>1800</v>
      </c>
      <c r="H10" s="3"/>
      <c r="I10" s="3">
        <v>12</v>
      </c>
      <c r="J10" s="3"/>
      <c r="K10" s="3">
        <f t="shared" si="0"/>
        <v>1812</v>
      </c>
      <c r="L10" s="3"/>
      <c r="M10" s="3">
        <v>6346</v>
      </c>
      <c r="N10" s="3"/>
      <c r="O10" s="3">
        <v>-50</v>
      </c>
      <c r="P10" s="3"/>
      <c r="Q10" s="3">
        <v>6296</v>
      </c>
    </row>
    <row r="11" spans="1:17" ht="20.25">
      <c r="A11" s="2" t="s">
        <v>94</v>
      </c>
      <c r="C11" s="3">
        <v>30</v>
      </c>
      <c r="D11" s="3"/>
      <c r="E11" s="3">
        <v>10</v>
      </c>
      <c r="F11" s="3"/>
      <c r="G11" s="3">
        <v>2760</v>
      </c>
      <c r="H11" s="3"/>
      <c r="I11" s="3">
        <v>-71</v>
      </c>
      <c r="J11" s="3"/>
      <c r="K11" s="3">
        <f t="shared" si="0"/>
        <v>2689</v>
      </c>
      <c r="L11" s="3"/>
      <c r="M11" s="3">
        <v>10260</v>
      </c>
      <c r="N11" s="3"/>
      <c r="O11" s="3">
        <v>0</v>
      </c>
      <c r="P11" s="3"/>
      <c r="Q11" s="3">
        <v>10260</v>
      </c>
    </row>
    <row r="12" spans="1:17" ht="20.25">
      <c r="A12" s="2" t="s">
        <v>96</v>
      </c>
      <c r="C12" s="3">
        <v>30</v>
      </c>
      <c r="D12" s="3"/>
      <c r="E12" s="3">
        <v>10</v>
      </c>
      <c r="F12" s="3"/>
      <c r="G12" s="3">
        <v>5673</v>
      </c>
      <c r="H12" s="3"/>
      <c r="I12" s="3">
        <v>-2</v>
      </c>
      <c r="J12" s="3"/>
      <c r="K12" s="3">
        <f t="shared" si="0"/>
        <v>5671</v>
      </c>
      <c r="L12" s="3"/>
      <c r="M12" s="3">
        <v>34675</v>
      </c>
      <c r="N12" s="3"/>
      <c r="O12" s="3">
        <v>0</v>
      </c>
      <c r="P12" s="3"/>
      <c r="Q12" s="3">
        <v>34675</v>
      </c>
    </row>
    <row r="13" spans="1:17" ht="21" thickBot="1">
      <c r="G13" s="4">
        <f>SUM(G8:G12)</f>
        <v>22901</v>
      </c>
      <c r="H13" s="3"/>
      <c r="I13" s="4">
        <f>SUM(I8:I12)</f>
        <v>-62</v>
      </c>
      <c r="J13" s="3"/>
      <c r="K13" s="4">
        <f>SUM(SUM(K8:K12))</f>
        <v>22839</v>
      </c>
      <c r="L13" s="3"/>
      <c r="M13" s="4">
        <f>SUM(M8:M12)</f>
        <v>22387504</v>
      </c>
      <c r="N13" s="3"/>
      <c r="O13" s="4">
        <f>SUM(O8:O12)</f>
        <v>-52</v>
      </c>
      <c r="P13" s="3"/>
      <c r="Q13" s="4">
        <f>SUM(Q8:Q12)</f>
        <v>22387452</v>
      </c>
    </row>
    <row r="14" spans="1:17" ht="15.75" thickTop="1"/>
    <row r="15" spans="1:17">
      <c r="G15" s="6"/>
      <c r="K15" s="6"/>
      <c r="M15" s="6"/>
      <c r="Q15" s="6"/>
    </row>
    <row r="16" spans="1:17">
      <c r="Q16" s="6"/>
    </row>
    <row r="17" spans="11:13" ht="20.25">
      <c r="K17" s="3"/>
      <c r="M17" s="6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9"/>
  <sheetViews>
    <sheetView rightToLeft="1" view="pageBreakPreview" topLeftCell="A31" zoomScale="90" zoomScaleNormal="100" zoomScaleSheetLayoutView="90" workbookViewId="0">
      <selection activeCell="S44" sqref="S44"/>
    </sheetView>
  </sheetViews>
  <sheetFormatPr defaultRowHeight="18.75"/>
  <cols>
    <col min="1" max="1" width="27" style="1" bestFit="1" customWidth="1"/>
    <col min="2" max="2" width="1" style="1" customWidth="1"/>
    <col min="3" max="3" width="15.140625" style="29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3.25">
      <c r="A3" s="32" t="s">
        <v>108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3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3.25">
      <c r="A6" s="33" t="s">
        <v>3</v>
      </c>
      <c r="C6" s="36" t="s">
        <v>117</v>
      </c>
      <c r="D6" s="36" t="s">
        <v>117</v>
      </c>
      <c r="E6" s="36" t="s">
        <v>117</v>
      </c>
      <c r="F6" s="36" t="s">
        <v>117</v>
      </c>
      <c r="G6" s="36" t="s">
        <v>117</v>
      </c>
      <c r="I6" s="36" t="s">
        <v>110</v>
      </c>
      <c r="J6" s="36" t="s">
        <v>110</v>
      </c>
      <c r="K6" s="36" t="s">
        <v>110</v>
      </c>
      <c r="L6" s="36" t="s">
        <v>110</v>
      </c>
      <c r="M6" s="36" t="s">
        <v>110</v>
      </c>
      <c r="O6" s="36" t="s">
        <v>111</v>
      </c>
      <c r="P6" s="36" t="s">
        <v>111</v>
      </c>
      <c r="Q6" s="36" t="s">
        <v>111</v>
      </c>
      <c r="R6" s="36" t="s">
        <v>111</v>
      </c>
      <c r="S6" s="36" t="s">
        <v>111</v>
      </c>
    </row>
    <row r="7" spans="1:19" ht="30">
      <c r="A7" s="34" t="s">
        <v>3</v>
      </c>
      <c r="C7" s="38" t="s">
        <v>118</v>
      </c>
      <c r="E7" s="36" t="s">
        <v>119</v>
      </c>
      <c r="G7" s="36" t="s">
        <v>120</v>
      </c>
      <c r="I7" s="36" t="s">
        <v>121</v>
      </c>
      <c r="K7" s="36" t="s">
        <v>115</v>
      </c>
      <c r="M7" s="36" t="s">
        <v>122</v>
      </c>
      <c r="O7" s="36" t="s">
        <v>121</v>
      </c>
      <c r="Q7" s="36" t="s">
        <v>115</v>
      </c>
      <c r="S7" s="36" t="s">
        <v>122</v>
      </c>
    </row>
    <row r="8" spans="1:19" ht="20.25">
      <c r="A8" s="2" t="s">
        <v>123</v>
      </c>
      <c r="C8" s="29" t="s">
        <v>124</v>
      </c>
      <c r="E8" s="3">
        <v>1398518</v>
      </c>
      <c r="F8" s="3"/>
      <c r="G8" s="3">
        <v>350</v>
      </c>
      <c r="H8" s="3"/>
      <c r="I8" s="3">
        <v>0</v>
      </c>
      <c r="J8" s="3"/>
      <c r="K8" s="3">
        <v>0</v>
      </c>
      <c r="L8" s="3"/>
      <c r="M8" s="3">
        <v>0</v>
      </c>
      <c r="N8" s="3"/>
      <c r="O8" s="3">
        <v>489481300</v>
      </c>
      <c r="P8" s="3"/>
      <c r="Q8" s="3">
        <v>22699655</v>
      </c>
      <c r="R8" s="3"/>
      <c r="S8" s="3">
        <v>466781645</v>
      </c>
    </row>
    <row r="9" spans="1:19" ht="20.25">
      <c r="A9" s="2" t="s">
        <v>61</v>
      </c>
      <c r="C9" s="29" t="s">
        <v>125</v>
      </c>
      <c r="E9" s="3">
        <v>6942000</v>
      </c>
      <c r="F9" s="3"/>
      <c r="G9" s="3">
        <v>300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2082600000</v>
      </c>
      <c r="P9" s="3"/>
      <c r="Q9" s="3">
        <v>87458268</v>
      </c>
      <c r="R9" s="3"/>
      <c r="S9" s="3">
        <v>1995141732</v>
      </c>
    </row>
    <row r="10" spans="1:19" ht="20.25">
      <c r="A10" s="2" t="s">
        <v>31</v>
      </c>
      <c r="C10" s="29" t="s">
        <v>126</v>
      </c>
      <c r="E10" s="3">
        <v>3200000</v>
      </c>
      <c r="F10" s="3"/>
      <c r="G10" s="3">
        <v>380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1216000000</v>
      </c>
      <c r="P10" s="3"/>
      <c r="Q10" s="3">
        <v>70606452</v>
      </c>
      <c r="R10" s="3"/>
      <c r="S10" s="3">
        <v>1145393548</v>
      </c>
    </row>
    <row r="11" spans="1:19" ht="20.25">
      <c r="A11" s="2" t="s">
        <v>56</v>
      </c>
      <c r="C11" s="29" t="s">
        <v>127</v>
      </c>
      <c r="E11" s="3">
        <v>2490764</v>
      </c>
      <c r="F11" s="3"/>
      <c r="G11" s="3">
        <v>150</v>
      </c>
      <c r="H11" s="3"/>
      <c r="I11" s="3">
        <v>373614600</v>
      </c>
      <c r="J11" s="3"/>
      <c r="K11" s="3">
        <v>50272978</v>
      </c>
      <c r="L11" s="3"/>
      <c r="M11" s="3">
        <v>323341622</v>
      </c>
      <c r="N11" s="3"/>
      <c r="O11" s="3">
        <v>373614600</v>
      </c>
      <c r="P11" s="3"/>
      <c r="Q11" s="3">
        <v>50272978</v>
      </c>
      <c r="R11" s="3"/>
      <c r="S11" s="3">
        <v>323341622</v>
      </c>
    </row>
    <row r="12" spans="1:19" ht="20.25">
      <c r="A12" s="2" t="s">
        <v>44</v>
      </c>
      <c r="C12" s="29" t="s">
        <v>128</v>
      </c>
      <c r="E12" s="3">
        <v>4000000</v>
      </c>
      <c r="F12" s="3"/>
      <c r="G12" s="3">
        <v>2000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8000000000</v>
      </c>
      <c r="P12" s="3"/>
      <c r="Q12" s="3">
        <v>16404648</v>
      </c>
      <c r="R12" s="3"/>
      <c r="S12" s="3">
        <v>7983595352</v>
      </c>
    </row>
    <row r="13" spans="1:19" ht="20.25">
      <c r="A13" s="2" t="s">
        <v>63</v>
      </c>
      <c r="C13" s="29" t="s">
        <v>129</v>
      </c>
      <c r="E13" s="3">
        <v>9795660</v>
      </c>
      <c r="F13" s="3"/>
      <c r="G13" s="3">
        <v>280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2742784800</v>
      </c>
      <c r="P13" s="3"/>
      <c r="Q13" s="3">
        <v>0</v>
      </c>
      <c r="R13" s="3"/>
      <c r="S13" s="3">
        <v>2742784800</v>
      </c>
    </row>
    <row r="14" spans="1:19" ht="20.25">
      <c r="A14" s="2" t="s">
        <v>57</v>
      </c>
      <c r="C14" s="29" t="s">
        <v>129</v>
      </c>
      <c r="E14" s="3">
        <v>85397261</v>
      </c>
      <c r="F14" s="3"/>
      <c r="G14" s="3">
        <v>28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2391123308</v>
      </c>
      <c r="P14" s="3"/>
      <c r="Q14" s="3">
        <v>1636635</v>
      </c>
      <c r="R14" s="3"/>
      <c r="S14" s="3">
        <v>2389486673</v>
      </c>
    </row>
    <row r="15" spans="1:19" ht="20.25">
      <c r="A15" s="2" t="s">
        <v>65</v>
      </c>
      <c r="C15" s="29" t="s">
        <v>130</v>
      </c>
      <c r="E15" s="3">
        <v>499387</v>
      </c>
      <c r="F15" s="3"/>
      <c r="G15" s="3">
        <v>73</v>
      </c>
      <c r="H15" s="3"/>
      <c r="I15" s="3">
        <v>36455251</v>
      </c>
      <c r="J15" s="3"/>
      <c r="K15" s="3">
        <v>4961366</v>
      </c>
      <c r="L15" s="3"/>
      <c r="M15" s="3">
        <v>31493885</v>
      </c>
      <c r="N15" s="3"/>
      <c r="O15" s="3">
        <v>36455251</v>
      </c>
      <c r="P15" s="3"/>
      <c r="Q15" s="3">
        <v>4961366</v>
      </c>
      <c r="R15" s="3"/>
      <c r="S15" s="3">
        <v>31493885</v>
      </c>
    </row>
    <row r="16" spans="1:19" ht="20.25">
      <c r="A16" s="2" t="s">
        <v>42</v>
      </c>
      <c r="C16" s="29" t="s">
        <v>131</v>
      </c>
      <c r="E16" s="3">
        <v>7100000</v>
      </c>
      <c r="F16" s="3"/>
      <c r="G16" s="3">
        <v>1000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7100000000</v>
      </c>
      <c r="P16" s="3"/>
      <c r="Q16" s="3">
        <v>0</v>
      </c>
      <c r="R16" s="3"/>
      <c r="S16" s="3">
        <v>7100000000</v>
      </c>
    </row>
    <row r="17" spans="1:19" ht="20.25">
      <c r="A17" s="2" t="s">
        <v>132</v>
      </c>
      <c r="C17" s="29" t="s">
        <v>133</v>
      </c>
      <c r="E17" s="3">
        <v>4500000</v>
      </c>
      <c r="F17" s="3"/>
      <c r="G17" s="3">
        <v>2370</v>
      </c>
      <c r="H17" s="3"/>
      <c r="I17" s="3">
        <v>0</v>
      </c>
      <c r="J17" s="3"/>
      <c r="K17" s="3">
        <v>0</v>
      </c>
      <c r="L17" s="3"/>
      <c r="M17" s="3">
        <v>0</v>
      </c>
      <c r="N17" s="3"/>
      <c r="O17" s="3">
        <v>10665000000</v>
      </c>
      <c r="P17" s="3"/>
      <c r="Q17" s="3">
        <v>221740443</v>
      </c>
      <c r="R17" s="3"/>
      <c r="S17" s="3">
        <v>10443259557</v>
      </c>
    </row>
    <row r="18" spans="1:19" ht="20.25">
      <c r="A18" s="2" t="s">
        <v>21</v>
      </c>
      <c r="C18" s="29" t="s">
        <v>128</v>
      </c>
      <c r="E18" s="3">
        <v>3050000</v>
      </c>
      <c r="F18" s="3"/>
      <c r="G18" s="3">
        <v>4175</v>
      </c>
      <c r="H18" s="3"/>
      <c r="I18" s="3">
        <v>2596</v>
      </c>
      <c r="J18" s="3"/>
      <c r="K18" s="3">
        <v>0</v>
      </c>
      <c r="L18" s="3"/>
      <c r="M18" s="3">
        <v>2596</v>
      </c>
      <c r="N18" s="3"/>
      <c r="O18" s="3">
        <v>12733752596</v>
      </c>
      <c r="P18" s="3"/>
      <c r="Q18" s="3">
        <v>0</v>
      </c>
      <c r="R18" s="3"/>
      <c r="S18" s="3">
        <v>12733752596</v>
      </c>
    </row>
    <row r="19" spans="1:19" ht="20.25">
      <c r="A19" s="2" t="s">
        <v>134</v>
      </c>
      <c r="C19" s="29" t="s">
        <v>135</v>
      </c>
      <c r="E19" s="3">
        <v>6250000</v>
      </c>
      <c r="F19" s="3"/>
      <c r="G19" s="3">
        <v>1300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8125000000</v>
      </c>
      <c r="P19" s="3"/>
      <c r="Q19" s="3">
        <v>673680905</v>
      </c>
      <c r="R19" s="3"/>
      <c r="S19" s="3">
        <v>7451319095</v>
      </c>
    </row>
    <row r="20" spans="1:19" ht="20.25">
      <c r="A20" s="2" t="s">
        <v>55</v>
      </c>
      <c r="C20" s="29" t="s">
        <v>136</v>
      </c>
      <c r="E20" s="3">
        <v>33223310</v>
      </c>
      <c r="F20" s="3"/>
      <c r="G20" s="3">
        <v>400</v>
      </c>
      <c r="H20" s="3"/>
      <c r="I20" s="3">
        <v>0</v>
      </c>
      <c r="J20" s="3"/>
      <c r="K20" s="3">
        <v>0</v>
      </c>
      <c r="L20" s="3"/>
      <c r="M20" s="3">
        <v>0</v>
      </c>
      <c r="N20" s="3"/>
      <c r="O20" s="3">
        <v>13289324000</v>
      </c>
      <c r="P20" s="3"/>
      <c r="Q20" s="3">
        <v>90403565</v>
      </c>
      <c r="R20" s="3"/>
      <c r="S20" s="3">
        <v>13198920435</v>
      </c>
    </row>
    <row r="21" spans="1:19" ht="20.25">
      <c r="A21" s="2" t="s">
        <v>54</v>
      </c>
      <c r="C21" s="29" t="s">
        <v>137</v>
      </c>
      <c r="E21" s="3">
        <v>6000000</v>
      </c>
      <c r="F21" s="3"/>
      <c r="G21" s="3">
        <v>800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v>4800000000</v>
      </c>
      <c r="P21" s="3"/>
      <c r="Q21" s="3">
        <v>32653061</v>
      </c>
      <c r="R21" s="3"/>
      <c r="S21" s="3">
        <v>4767346939</v>
      </c>
    </row>
    <row r="22" spans="1:19" ht="20.25">
      <c r="A22" s="2" t="s">
        <v>17</v>
      </c>
      <c r="C22" s="29" t="s">
        <v>129</v>
      </c>
      <c r="E22" s="3">
        <v>20321813</v>
      </c>
      <c r="F22" s="3"/>
      <c r="G22" s="3">
        <v>66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1341239658</v>
      </c>
      <c r="P22" s="3"/>
      <c r="Q22" s="3">
        <v>0</v>
      </c>
      <c r="R22" s="3"/>
      <c r="S22" s="3">
        <v>1341239658</v>
      </c>
    </row>
    <row r="23" spans="1:19" ht="20.25">
      <c r="A23" s="2" t="s">
        <v>20</v>
      </c>
      <c r="C23" s="29" t="s">
        <v>138</v>
      </c>
      <c r="E23" s="3">
        <v>4706882</v>
      </c>
      <c r="F23" s="3"/>
      <c r="G23" s="3">
        <v>3850</v>
      </c>
      <c r="H23" s="3"/>
      <c r="I23" s="3">
        <v>0</v>
      </c>
      <c r="J23" s="3"/>
      <c r="K23" s="3">
        <v>0</v>
      </c>
      <c r="L23" s="3"/>
      <c r="M23" s="3">
        <v>0</v>
      </c>
      <c r="N23" s="3"/>
      <c r="O23" s="3">
        <v>18121495700</v>
      </c>
      <c r="P23" s="3"/>
      <c r="Q23" s="3">
        <v>12403488</v>
      </c>
      <c r="R23" s="3"/>
      <c r="S23" s="3">
        <v>18109092212</v>
      </c>
    </row>
    <row r="24" spans="1:19" ht="20.25">
      <c r="A24" s="2" t="s">
        <v>16</v>
      </c>
      <c r="C24" s="29" t="s">
        <v>139</v>
      </c>
      <c r="E24" s="3">
        <v>15000000</v>
      </c>
      <c r="F24" s="3"/>
      <c r="G24" s="3">
        <v>62</v>
      </c>
      <c r="H24" s="3"/>
      <c r="I24" s="3">
        <v>0</v>
      </c>
      <c r="J24" s="3"/>
      <c r="K24" s="3">
        <v>0</v>
      </c>
      <c r="L24" s="3"/>
      <c r="M24" s="3">
        <v>0</v>
      </c>
      <c r="N24" s="3"/>
      <c r="O24" s="3">
        <v>930000000</v>
      </c>
      <c r="P24" s="3"/>
      <c r="Q24" s="3">
        <v>0</v>
      </c>
      <c r="R24" s="3"/>
      <c r="S24" s="3">
        <v>930000000</v>
      </c>
    </row>
    <row r="25" spans="1:19" ht="20.25">
      <c r="A25" s="2" t="s">
        <v>49</v>
      </c>
      <c r="C25" s="29" t="s">
        <v>140</v>
      </c>
      <c r="E25" s="3">
        <v>13546448</v>
      </c>
      <c r="F25" s="3"/>
      <c r="G25" s="3">
        <v>600</v>
      </c>
      <c r="H25" s="3"/>
      <c r="I25" s="3">
        <v>8127868800</v>
      </c>
      <c r="J25" s="3"/>
      <c r="K25" s="3">
        <v>1139241917</v>
      </c>
      <c r="L25" s="3"/>
      <c r="M25" s="3">
        <v>6988626883</v>
      </c>
      <c r="N25" s="3"/>
      <c r="O25" s="3">
        <v>8127868800</v>
      </c>
      <c r="P25" s="3"/>
      <c r="Q25" s="3">
        <v>1139241917</v>
      </c>
      <c r="R25" s="3"/>
      <c r="S25" s="3">
        <v>6988626883</v>
      </c>
    </row>
    <row r="26" spans="1:19" ht="20.25">
      <c r="A26" s="2" t="s">
        <v>39</v>
      </c>
      <c r="C26" s="29" t="s">
        <v>141</v>
      </c>
      <c r="E26" s="3">
        <v>8800000</v>
      </c>
      <c r="F26" s="3"/>
      <c r="G26" s="3">
        <v>1930</v>
      </c>
      <c r="H26" s="3"/>
      <c r="I26" s="3">
        <v>0</v>
      </c>
      <c r="J26" s="3"/>
      <c r="K26" s="3">
        <v>0</v>
      </c>
      <c r="L26" s="3"/>
      <c r="M26" s="3">
        <v>0</v>
      </c>
      <c r="N26" s="3"/>
      <c r="O26" s="3">
        <v>16984000000</v>
      </c>
      <c r="P26" s="3"/>
      <c r="Q26" s="3">
        <v>0</v>
      </c>
      <c r="R26" s="3"/>
      <c r="S26" s="3">
        <v>16984000000</v>
      </c>
    </row>
    <row r="27" spans="1:19" ht="20.25">
      <c r="A27" s="2" t="s">
        <v>40</v>
      </c>
      <c r="C27" s="29" t="s">
        <v>142</v>
      </c>
      <c r="E27" s="3">
        <v>1795536</v>
      </c>
      <c r="F27" s="3"/>
      <c r="G27" s="3">
        <v>4750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8528796000</v>
      </c>
      <c r="P27" s="3"/>
      <c r="Q27" s="3">
        <v>5837643</v>
      </c>
      <c r="R27" s="3"/>
      <c r="S27" s="3">
        <v>8522958357</v>
      </c>
    </row>
    <row r="28" spans="1:19" ht="20.25">
      <c r="A28" s="2" t="s">
        <v>64</v>
      </c>
      <c r="C28" s="29" t="s">
        <v>143</v>
      </c>
      <c r="E28" s="3">
        <v>1179000</v>
      </c>
      <c r="F28" s="3"/>
      <c r="G28" s="3">
        <v>1100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1296900000</v>
      </c>
      <c r="P28" s="3"/>
      <c r="Q28" s="3">
        <v>14058537</v>
      </c>
      <c r="R28" s="3"/>
      <c r="S28" s="3">
        <v>1282841463</v>
      </c>
    </row>
    <row r="29" spans="1:19" ht="20.25">
      <c r="A29" s="2" t="s">
        <v>32</v>
      </c>
      <c r="C29" s="29" t="s">
        <v>139</v>
      </c>
      <c r="E29" s="3">
        <v>782257</v>
      </c>
      <c r="F29" s="3"/>
      <c r="G29" s="3">
        <v>300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234677100</v>
      </c>
      <c r="P29" s="3"/>
      <c r="Q29" s="3">
        <v>2386547</v>
      </c>
      <c r="R29" s="3"/>
      <c r="S29" s="3">
        <v>232290553</v>
      </c>
    </row>
    <row r="30" spans="1:19" ht="20.25">
      <c r="A30" s="2" t="s">
        <v>59</v>
      </c>
      <c r="C30" s="29" t="s">
        <v>144</v>
      </c>
      <c r="E30" s="3">
        <v>1142895</v>
      </c>
      <c r="F30" s="3"/>
      <c r="G30" s="3">
        <v>2600</v>
      </c>
      <c r="H30" s="3"/>
      <c r="I30" s="3">
        <v>2971527000</v>
      </c>
      <c r="J30" s="3"/>
      <c r="K30" s="3">
        <v>174344911</v>
      </c>
      <c r="L30" s="3"/>
      <c r="M30" s="3">
        <v>2797182089</v>
      </c>
      <c r="N30" s="3"/>
      <c r="O30" s="3">
        <v>2971527000</v>
      </c>
      <c r="P30" s="3"/>
      <c r="Q30" s="3">
        <v>174344911</v>
      </c>
      <c r="R30" s="3"/>
      <c r="S30" s="3">
        <v>2797182089</v>
      </c>
    </row>
    <row r="31" spans="1:19" ht="20.25">
      <c r="A31" s="2" t="s">
        <v>60</v>
      </c>
      <c r="C31" s="29" t="s">
        <v>145</v>
      </c>
      <c r="E31" s="3">
        <v>4118000</v>
      </c>
      <c r="F31" s="3"/>
      <c r="G31" s="3">
        <v>1800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v>7412400000</v>
      </c>
      <c r="P31" s="3"/>
      <c r="Q31" s="3">
        <v>0</v>
      </c>
      <c r="R31" s="3"/>
      <c r="S31" s="3">
        <v>7412400000</v>
      </c>
    </row>
    <row r="32" spans="1:19" ht="20.25">
      <c r="A32" s="2" t="s">
        <v>23</v>
      </c>
      <c r="C32" s="29" t="s">
        <v>135</v>
      </c>
      <c r="E32" s="3">
        <v>450652</v>
      </c>
      <c r="F32" s="3"/>
      <c r="G32" s="3">
        <v>6500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v>2929238000</v>
      </c>
      <c r="P32" s="3"/>
      <c r="Q32" s="3">
        <v>0</v>
      </c>
      <c r="R32" s="3"/>
      <c r="S32" s="3">
        <v>2929238000</v>
      </c>
    </row>
    <row r="33" spans="1:19" ht="20.25">
      <c r="A33" s="2" t="s">
        <v>53</v>
      </c>
      <c r="C33" s="29" t="s">
        <v>139</v>
      </c>
      <c r="E33" s="3">
        <v>500000</v>
      </c>
      <c r="F33" s="3"/>
      <c r="G33" s="3">
        <v>2000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1000000000</v>
      </c>
      <c r="P33" s="3"/>
      <c r="Q33" s="3">
        <v>0</v>
      </c>
      <c r="R33" s="3"/>
      <c r="S33" s="3">
        <v>1000000000</v>
      </c>
    </row>
    <row r="34" spans="1:19" ht="20.25">
      <c r="A34" s="2" t="s">
        <v>146</v>
      </c>
      <c r="C34" s="29" t="s">
        <v>147</v>
      </c>
      <c r="E34" s="3">
        <v>500000</v>
      </c>
      <c r="F34" s="3"/>
      <c r="G34" s="3">
        <v>1680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840000000</v>
      </c>
      <c r="P34" s="3"/>
      <c r="Q34" s="3">
        <v>41042345</v>
      </c>
      <c r="R34" s="3"/>
      <c r="S34" s="3">
        <v>798957655</v>
      </c>
    </row>
    <row r="35" spans="1:19" ht="20.25">
      <c r="A35" s="2" t="s">
        <v>148</v>
      </c>
      <c r="C35" s="29" t="s">
        <v>138</v>
      </c>
      <c r="E35" s="3">
        <v>938850</v>
      </c>
      <c r="F35" s="3"/>
      <c r="G35" s="3">
        <v>20000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v>18777000000</v>
      </c>
      <c r="P35" s="3"/>
      <c r="Q35" s="3">
        <v>0</v>
      </c>
      <c r="R35" s="3"/>
      <c r="S35" s="3">
        <v>18777000000</v>
      </c>
    </row>
    <row r="36" spans="1:19" ht="20.25">
      <c r="A36" s="2" t="s">
        <v>149</v>
      </c>
      <c r="C36" s="29" t="s">
        <v>150</v>
      </c>
      <c r="E36" s="3">
        <v>11896067</v>
      </c>
      <c r="F36" s="3"/>
      <c r="G36" s="3">
        <v>84</v>
      </c>
      <c r="H36" s="3"/>
      <c r="I36" s="3">
        <v>0</v>
      </c>
      <c r="J36" s="3"/>
      <c r="K36" s="3">
        <v>0</v>
      </c>
      <c r="L36" s="3"/>
      <c r="M36" s="3">
        <v>0</v>
      </c>
      <c r="N36" s="3"/>
      <c r="O36" s="3">
        <v>999269628</v>
      </c>
      <c r="P36" s="3"/>
      <c r="Q36" s="3">
        <v>0</v>
      </c>
      <c r="R36" s="3"/>
      <c r="S36" s="3">
        <v>999269628</v>
      </c>
    </row>
    <row r="37" spans="1:19" ht="20.25">
      <c r="A37" s="2" t="s">
        <v>41</v>
      </c>
      <c r="C37" s="29" t="s">
        <v>151</v>
      </c>
      <c r="E37" s="3">
        <v>9330901</v>
      </c>
      <c r="F37" s="3"/>
      <c r="G37" s="3">
        <v>825</v>
      </c>
      <c r="H37" s="3"/>
      <c r="I37" s="3">
        <v>0</v>
      </c>
      <c r="J37" s="3"/>
      <c r="K37" s="3">
        <v>0</v>
      </c>
      <c r="L37" s="3"/>
      <c r="M37" s="3">
        <v>0</v>
      </c>
      <c r="N37" s="3"/>
      <c r="O37" s="3">
        <v>7697993325</v>
      </c>
      <c r="P37" s="3"/>
      <c r="Q37" s="3">
        <v>807085750</v>
      </c>
      <c r="R37" s="3"/>
      <c r="S37" s="3">
        <v>6890907575</v>
      </c>
    </row>
    <row r="38" spans="1:19" ht="20.25">
      <c r="A38" s="2" t="s">
        <v>152</v>
      </c>
      <c r="C38" s="29" t="s">
        <v>139</v>
      </c>
      <c r="E38" s="3">
        <v>671009</v>
      </c>
      <c r="F38" s="3"/>
      <c r="G38" s="3">
        <v>2000</v>
      </c>
      <c r="H38" s="3"/>
      <c r="I38" s="3">
        <v>0</v>
      </c>
      <c r="J38" s="3"/>
      <c r="K38" s="3">
        <v>0</v>
      </c>
      <c r="L38" s="3"/>
      <c r="M38" s="3">
        <v>0</v>
      </c>
      <c r="N38" s="3"/>
      <c r="O38" s="3">
        <v>1342018000</v>
      </c>
      <c r="P38" s="3"/>
      <c r="Q38" s="3">
        <v>918561</v>
      </c>
      <c r="R38" s="3"/>
      <c r="S38" s="3">
        <v>1341099439</v>
      </c>
    </row>
    <row r="39" spans="1:19" ht="20.25">
      <c r="A39" s="2" t="s">
        <v>153</v>
      </c>
      <c r="C39" s="29" t="s">
        <v>124</v>
      </c>
      <c r="E39" s="3">
        <v>48678</v>
      </c>
      <c r="F39" s="3"/>
      <c r="G39" s="3">
        <v>5500</v>
      </c>
      <c r="H39" s="3"/>
      <c r="I39" s="3">
        <v>0</v>
      </c>
      <c r="J39" s="3"/>
      <c r="K39" s="3">
        <v>0</v>
      </c>
      <c r="L39" s="3"/>
      <c r="M39" s="3">
        <v>0</v>
      </c>
      <c r="N39" s="3"/>
      <c r="O39" s="3">
        <v>267729000</v>
      </c>
      <c r="P39" s="3"/>
      <c r="Q39" s="3">
        <v>0</v>
      </c>
      <c r="R39" s="3"/>
      <c r="S39" s="3">
        <v>267729000</v>
      </c>
    </row>
    <row r="40" spans="1:19" ht="20.25">
      <c r="A40" s="2" t="s">
        <v>19</v>
      </c>
      <c r="C40" s="29" t="s">
        <v>154</v>
      </c>
      <c r="E40" s="3">
        <v>7659395</v>
      </c>
      <c r="F40" s="3"/>
      <c r="G40" s="3">
        <v>121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926786795</v>
      </c>
      <c r="P40" s="3"/>
      <c r="Q40" s="3">
        <v>0</v>
      </c>
      <c r="R40" s="3"/>
      <c r="S40" s="3">
        <v>926786795</v>
      </c>
    </row>
    <row r="41" spans="1:19" ht="20.25">
      <c r="A41" s="2" t="s">
        <v>155</v>
      </c>
      <c r="C41" s="29" t="s">
        <v>138</v>
      </c>
      <c r="E41" s="3">
        <v>397424</v>
      </c>
      <c r="F41" s="3"/>
      <c r="G41" s="3">
        <v>3000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v>1192272000</v>
      </c>
      <c r="P41" s="3"/>
      <c r="Q41" s="3">
        <v>0</v>
      </c>
      <c r="R41" s="3"/>
      <c r="S41" s="3">
        <v>1192272000</v>
      </c>
    </row>
    <row r="42" spans="1:19" ht="20.25">
      <c r="A42" s="2" t="s">
        <v>33</v>
      </c>
      <c r="C42" s="29" t="s">
        <v>126</v>
      </c>
      <c r="E42" s="3">
        <v>95581</v>
      </c>
      <c r="F42" s="3"/>
      <c r="G42" s="3">
        <v>110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10513910</v>
      </c>
      <c r="P42" s="3"/>
      <c r="Q42" s="3">
        <v>0</v>
      </c>
      <c r="R42" s="3"/>
      <c r="S42" s="3">
        <v>10513910</v>
      </c>
    </row>
    <row r="43" spans="1:19" ht="20.25">
      <c r="A43" s="2" t="s">
        <v>24</v>
      </c>
      <c r="C43" s="29" t="s">
        <v>154</v>
      </c>
      <c r="E43" s="3">
        <v>800000</v>
      </c>
      <c r="F43" s="3"/>
      <c r="G43" s="3">
        <v>10000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v>8000000000</v>
      </c>
      <c r="P43" s="3"/>
      <c r="Q43" s="3">
        <v>0</v>
      </c>
      <c r="R43" s="3"/>
      <c r="S43" s="3">
        <v>8000000000</v>
      </c>
    </row>
    <row r="44" spans="1:19" ht="21" thickBot="1">
      <c r="I44" s="4">
        <f>SUM(I8:I43)</f>
        <v>11509468247</v>
      </c>
      <c r="J44" s="3"/>
      <c r="K44" s="4">
        <f>SUM(K8:K43)</f>
        <v>1368821172</v>
      </c>
      <c r="L44" s="3"/>
      <c r="M44" s="4">
        <f>SUM(SUM(M8:M43))</f>
        <v>10140647075</v>
      </c>
      <c r="N44" s="3"/>
      <c r="O44" s="4">
        <f>SUM(O8:O43)</f>
        <v>183976860771</v>
      </c>
      <c r="P44" s="3"/>
      <c r="Q44" s="4">
        <f>SUM(Q8:Q43)</f>
        <v>3469837675</v>
      </c>
      <c r="R44" s="3"/>
      <c r="S44" s="4">
        <f>SUM(S8:S43)</f>
        <v>180507023096</v>
      </c>
    </row>
    <row r="45" spans="1:19" ht="19.5" thickTop="1"/>
    <row r="46" spans="1:19">
      <c r="I46" s="6"/>
      <c r="K46" s="6"/>
      <c r="M46" s="6"/>
      <c r="O46" s="6"/>
      <c r="Q46" s="6"/>
      <c r="S46" s="6"/>
    </row>
    <row r="47" spans="1:19">
      <c r="Q47" s="6"/>
      <c r="S47" s="6"/>
    </row>
    <row r="48" spans="1:19">
      <c r="I48" s="6"/>
      <c r="K48" s="6"/>
      <c r="M48" s="6"/>
      <c r="O48" s="6"/>
    </row>
    <row r="49" spans="17:17">
      <c r="Q49" s="1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0"/>
  <sheetViews>
    <sheetView rightToLeft="1" view="pageBreakPreview" topLeftCell="A42" zoomScaleNormal="100" zoomScaleSheetLayoutView="100" workbookViewId="0">
      <selection activeCell="C67" sqref="C67"/>
    </sheetView>
  </sheetViews>
  <sheetFormatPr defaultColWidth="9.42578125" defaultRowHeight="15"/>
  <cols>
    <col min="1" max="1" width="28.855468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4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39.5703125" style="1" bestFit="1" customWidth="1"/>
    <col min="18" max="16384" width="9.42578125" style="1"/>
  </cols>
  <sheetData>
    <row r="2" spans="1:17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3.25">
      <c r="A3" s="32" t="s">
        <v>108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3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3.25">
      <c r="A6" s="33" t="s">
        <v>3</v>
      </c>
      <c r="C6" s="36" t="s">
        <v>110</v>
      </c>
      <c r="D6" s="36" t="s">
        <v>110</v>
      </c>
      <c r="E6" s="36" t="s">
        <v>110</v>
      </c>
      <c r="F6" s="36" t="s">
        <v>110</v>
      </c>
      <c r="G6" s="36" t="s">
        <v>110</v>
      </c>
      <c r="H6" s="36" t="s">
        <v>110</v>
      </c>
      <c r="I6" s="36" t="s">
        <v>110</v>
      </c>
      <c r="K6" s="36" t="s">
        <v>111</v>
      </c>
      <c r="L6" s="36" t="s">
        <v>111</v>
      </c>
      <c r="M6" s="36" t="s">
        <v>111</v>
      </c>
      <c r="N6" s="36" t="s">
        <v>111</v>
      </c>
      <c r="O6" s="36" t="s">
        <v>111</v>
      </c>
      <c r="P6" s="36" t="s">
        <v>111</v>
      </c>
      <c r="Q6" s="36" t="s">
        <v>111</v>
      </c>
    </row>
    <row r="7" spans="1:17" ht="23.25">
      <c r="A7" s="34" t="s">
        <v>3</v>
      </c>
      <c r="C7" s="36" t="s">
        <v>7</v>
      </c>
      <c r="E7" s="36" t="s">
        <v>156</v>
      </c>
      <c r="G7" s="36" t="s">
        <v>157</v>
      </c>
      <c r="I7" s="36" t="s">
        <v>158</v>
      </c>
      <c r="K7" s="36" t="s">
        <v>7</v>
      </c>
      <c r="M7" s="36" t="s">
        <v>156</v>
      </c>
      <c r="O7" s="36" t="s">
        <v>157</v>
      </c>
      <c r="Q7" s="36" t="s">
        <v>158</v>
      </c>
    </row>
    <row r="8" spans="1:17" ht="20.25">
      <c r="A8" s="2" t="s">
        <v>52</v>
      </c>
      <c r="C8" s="3">
        <v>608638</v>
      </c>
      <c r="D8" s="3"/>
      <c r="E8" s="3">
        <v>47493803406</v>
      </c>
      <c r="F8" s="3"/>
      <c r="G8" s="3">
        <v>48684053972</v>
      </c>
      <c r="H8" s="3"/>
      <c r="I8" s="3">
        <v>-1190250565</v>
      </c>
      <c r="J8" s="3"/>
      <c r="K8" s="3">
        <v>608638</v>
      </c>
      <c r="L8" s="3"/>
      <c r="M8" s="3">
        <v>47493803406</v>
      </c>
      <c r="N8" s="3"/>
      <c r="O8" s="3">
        <v>47161279261</v>
      </c>
      <c r="P8" s="3"/>
      <c r="Q8" s="3">
        <v>332524145</v>
      </c>
    </row>
    <row r="9" spans="1:17" ht="20.25">
      <c r="A9" s="2" t="s">
        <v>41</v>
      </c>
      <c r="C9" s="3">
        <v>7866126</v>
      </c>
      <c r="D9" s="3"/>
      <c r="E9" s="3">
        <v>74909110031</v>
      </c>
      <c r="F9" s="3"/>
      <c r="G9" s="3">
        <v>74752723580</v>
      </c>
      <c r="H9" s="3"/>
      <c r="I9" s="3">
        <v>156386451</v>
      </c>
      <c r="J9" s="3"/>
      <c r="K9" s="3">
        <v>7866126</v>
      </c>
      <c r="L9" s="3"/>
      <c r="M9" s="3">
        <v>74909110031</v>
      </c>
      <c r="N9" s="3"/>
      <c r="O9" s="3">
        <v>76003815115</v>
      </c>
      <c r="P9" s="3"/>
      <c r="Q9" s="3">
        <v>-1094705083</v>
      </c>
    </row>
    <row r="10" spans="1:17" ht="20.25">
      <c r="A10" s="2" t="s">
        <v>62</v>
      </c>
      <c r="C10" s="3">
        <v>6760000</v>
      </c>
      <c r="D10" s="3"/>
      <c r="E10" s="3">
        <v>187884992880</v>
      </c>
      <c r="F10" s="3"/>
      <c r="G10" s="3">
        <v>182789375160</v>
      </c>
      <c r="H10" s="3"/>
      <c r="I10" s="3">
        <v>5095617720</v>
      </c>
      <c r="J10" s="3"/>
      <c r="K10" s="3">
        <v>6760000</v>
      </c>
      <c r="L10" s="3"/>
      <c r="M10" s="3">
        <v>187884992880</v>
      </c>
      <c r="N10" s="3"/>
      <c r="O10" s="3">
        <v>201899108539</v>
      </c>
      <c r="P10" s="3"/>
      <c r="Q10" s="3">
        <v>-14014115659</v>
      </c>
    </row>
    <row r="11" spans="1:17" ht="20.25">
      <c r="A11" s="2" t="s">
        <v>21</v>
      </c>
      <c r="C11" s="3">
        <v>4550000</v>
      </c>
      <c r="D11" s="3"/>
      <c r="E11" s="3">
        <v>171916474275</v>
      </c>
      <c r="F11" s="3"/>
      <c r="G11" s="3">
        <v>178412908197</v>
      </c>
      <c r="H11" s="3"/>
      <c r="I11" s="3">
        <v>-6496433922</v>
      </c>
      <c r="J11" s="3"/>
      <c r="K11" s="3">
        <v>4550000</v>
      </c>
      <c r="L11" s="3"/>
      <c r="M11" s="3">
        <v>171916474275</v>
      </c>
      <c r="N11" s="3"/>
      <c r="O11" s="3">
        <v>126709236003</v>
      </c>
      <c r="P11" s="3"/>
      <c r="Q11" s="3">
        <v>45207238272</v>
      </c>
    </row>
    <row r="12" spans="1:17" ht="20.25">
      <c r="A12" s="2" t="s">
        <v>64</v>
      </c>
      <c r="C12" s="3">
        <v>10388489</v>
      </c>
      <c r="D12" s="3"/>
      <c r="E12" s="3">
        <v>34646002980</v>
      </c>
      <c r="F12" s="3"/>
      <c r="G12" s="3">
        <v>35265603629</v>
      </c>
      <c r="H12" s="3"/>
      <c r="I12" s="3">
        <v>-619600648</v>
      </c>
      <c r="J12" s="3"/>
      <c r="K12" s="3">
        <v>10388489</v>
      </c>
      <c r="L12" s="3"/>
      <c r="M12" s="3">
        <v>34646002980</v>
      </c>
      <c r="N12" s="3"/>
      <c r="O12" s="3">
        <v>25969008368</v>
      </c>
      <c r="P12" s="3"/>
      <c r="Q12" s="3">
        <v>8676994612</v>
      </c>
    </row>
    <row r="13" spans="1:17" ht="20.25">
      <c r="A13" s="2" t="s">
        <v>20</v>
      </c>
      <c r="C13" s="3">
        <v>12841679</v>
      </c>
      <c r="D13" s="3"/>
      <c r="E13" s="3">
        <v>83995483245</v>
      </c>
      <c r="F13" s="3"/>
      <c r="G13" s="3">
        <v>78378764001</v>
      </c>
      <c r="H13" s="3"/>
      <c r="I13" s="3">
        <v>5616719244</v>
      </c>
      <c r="J13" s="3"/>
      <c r="K13" s="3">
        <v>12841679</v>
      </c>
      <c r="L13" s="3"/>
      <c r="M13" s="3">
        <v>83995483245</v>
      </c>
      <c r="N13" s="3"/>
      <c r="O13" s="3">
        <v>55936605326</v>
      </c>
      <c r="P13" s="3"/>
      <c r="Q13" s="3">
        <v>28058877919</v>
      </c>
    </row>
    <row r="14" spans="1:17" ht="20.25">
      <c r="A14" s="2" t="s">
        <v>67</v>
      </c>
      <c r="C14" s="3">
        <v>2995371</v>
      </c>
      <c r="D14" s="3"/>
      <c r="E14" s="3">
        <v>18862770017</v>
      </c>
      <c r="F14" s="3"/>
      <c r="G14" s="3">
        <v>16459159269</v>
      </c>
      <c r="H14" s="3"/>
      <c r="I14" s="3">
        <v>2403610748</v>
      </c>
      <c r="J14" s="3"/>
      <c r="K14" s="3">
        <v>2995371</v>
      </c>
      <c r="L14" s="3"/>
      <c r="M14" s="3">
        <v>18862770017</v>
      </c>
      <c r="N14" s="3"/>
      <c r="O14" s="3">
        <v>26139922984</v>
      </c>
      <c r="P14" s="3"/>
      <c r="Q14" s="3">
        <v>-7277152966</v>
      </c>
    </row>
    <row r="15" spans="1:17" ht="20.25">
      <c r="A15" s="2" t="s">
        <v>68</v>
      </c>
      <c r="C15" s="3">
        <v>2995371</v>
      </c>
      <c r="D15" s="3"/>
      <c r="E15" s="3">
        <v>15885221474</v>
      </c>
      <c r="F15" s="3"/>
      <c r="G15" s="3">
        <v>23142236346</v>
      </c>
      <c r="H15" s="3"/>
      <c r="I15" s="3">
        <v>-7257014871</v>
      </c>
      <c r="J15" s="3"/>
      <c r="K15" s="3">
        <v>2995371</v>
      </c>
      <c r="L15" s="3"/>
      <c r="M15" s="3">
        <v>15885221474</v>
      </c>
      <c r="N15" s="3"/>
      <c r="O15" s="3">
        <v>23142236346</v>
      </c>
      <c r="P15" s="3"/>
      <c r="Q15" s="3">
        <v>-7257014871</v>
      </c>
    </row>
    <row r="16" spans="1:17" ht="20.25">
      <c r="A16" s="2" t="s">
        <v>55</v>
      </c>
      <c r="C16" s="3">
        <v>33223310</v>
      </c>
      <c r="D16" s="3"/>
      <c r="E16" s="3">
        <v>345778359768</v>
      </c>
      <c r="F16" s="3"/>
      <c r="G16" s="3">
        <v>339503489820</v>
      </c>
      <c r="H16" s="3"/>
      <c r="I16" s="3">
        <v>6274869948</v>
      </c>
      <c r="J16" s="3"/>
      <c r="K16" s="3">
        <v>33223310</v>
      </c>
      <c r="L16" s="3"/>
      <c r="M16" s="3">
        <v>345778359768</v>
      </c>
      <c r="N16" s="3"/>
      <c r="O16" s="3">
        <v>289522068082</v>
      </c>
      <c r="P16" s="3"/>
      <c r="Q16" s="3">
        <v>56256291686</v>
      </c>
    </row>
    <row r="17" spans="1:17" ht="20.25">
      <c r="A17" s="2" t="s">
        <v>54</v>
      </c>
      <c r="C17" s="3">
        <v>6000000</v>
      </c>
      <c r="D17" s="3"/>
      <c r="E17" s="3">
        <v>97814520000</v>
      </c>
      <c r="F17" s="3"/>
      <c r="G17" s="3">
        <v>96860232000</v>
      </c>
      <c r="H17" s="3"/>
      <c r="I17" s="3">
        <v>954288000</v>
      </c>
      <c r="J17" s="3"/>
      <c r="K17" s="3">
        <v>6000000</v>
      </c>
      <c r="L17" s="3"/>
      <c r="M17" s="3">
        <v>97814520000</v>
      </c>
      <c r="N17" s="3"/>
      <c r="O17" s="3">
        <v>87317352000</v>
      </c>
      <c r="P17" s="3"/>
      <c r="Q17" s="3">
        <v>10497168000</v>
      </c>
    </row>
    <row r="18" spans="1:17" ht="20.25">
      <c r="A18" s="2" t="s">
        <v>33</v>
      </c>
      <c r="C18" s="3">
        <v>2505466</v>
      </c>
      <c r="D18" s="3"/>
      <c r="E18" s="3">
        <v>32252732281</v>
      </c>
      <c r="F18" s="3"/>
      <c r="G18" s="3">
        <v>33911444226</v>
      </c>
      <c r="H18" s="3"/>
      <c r="I18" s="3">
        <v>-1658711944</v>
      </c>
      <c r="J18" s="3"/>
      <c r="K18" s="3">
        <v>2505466</v>
      </c>
      <c r="L18" s="3"/>
      <c r="M18" s="3">
        <v>32252732281</v>
      </c>
      <c r="N18" s="3"/>
      <c r="O18" s="3">
        <v>37951276180</v>
      </c>
      <c r="P18" s="3"/>
      <c r="Q18" s="3">
        <v>-5698543898</v>
      </c>
    </row>
    <row r="19" spans="1:17" ht="20.25">
      <c r="A19" s="2" t="s">
        <v>63</v>
      </c>
      <c r="C19" s="3">
        <v>9795660</v>
      </c>
      <c r="D19" s="3"/>
      <c r="E19" s="3">
        <v>131162452335</v>
      </c>
      <c r="F19" s="3"/>
      <c r="G19" s="3">
        <v>120646086446</v>
      </c>
      <c r="H19" s="3"/>
      <c r="I19" s="3">
        <v>10516365889</v>
      </c>
      <c r="J19" s="3"/>
      <c r="K19" s="3">
        <v>9795660</v>
      </c>
      <c r="L19" s="3"/>
      <c r="M19" s="3">
        <v>131162452335</v>
      </c>
      <c r="N19" s="3"/>
      <c r="O19" s="3">
        <v>120061843935</v>
      </c>
      <c r="P19" s="3"/>
      <c r="Q19" s="3">
        <v>11100608400</v>
      </c>
    </row>
    <row r="20" spans="1:17" ht="20.25">
      <c r="A20" s="2" t="s">
        <v>36</v>
      </c>
      <c r="C20" s="3">
        <v>3076448</v>
      </c>
      <c r="D20" s="3"/>
      <c r="E20" s="3">
        <v>80796141610</v>
      </c>
      <c r="F20" s="3"/>
      <c r="G20" s="3">
        <v>75107995380</v>
      </c>
      <c r="H20" s="3"/>
      <c r="I20" s="3">
        <v>5688146230</v>
      </c>
      <c r="J20" s="3"/>
      <c r="K20" s="3">
        <v>3076448</v>
      </c>
      <c r="L20" s="3"/>
      <c r="M20" s="3">
        <v>80796141610</v>
      </c>
      <c r="N20" s="3"/>
      <c r="O20" s="3">
        <v>49143503879</v>
      </c>
      <c r="P20" s="3"/>
      <c r="Q20" s="3">
        <v>31652637731</v>
      </c>
    </row>
    <row r="21" spans="1:17" ht="20.25">
      <c r="A21" s="2" t="s">
        <v>57</v>
      </c>
      <c r="C21" s="3">
        <v>85397261</v>
      </c>
      <c r="D21" s="3"/>
      <c r="E21" s="3">
        <v>150253790715</v>
      </c>
      <c r="F21" s="3"/>
      <c r="G21" s="3">
        <v>137095972884</v>
      </c>
      <c r="H21" s="3"/>
      <c r="I21" s="3">
        <v>13157817831</v>
      </c>
      <c r="J21" s="3"/>
      <c r="K21" s="3">
        <v>85397261</v>
      </c>
      <c r="L21" s="3"/>
      <c r="M21" s="3">
        <v>150253790715</v>
      </c>
      <c r="N21" s="3"/>
      <c r="O21" s="3">
        <v>99999415515</v>
      </c>
      <c r="P21" s="3"/>
      <c r="Q21" s="3">
        <v>50254375200</v>
      </c>
    </row>
    <row r="22" spans="1:17" ht="20.25">
      <c r="A22" s="2" t="s">
        <v>42</v>
      </c>
      <c r="C22" s="3">
        <v>7100000</v>
      </c>
      <c r="D22" s="3"/>
      <c r="E22" s="3">
        <v>62672864400</v>
      </c>
      <c r="F22" s="3"/>
      <c r="G22" s="3">
        <v>57026660400</v>
      </c>
      <c r="H22" s="3"/>
      <c r="I22" s="3">
        <v>5646204000</v>
      </c>
      <c r="J22" s="3"/>
      <c r="K22" s="3">
        <v>7100000</v>
      </c>
      <c r="L22" s="3"/>
      <c r="M22" s="3">
        <v>62672864400</v>
      </c>
      <c r="N22" s="3"/>
      <c r="O22" s="3">
        <v>47992734000</v>
      </c>
      <c r="P22" s="3"/>
      <c r="Q22" s="3">
        <v>14680130400</v>
      </c>
    </row>
    <row r="23" spans="1:17" ht="20.25">
      <c r="A23" s="2" t="s">
        <v>43</v>
      </c>
      <c r="C23" s="3">
        <v>18396693</v>
      </c>
      <c r="D23" s="3"/>
      <c r="E23" s="3">
        <v>210851792761</v>
      </c>
      <c r="F23" s="3"/>
      <c r="G23" s="3">
        <v>194178837635</v>
      </c>
      <c r="H23" s="3"/>
      <c r="I23" s="3">
        <v>16672955126</v>
      </c>
      <c r="J23" s="3"/>
      <c r="K23" s="3">
        <v>18396693</v>
      </c>
      <c r="L23" s="3"/>
      <c r="M23" s="3">
        <v>210851792761</v>
      </c>
      <c r="N23" s="3"/>
      <c r="O23" s="3">
        <v>170796606881</v>
      </c>
      <c r="P23" s="3"/>
      <c r="Q23" s="3">
        <v>40055185880</v>
      </c>
    </row>
    <row r="24" spans="1:17" ht="20.25">
      <c r="A24" s="2" t="s">
        <v>44</v>
      </c>
      <c r="C24" s="3">
        <v>5000000</v>
      </c>
      <c r="D24" s="3"/>
      <c r="E24" s="3">
        <v>98410950000</v>
      </c>
      <c r="F24" s="3"/>
      <c r="G24" s="3">
        <v>89170227979</v>
      </c>
      <c r="H24" s="3"/>
      <c r="I24" s="3">
        <v>9240722021</v>
      </c>
      <c r="J24" s="3"/>
      <c r="K24" s="3">
        <v>5000000</v>
      </c>
      <c r="L24" s="3"/>
      <c r="M24" s="3">
        <v>98410950000</v>
      </c>
      <c r="N24" s="3"/>
      <c r="O24" s="3">
        <v>78420411042</v>
      </c>
      <c r="P24" s="3"/>
      <c r="Q24" s="3">
        <v>19990538958</v>
      </c>
    </row>
    <row r="25" spans="1:17" ht="20.25">
      <c r="A25" s="2" t="s">
        <v>45</v>
      </c>
      <c r="C25" s="3">
        <v>27372555</v>
      </c>
      <c r="D25" s="3"/>
      <c r="E25" s="3">
        <v>435627109646</v>
      </c>
      <c r="F25" s="3"/>
      <c r="G25" s="3">
        <v>386784883717</v>
      </c>
      <c r="H25" s="3"/>
      <c r="I25" s="3">
        <v>48842225929</v>
      </c>
      <c r="J25" s="3"/>
      <c r="K25" s="3">
        <v>27372555</v>
      </c>
      <c r="L25" s="3"/>
      <c r="M25" s="3">
        <v>435627109646</v>
      </c>
      <c r="N25" s="3"/>
      <c r="O25" s="3">
        <v>365639836408</v>
      </c>
      <c r="P25" s="3"/>
      <c r="Q25" s="3">
        <v>69987273238</v>
      </c>
    </row>
    <row r="26" spans="1:17" ht="20.25">
      <c r="A26" s="2" t="s">
        <v>60</v>
      </c>
      <c r="C26" s="3">
        <v>4118000</v>
      </c>
      <c r="D26" s="3"/>
      <c r="E26" s="3">
        <v>98284884579</v>
      </c>
      <c r="F26" s="3"/>
      <c r="G26" s="3">
        <v>92553987519</v>
      </c>
      <c r="H26" s="3"/>
      <c r="I26" s="3">
        <v>5730897060</v>
      </c>
      <c r="J26" s="3"/>
      <c r="K26" s="3">
        <v>4118000</v>
      </c>
      <c r="L26" s="3"/>
      <c r="M26" s="3">
        <v>98284884579</v>
      </c>
      <c r="N26" s="3"/>
      <c r="O26" s="3">
        <v>63776697282</v>
      </c>
      <c r="P26" s="3"/>
      <c r="Q26" s="3">
        <v>34508187297</v>
      </c>
    </row>
    <row r="27" spans="1:17" ht="20.25">
      <c r="A27" s="2" t="s">
        <v>32</v>
      </c>
      <c r="C27" s="3">
        <v>8303959</v>
      </c>
      <c r="D27" s="3"/>
      <c r="E27" s="3">
        <v>45639409404</v>
      </c>
      <c r="F27" s="3"/>
      <c r="G27" s="3">
        <v>58524762647</v>
      </c>
      <c r="H27" s="3"/>
      <c r="I27" s="3">
        <v>-12885353242</v>
      </c>
      <c r="J27" s="3"/>
      <c r="K27" s="3">
        <v>8303959</v>
      </c>
      <c r="L27" s="3"/>
      <c r="M27" s="3">
        <v>45639409404</v>
      </c>
      <c r="N27" s="3"/>
      <c r="O27" s="3">
        <v>57006038508</v>
      </c>
      <c r="P27" s="3"/>
      <c r="Q27" s="3">
        <v>-11366629103</v>
      </c>
    </row>
    <row r="28" spans="1:17" ht="20.25">
      <c r="A28" s="2" t="s">
        <v>31</v>
      </c>
      <c r="C28" s="3">
        <v>3200000</v>
      </c>
      <c r="D28" s="3"/>
      <c r="E28" s="3">
        <v>42402196800</v>
      </c>
      <c r="F28" s="3"/>
      <c r="G28" s="3">
        <v>41670576000</v>
      </c>
      <c r="H28" s="3"/>
      <c r="I28" s="3">
        <v>731620800</v>
      </c>
      <c r="J28" s="3"/>
      <c r="K28" s="3">
        <v>3200000</v>
      </c>
      <c r="L28" s="3"/>
      <c r="M28" s="3">
        <v>42402196800</v>
      </c>
      <c r="N28" s="3"/>
      <c r="O28" s="3">
        <v>29805595200</v>
      </c>
      <c r="P28" s="3"/>
      <c r="Q28" s="3">
        <v>12596601600</v>
      </c>
    </row>
    <row r="29" spans="1:17" ht="20.25">
      <c r="A29" s="2" t="s">
        <v>51</v>
      </c>
      <c r="C29" s="3">
        <v>1000000</v>
      </c>
      <c r="D29" s="3"/>
      <c r="E29" s="3">
        <v>45815764500</v>
      </c>
      <c r="F29" s="3"/>
      <c r="G29" s="3">
        <v>44722309500</v>
      </c>
      <c r="H29" s="3"/>
      <c r="I29" s="3">
        <v>1093455000</v>
      </c>
      <c r="J29" s="3"/>
      <c r="K29" s="3">
        <v>1000000</v>
      </c>
      <c r="L29" s="3"/>
      <c r="M29" s="3">
        <v>45815764500</v>
      </c>
      <c r="N29" s="3"/>
      <c r="O29" s="3">
        <v>38051801544</v>
      </c>
      <c r="P29" s="3"/>
      <c r="Q29" s="3">
        <v>7763962956</v>
      </c>
    </row>
    <row r="30" spans="1:17" ht="20.25">
      <c r="A30" s="2" t="s">
        <v>40</v>
      </c>
      <c r="C30" s="3">
        <v>4668365</v>
      </c>
      <c r="D30" s="3"/>
      <c r="E30" s="3">
        <v>104877293958</v>
      </c>
      <c r="F30" s="3"/>
      <c r="G30" s="3">
        <v>97266729264</v>
      </c>
      <c r="H30" s="3"/>
      <c r="I30" s="3">
        <v>7610564694</v>
      </c>
      <c r="J30" s="3"/>
      <c r="K30" s="3">
        <v>4668365</v>
      </c>
      <c r="L30" s="3"/>
      <c r="M30" s="3">
        <v>104877293958</v>
      </c>
      <c r="N30" s="3"/>
      <c r="O30" s="3">
        <v>63741479916</v>
      </c>
      <c r="P30" s="3"/>
      <c r="Q30" s="3">
        <v>41135814042</v>
      </c>
    </row>
    <row r="31" spans="1:17" ht="20.25">
      <c r="A31" s="2" t="s">
        <v>72</v>
      </c>
      <c r="C31" s="3">
        <v>500000</v>
      </c>
      <c r="D31" s="3"/>
      <c r="E31" s="3">
        <v>10213863750</v>
      </c>
      <c r="F31" s="3"/>
      <c r="G31" s="3">
        <v>12190519699</v>
      </c>
      <c r="H31" s="3"/>
      <c r="I31" s="3">
        <v>-1976655949</v>
      </c>
      <c r="J31" s="3"/>
      <c r="K31" s="3">
        <v>500000</v>
      </c>
      <c r="L31" s="3"/>
      <c r="M31" s="3">
        <v>10213863750</v>
      </c>
      <c r="N31" s="3"/>
      <c r="O31" s="3">
        <v>12190519699</v>
      </c>
      <c r="P31" s="3"/>
      <c r="Q31" s="3">
        <v>-1976655949</v>
      </c>
    </row>
    <row r="32" spans="1:17" ht="20.25">
      <c r="A32" s="2" t="s">
        <v>37</v>
      </c>
      <c r="C32" s="3">
        <v>1283081</v>
      </c>
      <c r="D32" s="3"/>
      <c r="E32" s="3">
        <v>24105942026</v>
      </c>
      <c r="F32" s="3"/>
      <c r="G32" s="3">
        <v>26414500495</v>
      </c>
      <c r="H32" s="3"/>
      <c r="I32" s="3">
        <v>-2308558468</v>
      </c>
      <c r="J32" s="3"/>
      <c r="K32" s="3">
        <v>1283081</v>
      </c>
      <c r="L32" s="3"/>
      <c r="M32" s="3">
        <v>24105942026</v>
      </c>
      <c r="N32" s="3"/>
      <c r="O32" s="3">
        <v>26327083281</v>
      </c>
      <c r="P32" s="3"/>
      <c r="Q32" s="3">
        <v>-2221141254</v>
      </c>
    </row>
    <row r="33" spans="1:17" ht="20.25">
      <c r="A33" s="2" t="s">
        <v>34</v>
      </c>
      <c r="C33" s="3">
        <v>842938</v>
      </c>
      <c r="D33" s="3"/>
      <c r="E33" s="3">
        <v>85091031794</v>
      </c>
      <c r="F33" s="3"/>
      <c r="G33" s="3">
        <v>80440561814</v>
      </c>
      <c r="H33" s="3"/>
      <c r="I33" s="3">
        <v>4650469980</v>
      </c>
      <c r="J33" s="3"/>
      <c r="K33" s="3">
        <v>842938</v>
      </c>
      <c r="L33" s="3"/>
      <c r="M33" s="3">
        <v>85091031794</v>
      </c>
      <c r="N33" s="3"/>
      <c r="O33" s="3">
        <v>75677616005</v>
      </c>
      <c r="P33" s="3"/>
      <c r="Q33" s="3">
        <v>9413415789</v>
      </c>
    </row>
    <row r="34" spans="1:17" ht="20.25">
      <c r="A34" s="2" t="s">
        <v>35</v>
      </c>
      <c r="C34" s="3">
        <v>836661</v>
      </c>
      <c r="D34" s="3"/>
      <c r="E34" s="3">
        <v>20401180728</v>
      </c>
      <c r="F34" s="3"/>
      <c r="G34" s="3">
        <v>23287120277</v>
      </c>
      <c r="H34" s="3"/>
      <c r="I34" s="3">
        <v>-2885939548</v>
      </c>
      <c r="J34" s="3"/>
      <c r="K34" s="3">
        <v>836661</v>
      </c>
      <c r="L34" s="3"/>
      <c r="M34" s="3">
        <v>20401180728</v>
      </c>
      <c r="N34" s="3"/>
      <c r="O34" s="3">
        <v>20691927887</v>
      </c>
      <c r="P34" s="3"/>
      <c r="Q34" s="3">
        <v>-290747158</v>
      </c>
    </row>
    <row r="35" spans="1:17" ht="20.25">
      <c r="A35" s="2" t="s">
        <v>58</v>
      </c>
      <c r="C35" s="3">
        <v>2765000</v>
      </c>
      <c r="D35" s="3"/>
      <c r="E35" s="3">
        <v>95457080722</v>
      </c>
      <c r="F35" s="3"/>
      <c r="G35" s="3">
        <v>81906737850</v>
      </c>
      <c r="H35" s="3"/>
      <c r="I35" s="3">
        <v>13550342872</v>
      </c>
      <c r="J35" s="3"/>
      <c r="K35" s="3">
        <v>2765000</v>
      </c>
      <c r="L35" s="3"/>
      <c r="M35" s="3">
        <v>95457080722</v>
      </c>
      <c r="N35" s="3"/>
      <c r="O35" s="3">
        <v>48951644332</v>
      </c>
      <c r="P35" s="3"/>
      <c r="Q35" s="3">
        <v>46505436390</v>
      </c>
    </row>
    <row r="36" spans="1:17" ht="20.25">
      <c r="A36" s="2" t="s">
        <v>22</v>
      </c>
      <c r="C36" s="3">
        <v>1018406</v>
      </c>
      <c r="D36" s="3"/>
      <c r="E36" s="3">
        <v>191262621278</v>
      </c>
      <c r="F36" s="3"/>
      <c r="G36" s="3">
        <v>158077903523</v>
      </c>
      <c r="H36" s="3"/>
      <c r="I36" s="3">
        <v>33184717755</v>
      </c>
      <c r="J36" s="3"/>
      <c r="K36" s="3">
        <v>1018406</v>
      </c>
      <c r="L36" s="3"/>
      <c r="M36" s="3">
        <v>191262621278</v>
      </c>
      <c r="N36" s="3"/>
      <c r="O36" s="3">
        <v>95039087946</v>
      </c>
      <c r="P36" s="3"/>
      <c r="Q36" s="3">
        <v>96223533332</v>
      </c>
    </row>
    <row r="37" spans="1:17" ht="20.25">
      <c r="A37" s="2" t="s">
        <v>25</v>
      </c>
      <c r="C37" s="3">
        <v>502004</v>
      </c>
      <c r="D37" s="3"/>
      <c r="E37" s="3">
        <v>58604565428</v>
      </c>
      <c r="F37" s="3"/>
      <c r="G37" s="3">
        <v>54382880964</v>
      </c>
      <c r="H37" s="3"/>
      <c r="I37" s="3">
        <v>4221684464</v>
      </c>
      <c r="J37" s="3"/>
      <c r="K37" s="3">
        <v>502004</v>
      </c>
      <c r="L37" s="3"/>
      <c r="M37" s="3">
        <v>58604565428</v>
      </c>
      <c r="N37" s="3"/>
      <c r="O37" s="3">
        <v>34375945269</v>
      </c>
      <c r="P37" s="3"/>
      <c r="Q37" s="3">
        <v>24228620159</v>
      </c>
    </row>
    <row r="38" spans="1:17" ht="20.25">
      <c r="A38" s="2" t="s">
        <v>26</v>
      </c>
      <c r="C38" s="3">
        <v>1793746</v>
      </c>
      <c r="D38" s="3"/>
      <c r="E38" s="3">
        <v>196072079534</v>
      </c>
      <c r="F38" s="3"/>
      <c r="G38" s="3">
        <v>184369770048</v>
      </c>
      <c r="H38" s="3"/>
      <c r="I38" s="3">
        <v>11702309486</v>
      </c>
      <c r="J38" s="3"/>
      <c r="K38" s="3">
        <v>1793746</v>
      </c>
      <c r="L38" s="3"/>
      <c r="M38" s="3">
        <v>196072079534</v>
      </c>
      <c r="N38" s="3"/>
      <c r="O38" s="3">
        <v>143043482229</v>
      </c>
      <c r="P38" s="3"/>
      <c r="Q38" s="3">
        <v>53028597305</v>
      </c>
    </row>
    <row r="39" spans="1:17" ht="20.25">
      <c r="A39" s="2" t="s">
        <v>50</v>
      </c>
      <c r="C39" s="3">
        <v>607472</v>
      </c>
      <c r="D39" s="3"/>
      <c r="E39" s="3">
        <v>20580068875</v>
      </c>
      <c r="F39" s="3"/>
      <c r="G39" s="3">
        <v>12871223499</v>
      </c>
      <c r="H39" s="3"/>
      <c r="I39" s="3">
        <v>7708845376</v>
      </c>
      <c r="J39" s="3"/>
      <c r="K39" s="3">
        <v>607472</v>
      </c>
      <c r="L39" s="3"/>
      <c r="M39" s="3">
        <v>20580068875</v>
      </c>
      <c r="N39" s="3"/>
      <c r="O39" s="3">
        <v>12342878765</v>
      </c>
      <c r="P39" s="3"/>
      <c r="Q39" s="3">
        <v>8237190110</v>
      </c>
    </row>
    <row r="40" spans="1:17" ht="20.25">
      <c r="A40" s="2" t="s">
        <v>49</v>
      </c>
      <c r="C40" s="3">
        <v>13546448</v>
      </c>
      <c r="D40" s="3"/>
      <c r="E40" s="3">
        <v>166303205934</v>
      </c>
      <c r="F40" s="3"/>
      <c r="G40" s="3">
        <v>164417987406</v>
      </c>
      <c r="H40" s="3"/>
      <c r="I40" s="3">
        <v>1885218528</v>
      </c>
      <c r="J40" s="3"/>
      <c r="K40" s="3">
        <v>13546448</v>
      </c>
      <c r="L40" s="3"/>
      <c r="M40" s="3">
        <v>166303205934</v>
      </c>
      <c r="N40" s="3"/>
      <c r="O40" s="3">
        <v>120250010445</v>
      </c>
      <c r="P40" s="3"/>
      <c r="Q40" s="3">
        <v>46053195489</v>
      </c>
    </row>
    <row r="41" spans="1:17" ht="20.25">
      <c r="A41" s="2" t="s">
        <v>70</v>
      </c>
      <c r="C41" s="3">
        <v>35280632</v>
      </c>
      <c r="D41" s="3"/>
      <c r="E41" s="3">
        <v>115628138253</v>
      </c>
      <c r="F41" s="3"/>
      <c r="G41" s="3">
        <v>139097476303</v>
      </c>
      <c r="H41" s="3"/>
      <c r="I41" s="3">
        <v>-23469338049</v>
      </c>
      <c r="J41" s="3"/>
      <c r="K41" s="3">
        <v>35280632</v>
      </c>
      <c r="L41" s="3"/>
      <c r="M41" s="3">
        <v>115628138253</v>
      </c>
      <c r="N41" s="3"/>
      <c r="O41" s="3">
        <v>139097476303</v>
      </c>
      <c r="P41" s="3"/>
      <c r="Q41" s="3">
        <v>-23469338049</v>
      </c>
    </row>
    <row r="42" spans="1:17" ht="20.25">
      <c r="A42" s="2" t="s">
        <v>39</v>
      </c>
      <c r="C42" s="3">
        <v>8800000</v>
      </c>
      <c r="D42" s="3"/>
      <c r="E42" s="3">
        <v>126665827200</v>
      </c>
      <c r="F42" s="3"/>
      <c r="G42" s="3">
        <v>115731277200</v>
      </c>
      <c r="H42" s="3"/>
      <c r="I42" s="3">
        <v>10934550000</v>
      </c>
      <c r="J42" s="3"/>
      <c r="K42" s="3">
        <v>8800000</v>
      </c>
      <c r="L42" s="3"/>
      <c r="M42" s="3">
        <v>126665827200</v>
      </c>
      <c r="N42" s="3"/>
      <c r="O42" s="3">
        <v>101943535128</v>
      </c>
      <c r="P42" s="3"/>
      <c r="Q42" s="3">
        <v>24722292072</v>
      </c>
    </row>
    <row r="43" spans="1:17" ht="20.25">
      <c r="A43" s="2" t="s">
        <v>23</v>
      </c>
      <c r="C43" s="3">
        <v>450652</v>
      </c>
      <c r="D43" s="3"/>
      <c r="E43" s="3">
        <v>22622516340</v>
      </c>
      <c r="F43" s="3"/>
      <c r="G43" s="3">
        <v>21502589788</v>
      </c>
      <c r="H43" s="3"/>
      <c r="I43" s="3">
        <v>1119926552</v>
      </c>
      <c r="J43" s="3"/>
      <c r="K43" s="3">
        <v>450652</v>
      </c>
      <c r="L43" s="3"/>
      <c r="M43" s="3">
        <v>22622516340</v>
      </c>
      <c r="N43" s="3"/>
      <c r="O43" s="3">
        <v>15239960512</v>
      </c>
      <c r="P43" s="3"/>
      <c r="Q43" s="3">
        <v>7382555828</v>
      </c>
    </row>
    <row r="44" spans="1:17" ht="20.25">
      <c r="A44" s="2" t="s">
        <v>24</v>
      </c>
      <c r="C44" s="3">
        <v>800000</v>
      </c>
      <c r="D44" s="3"/>
      <c r="E44" s="3">
        <v>85965444000</v>
      </c>
      <c r="F44" s="3"/>
      <c r="G44" s="3">
        <v>74116368000</v>
      </c>
      <c r="H44" s="3"/>
      <c r="I44" s="3">
        <v>11849076000</v>
      </c>
      <c r="J44" s="3"/>
      <c r="K44" s="3">
        <v>800000</v>
      </c>
      <c r="L44" s="3"/>
      <c r="M44" s="3">
        <v>85965444000</v>
      </c>
      <c r="N44" s="3"/>
      <c r="O44" s="3">
        <v>52621030800</v>
      </c>
      <c r="P44" s="3"/>
      <c r="Q44" s="3">
        <v>33344413200</v>
      </c>
    </row>
    <row r="45" spans="1:17" ht="20.25">
      <c r="A45" s="2" t="s">
        <v>47</v>
      </c>
      <c r="C45" s="3">
        <v>6760088</v>
      </c>
      <c r="D45" s="3"/>
      <c r="E45" s="3">
        <v>99991598288</v>
      </c>
      <c r="F45" s="3"/>
      <c r="G45" s="3">
        <v>100730783491</v>
      </c>
      <c r="H45" s="3"/>
      <c r="I45" s="3">
        <v>-739185202</v>
      </c>
      <c r="J45" s="3"/>
      <c r="K45" s="3">
        <v>6760088</v>
      </c>
      <c r="L45" s="3"/>
      <c r="M45" s="3">
        <v>99991598288</v>
      </c>
      <c r="N45" s="3"/>
      <c r="O45" s="3">
        <v>96604113587</v>
      </c>
      <c r="P45" s="3"/>
      <c r="Q45" s="3">
        <v>3387484701</v>
      </c>
    </row>
    <row r="46" spans="1:17" ht="20.25">
      <c r="A46" s="2" t="s">
        <v>46</v>
      </c>
      <c r="C46" s="3">
        <v>7864723</v>
      </c>
      <c r="D46" s="3"/>
      <c r="E46" s="3">
        <v>71064964594</v>
      </c>
      <c r="F46" s="3"/>
      <c r="G46" s="3">
        <v>67234179924</v>
      </c>
      <c r="H46" s="3"/>
      <c r="I46" s="3">
        <v>3830784670</v>
      </c>
      <c r="J46" s="3"/>
      <c r="K46" s="3">
        <v>7864723</v>
      </c>
      <c r="L46" s="3"/>
      <c r="M46" s="3">
        <v>71064964594</v>
      </c>
      <c r="N46" s="3"/>
      <c r="O46" s="3">
        <v>87437951978</v>
      </c>
      <c r="P46" s="3"/>
      <c r="Q46" s="3">
        <v>-16372987383</v>
      </c>
    </row>
    <row r="47" spans="1:17" ht="20.25">
      <c r="A47" s="2" t="s">
        <v>17</v>
      </c>
      <c r="C47" s="3">
        <v>4302803</v>
      </c>
      <c r="D47" s="3"/>
      <c r="E47" s="3">
        <v>14906046607</v>
      </c>
      <c r="F47" s="3"/>
      <c r="G47" s="3">
        <v>16039504958</v>
      </c>
      <c r="H47" s="3"/>
      <c r="I47" s="3">
        <v>-1133458350</v>
      </c>
      <c r="J47" s="3"/>
      <c r="K47" s="3">
        <v>4302803</v>
      </c>
      <c r="L47" s="3"/>
      <c r="M47" s="3">
        <v>14906046607</v>
      </c>
      <c r="N47" s="3"/>
      <c r="O47" s="3">
        <v>21052384911</v>
      </c>
      <c r="P47" s="3"/>
      <c r="Q47" s="3">
        <v>-6146338303</v>
      </c>
    </row>
    <row r="48" spans="1:17" ht="20.25">
      <c r="A48" s="2" t="s">
        <v>16</v>
      </c>
      <c r="C48" s="3">
        <v>13000000</v>
      </c>
      <c r="D48" s="3"/>
      <c r="E48" s="3">
        <v>93340300950</v>
      </c>
      <c r="F48" s="3"/>
      <c r="G48" s="3">
        <v>107904127500</v>
      </c>
      <c r="H48" s="3"/>
      <c r="I48" s="3">
        <v>-14563826550</v>
      </c>
      <c r="J48" s="3"/>
      <c r="K48" s="3">
        <v>13000000</v>
      </c>
      <c r="L48" s="3"/>
      <c r="M48" s="3">
        <v>93340300950</v>
      </c>
      <c r="N48" s="3"/>
      <c r="O48" s="3">
        <v>118759153371</v>
      </c>
      <c r="P48" s="3"/>
      <c r="Q48" s="3">
        <v>-25418852421</v>
      </c>
    </row>
    <row r="49" spans="1:17" ht="20.25">
      <c r="A49" s="2" t="s">
        <v>18</v>
      </c>
      <c r="C49" s="3">
        <v>34484489</v>
      </c>
      <c r="D49" s="3"/>
      <c r="E49" s="3">
        <v>128204605526</v>
      </c>
      <c r="F49" s="3"/>
      <c r="G49" s="3">
        <v>140281082935</v>
      </c>
      <c r="H49" s="3"/>
      <c r="I49" s="3">
        <v>-12076477408</v>
      </c>
      <c r="J49" s="3"/>
      <c r="K49" s="3">
        <v>34484489</v>
      </c>
      <c r="L49" s="3"/>
      <c r="M49" s="3">
        <v>128204605526</v>
      </c>
      <c r="N49" s="3"/>
      <c r="O49" s="3">
        <v>154096523851</v>
      </c>
      <c r="P49" s="3"/>
      <c r="Q49" s="3">
        <v>-25891918324</v>
      </c>
    </row>
    <row r="50" spans="1:17" ht="20.25">
      <c r="A50" s="2" t="s">
        <v>65</v>
      </c>
      <c r="C50" s="3">
        <v>499387</v>
      </c>
      <c r="D50" s="3"/>
      <c r="E50" s="3">
        <v>6999460627</v>
      </c>
      <c r="F50" s="3"/>
      <c r="G50" s="3">
        <v>7237740138</v>
      </c>
      <c r="H50" s="3"/>
      <c r="I50" s="3">
        <v>-238279510</v>
      </c>
      <c r="J50" s="3"/>
      <c r="K50" s="3">
        <v>499387</v>
      </c>
      <c r="L50" s="3"/>
      <c r="M50" s="3">
        <v>6999460627</v>
      </c>
      <c r="N50" s="3"/>
      <c r="O50" s="3">
        <v>7158313634</v>
      </c>
      <c r="P50" s="3"/>
      <c r="Q50" s="3">
        <v>-158853006</v>
      </c>
    </row>
    <row r="51" spans="1:17" ht="20.25">
      <c r="A51" s="2" t="s">
        <v>38</v>
      </c>
      <c r="C51" s="3">
        <v>1394767</v>
      </c>
      <c r="D51" s="3"/>
      <c r="E51" s="3">
        <v>6147599716</v>
      </c>
      <c r="F51" s="3"/>
      <c r="G51" s="3">
        <v>7394441177</v>
      </c>
      <c r="H51" s="3"/>
      <c r="I51" s="3">
        <v>-1246841460</v>
      </c>
      <c r="J51" s="3"/>
      <c r="K51" s="3">
        <v>1394767</v>
      </c>
      <c r="L51" s="3"/>
      <c r="M51" s="3">
        <v>6147599716</v>
      </c>
      <c r="N51" s="3"/>
      <c r="O51" s="3">
        <v>4652979478</v>
      </c>
      <c r="P51" s="3"/>
      <c r="Q51" s="3">
        <v>1494620238</v>
      </c>
    </row>
    <row r="52" spans="1:17" ht="20.25">
      <c r="A52" s="2" t="s">
        <v>29</v>
      </c>
      <c r="C52" s="3">
        <v>929857</v>
      </c>
      <c r="D52" s="3"/>
      <c r="E52" s="3">
        <v>33506757718</v>
      </c>
      <c r="F52" s="3"/>
      <c r="G52" s="3">
        <v>33503658452</v>
      </c>
      <c r="H52" s="3"/>
      <c r="I52" s="3">
        <v>3099266</v>
      </c>
      <c r="J52" s="3"/>
      <c r="K52" s="3">
        <v>929857</v>
      </c>
      <c r="L52" s="3"/>
      <c r="M52" s="3">
        <v>33506757718</v>
      </c>
      <c r="N52" s="3"/>
      <c r="O52" s="3">
        <v>32065554939</v>
      </c>
      <c r="P52" s="3"/>
      <c r="Q52" s="3">
        <v>1441202779</v>
      </c>
    </row>
    <row r="53" spans="1:17" ht="20.25">
      <c r="A53" s="2" t="s">
        <v>61</v>
      </c>
      <c r="C53" s="3">
        <v>6942000</v>
      </c>
      <c r="D53" s="3"/>
      <c r="E53" s="3">
        <v>55895630310</v>
      </c>
      <c r="F53" s="3"/>
      <c r="G53" s="3">
        <v>61071151635</v>
      </c>
      <c r="H53" s="3"/>
      <c r="I53" s="3">
        <v>-5175521325</v>
      </c>
      <c r="J53" s="3"/>
      <c r="K53" s="3">
        <v>6942000</v>
      </c>
      <c r="L53" s="3"/>
      <c r="M53" s="3">
        <v>55895630310</v>
      </c>
      <c r="N53" s="3"/>
      <c r="O53" s="3">
        <v>50651102034</v>
      </c>
      <c r="P53" s="3"/>
      <c r="Q53" s="3">
        <v>5244528276</v>
      </c>
    </row>
    <row r="54" spans="1:17" ht="20.25">
      <c r="A54" s="2" t="s">
        <v>48</v>
      </c>
      <c r="C54" s="3">
        <v>1919370</v>
      </c>
      <c r="D54" s="3"/>
      <c r="E54" s="3">
        <v>16751798791</v>
      </c>
      <c r="F54" s="3"/>
      <c r="G54" s="3">
        <v>18984099997</v>
      </c>
      <c r="H54" s="3"/>
      <c r="I54" s="3">
        <v>-2232301205</v>
      </c>
      <c r="J54" s="3"/>
      <c r="K54" s="3">
        <v>1919370</v>
      </c>
      <c r="L54" s="3"/>
      <c r="M54" s="3">
        <v>16751798791</v>
      </c>
      <c r="N54" s="3"/>
      <c r="O54" s="3">
        <v>15460212149</v>
      </c>
      <c r="P54" s="3"/>
      <c r="Q54" s="3">
        <v>1291586642</v>
      </c>
    </row>
    <row r="55" spans="1:17" ht="20.25">
      <c r="A55" s="2" t="s">
        <v>59</v>
      </c>
      <c r="C55" s="3">
        <v>1142895</v>
      </c>
      <c r="D55" s="3"/>
      <c r="E55" s="3">
        <v>181604749743</v>
      </c>
      <c r="F55" s="3"/>
      <c r="G55" s="3">
        <v>181775163960</v>
      </c>
      <c r="H55" s="3"/>
      <c r="I55" s="3">
        <v>-170414216</v>
      </c>
      <c r="J55" s="3"/>
      <c r="K55" s="3">
        <v>1142895</v>
      </c>
      <c r="L55" s="3"/>
      <c r="M55" s="3">
        <v>181604749743</v>
      </c>
      <c r="N55" s="3"/>
      <c r="O55" s="3">
        <v>169278121437</v>
      </c>
      <c r="P55" s="3"/>
      <c r="Q55" s="3">
        <v>12326628306</v>
      </c>
    </row>
    <row r="56" spans="1:17" ht="20.25">
      <c r="A56" s="2" t="s">
        <v>69</v>
      </c>
      <c r="C56" s="3">
        <v>25624304</v>
      </c>
      <c r="D56" s="3"/>
      <c r="E56" s="3">
        <v>60826752466</v>
      </c>
      <c r="F56" s="3"/>
      <c r="G56" s="3">
        <v>68737482442</v>
      </c>
      <c r="H56" s="3"/>
      <c r="I56" s="3">
        <v>-7910729975</v>
      </c>
      <c r="J56" s="3"/>
      <c r="K56" s="3">
        <v>25624304</v>
      </c>
      <c r="L56" s="3"/>
      <c r="M56" s="3">
        <v>60826752466</v>
      </c>
      <c r="N56" s="3"/>
      <c r="O56" s="3">
        <v>68737482442</v>
      </c>
      <c r="P56" s="3"/>
      <c r="Q56" s="3">
        <v>-7910729975</v>
      </c>
    </row>
    <row r="57" spans="1:17" ht="20.25">
      <c r="A57" s="2" t="s">
        <v>19</v>
      </c>
      <c r="C57" s="3">
        <v>6459395</v>
      </c>
      <c r="D57" s="3"/>
      <c r="E57" s="3">
        <v>67490727374</v>
      </c>
      <c r="F57" s="3"/>
      <c r="G57" s="3">
        <v>81738841164</v>
      </c>
      <c r="H57" s="3"/>
      <c r="I57" s="3">
        <v>-14248113789</v>
      </c>
      <c r="J57" s="3"/>
      <c r="K57" s="3">
        <v>6459395</v>
      </c>
      <c r="L57" s="3"/>
      <c r="M57" s="3">
        <v>67490727374</v>
      </c>
      <c r="N57" s="3"/>
      <c r="O57" s="3">
        <v>92214640088</v>
      </c>
      <c r="P57" s="3"/>
      <c r="Q57" s="3">
        <v>-24723912713</v>
      </c>
    </row>
    <row r="58" spans="1:17" ht="20.25">
      <c r="A58" s="2" t="s">
        <v>27</v>
      </c>
      <c r="C58" s="3">
        <v>20731945</v>
      </c>
      <c r="D58" s="3"/>
      <c r="E58" s="3">
        <v>80785672514</v>
      </c>
      <c r="F58" s="3"/>
      <c r="G58" s="3">
        <v>96885030792</v>
      </c>
      <c r="H58" s="3"/>
      <c r="I58" s="3">
        <v>-16099358277</v>
      </c>
      <c r="J58" s="3"/>
      <c r="K58" s="3">
        <v>20731945</v>
      </c>
      <c r="L58" s="3"/>
      <c r="M58" s="3">
        <v>80785672514</v>
      </c>
      <c r="N58" s="3"/>
      <c r="O58" s="3">
        <v>98533593325</v>
      </c>
      <c r="P58" s="3"/>
      <c r="Q58" s="3">
        <v>-17747920810</v>
      </c>
    </row>
    <row r="59" spans="1:17" ht="20.25">
      <c r="A59" s="2" t="s">
        <v>73</v>
      </c>
      <c r="C59" s="3">
        <v>1673330</v>
      </c>
      <c r="D59" s="3"/>
      <c r="E59" s="3">
        <v>6936268272</v>
      </c>
      <c r="F59" s="3"/>
      <c r="G59" s="3">
        <v>6387100610</v>
      </c>
      <c r="H59" s="3"/>
      <c r="I59" s="3">
        <v>549167662</v>
      </c>
      <c r="J59" s="3"/>
      <c r="K59" s="3">
        <v>1673330</v>
      </c>
      <c r="L59" s="3"/>
      <c r="M59" s="3">
        <v>6936268272</v>
      </c>
      <c r="N59" s="3"/>
      <c r="O59" s="3">
        <v>6387100610</v>
      </c>
      <c r="P59" s="3"/>
      <c r="Q59" s="3">
        <v>549167662</v>
      </c>
    </row>
    <row r="60" spans="1:17" ht="20.25">
      <c r="A60" s="2" t="s">
        <v>28</v>
      </c>
      <c r="C60" s="3">
        <v>2509996</v>
      </c>
      <c r="D60" s="3"/>
      <c r="E60" s="3">
        <v>14122048224</v>
      </c>
      <c r="F60" s="3"/>
      <c r="G60" s="3">
        <v>15469638338</v>
      </c>
      <c r="H60" s="3"/>
      <c r="I60" s="3">
        <v>-1347590113</v>
      </c>
      <c r="J60" s="3"/>
      <c r="K60" s="3">
        <v>2509996</v>
      </c>
      <c r="L60" s="3"/>
      <c r="M60" s="3">
        <v>14122048224</v>
      </c>
      <c r="N60" s="3"/>
      <c r="O60" s="3">
        <v>12094783431</v>
      </c>
      <c r="P60" s="3"/>
      <c r="Q60" s="3">
        <v>2027264793</v>
      </c>
    </row>
    <row r="61" spans="1:17" ht="20.25">
      <c r="A61" s="2" t="s">
        <v>30</v>
      </c>
      <c r="C61" s="3">
        <v>325402</v>
      </c>
      <c r="D61" s="3"/>
      <c r="E61" s="3">
        <v>4871395822</v>
      </c>
      <c r="F61" s="3"/>
      <c r="G61" s="3">
        <v>4404265012</v>
      </c>
      <c r="H61" s="3"/>
      <c r="I61" s="3">
        <v>467130810</v>
      </c>
      <c r="J61" s="3"/>
      <c r="K61" s="3">
        <v>325402</v>
      </c>
      <c r="L61" s="3"/>
      <c r="M61" s="3">
        <v>4871395822</v>
      </c>
      <c r="N61" s="3"/>
      <c r="O61" s="3">
        <v>3183918734</v>
      </c>
      <c r="P61" s="3"/>
      <c r="Q61" s="3">
        <v>1687477088</v>
      </c>
    </row>
    <row r="62" spans="1:17" ht="20.25">
      <c r="A62" s="2" t="s">
        <v>56</v>
      </c>
      <c r="C62" s="3">
        <v>2490764</v>
      </c>
      <c r="D62" s="3"/>
      <c r="E62" s="3">
        <v>39887457102</v>
      </c>
      <c r="F62" s="3"/>
      <c r="G62" s="3">
        <v>44121321263</v>
      </c>
      <c r="H62" s="3"/>
      <c r="I62" s="3">
        <v>-4233864160</v>
      </c>
      <c r="J62" s="3"/>
      <c r="K62" s="3">
        <v>2490764</v>
      </c>
      <c r="L62" s="3"/>
      <c r="M62" s="3">
        <v>39887457102</v>
      </c>
      <c r="N62" s="3"/>
      <c r="O62" s="3">
        <v>33029092349</v>
      </c>
      <c r="P62" s="3"/>
      <c r="Q62" s="3">
        <f>6858364753-15</f>
        <v>6858364738</v>
      </c>
    </row>
    <row r="63" spans="1:17" ht="20.25">
      <c r="A63" s="2" t="s">
        <v>53</v>
      </c>
      <c r="C63" s="3">
        <v>0</v>
      </c>
      <c r="D63" s="3"/>
      <c r="E63" s="3">
        <v>0</v>
      </c>
      <c r="F63" s="3"/>
      <c r="G63" s="3">
        <v>1201806463</v>
      </c>
      <c r="H63" s="3"/>
      <c r="I63" s="3">
        <v>-1201806463</v>
      </c>
      <c r="J63" s="3"/>
      <c r="K63" s="3">
        <v>0</v>
      </c>
      <c r="L63" s="3"/>
      <c r="M63" s="3">
        <v>0</v>
      </c>
      <c r="N63" s="3"/>
      <c r="O63" s="3">
        <v>0</v>
      </c>
      <c r="P63" s="3"/>
      <c r="Q63" s="3">
        <v>0</v>
      </c>
    </row>
    <row r="64" spans="1:17" ht="20.25">
      <c r="A64" s="2" t="s">
        <v>15</v>
      </c>
      <c r="C64" s="3">
        <v>0</v>
      </c>
      <c r="D64" s="3"/>
      <c r="E64" s="3">
        <v>0</v>
      </c>
      <c r="F64" s="3"/>
      <c r="G64" s="3">
        <v>7191120942</v>
      </c>
      <c r="H64" s="3"/>
      <c r="I64" s="3">
        <f>-7191120942-20</f>
        <v>-7191120962</v>
      </c>
      <c r="J64" s="3"/>
      <c r="K64" s="3">
        <v>0</v>
      </c>
      <c r="L64" s="3"/>
      <c r="M64" s="3">
        <v>0</v>
      </c>
      <c r="N64" s="3"/>
      <c r="O64" s="3">
        <v>0</v>
      </c>
      <c r="P64" s="3"/>
      <c r="Q64" s="3">
        <v>0</v>
      </c>
    </row>
    <row r="65" spans="1:17" s="22" customFormat="1" ht="20.25">
      <c r="A65" s="21" t="s">
        <v>66</v>
      </c>
      <c r="C65" s="23">
        <v>10200</v>
      </c>
      <c r="D65" s="23"/>
      <c r="E65" s="23">
        <f>465323353.83-1</f>
        <v>465323352.82999998</v>
      </c>
      <c r="F65" s="23"/>
      <c r="G65" s="23">
        <v>465323353.82999998</v>
      </c>
      <c r="H65" s="23"/>
      <c r="I65" s="23">
        <v>0</v>
      </c>
      <c r="J65" s="23"/>
      <c r="K65" s="23">
        <v>10200</v>
      </c>
      <c r="L65" s="23"/>
      <c r="M65" s="23">
        <f>465323353.83-1</f>
        <v>465323352.82999998</v>
      </c>
      <c r="N65" s="23"/>
      <c r="O65" s="23">
        <v>465323353.82999998</v>
      </c>
      <c r="P65" s="23"/>
      <c r="Q65" s="23">
        <v>0</v>
      </c>
    </row>
    <row r="66" spans="1:17" ht="21" thickBot="1">
      <c r="C66" s="4">
        <f>SUM(C8:C65)</f>
        <v>476256146</v>
      </c>
      <c r="D66" s="3"/>
      <c r="E66" s="17">
        <f>SUM(E8:E65)</f>
        <v>4821006844923.8301</v>
      </c>
      <c r="F66" s="3"/>
      <c r="G66" s="4">
        <f>SUM(SUM(G8:G65))</f>
        <v>4720473800983.8301</v>
      </c>
      <c r="H66" s="3"/>
      <c r="I66" s="4">
        <f>SUM(I8:I65)</f>
        <v>100533043941</v>
      </c>
      <c r="J66" s="3"/>
      <c r="K66" s="4">
        <f>SUM(K8:K65)</f>
        <v>476256146</v>
      </c>
      <c r="L66" s="3"/>
      <c r="M66" s="17">
        <f>SUM(M8:M65)</f>
        <v>4821006844923.8301</v>
      </c>
      <c r="N66" s="3"/>
      <c r="O66" s="4">
        <f>SUM(O8:O65)</f>
        <v>4151842416616.8301</v>
      </c>
      <c r="P66" s="3"/>
      <c r="Q66" s="4">
        <f>SUM(Q8:Q65)</f>
        <v>669164428308</v>
      </c>
    </row>
    <row r="67" spans="1:17" ht="15.75" thickTop="1"/>
    <row r="68" spans="1:17">
      <c r="I68" s="6"/>
      <c r="M68" s="13"/>
      <c r="Q68" s="6"/>
    </row>
    <row r="69" spans="1:17">
      <c r="G69" s="13"/>
      <c r="M69" s="13"/>
      <c r="Q69" s="6"/>
    </row>
    <row r="70" spans="1:17">
      <c r="I70" s="6"/>
      <c r="M70" s="13"/>
      <c r="Q70" s="1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5"/>
  <sheetViews>
    <sheetView rightToLeft="1" view="pageBreakPreview" topLeftCell="A23" zoomScale="90" zoomScaleNormal="100" zoomScaleSheetLayoutView="90" workbookViewId="0">
      <selection activeCell="Q51" sqref="Q51:Q53"/>
    </sheetView>
  </sheetViews>
  <sheetFormatPr defaultRowHeight="15"/>
  <cols>
    <col min="1" max="1" width="32.140625" style="1" bestFit="1" customWidth="1"/>
    <col min="2" max="2" width="1" style="1" customWidth="1"/>
    <col min="3" max="3" width="14" style="1" customWidth="1"/>
    <col min="4" max="4" width="1" style="1" customWidth="1"/>
    <col min="5" max="5" width="20.140625" style="1" bestFit="1" customWidth="1"/>
    <col min="6" max="6" width="1" style="1" customWidth="1"/>
    <col min="7" max="7" width="19.42578125" style="1" customWidth="1"/>
    <col min="8" max="8" width="1" style="1" customWidth="1"/>
    <col min="9" max="9" width="34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3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3.25">
      <c r="A3" s="32" t="s">
        <v>108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3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3.25">
      <c r="A6" s="33" t="s">
        <v>3</v>
      </c>
      <c r="C6" s="36" t="s">
        <v>110</v>
      </c>
      <c r="D6" s="36" t="s">
        <v>110</v>
      </c>
      <c r="E6" s="36" t="s">
        <v>110</v>
      </c>
      <c r="F6" s="36" t="s">
        <v>110</v>
      </c>
      <c r="G6" s="36" t="s">
        <v>110</v>
      </c>
      <c r="H6" s="36" t="s">
        <v>110</v>
      </c>
      <c r="I6" s="36" t="s">
        <v>110</v>
      </c>
      <c r="K6" s="36" t="s">
        <v>111</v>
      </c>
      <c r="L6" s="36" t="s">
        <v>111</v>
      </c>
      <c r="M6" s="36" t="s">
        <v>111</v>
      </c>
      <c r="N6" s="36" t="s">
        <v>111</v>
      </c>
      <c r="O6" s="36" t="s">
        <v>111</v>
      </c>
      <c r="P6" s="36" t="s">
        <v>111</v>
      </c>
      <c r="Q6" s="36" t="s">
        <v>111</v>
      </c>
    </row>
    <row r="7" spans="1:17" ht="23.25">
      <c r="A7" s="34" t="s">
        <v>3</v>
      </c>
      <c r="C7" s="36" t="s">
        <v>7</v>
      </c>
      <c r="E7" s="36" t="s">
        <v>156</v>
      </c>
      <c r="G7" s="36" t="s">
        <v>157</v>
      </c>
      <c r="I7" s="36" t="s">
        <v>159</v>
      </c>
      <c r="K7" s="36" t="s">
        <v>7</v>
      </c>
      <c r="M7" s="36" t="s">
        <v>156</v>
      </c>
      <c r="O7" s="36" t="s">
        <v>157</v>
      </c>
      <c r="Q7" s="36" t="s">
        <v>159</v>
      </c>
    </row>
    <row r="8" spans="1:17" ht="20.25">
      <c r="A8" s="2" t="s">
        <v>38</v>
      </c>
      <c r="C8" s="3">
        <v>744767</v>
      </c>
      <c r="D8" s="3"/>
      <c r="E8" s="3">
        <v>3456788413</v>
      </c>
      <c r="F8" s="3"/>
      <c r="G8" s="3">
        <v>2484562347</v>
      </c>
      <c r="H8" s="3"/>
      <c r="I8" s="3">
        <v>972226066</v>
      </c>
      <c r="J8" s="3"/>
      <c r="K8" s="3">
        <v>1394767</v>
      </c>
      <c r="L8" s="3"/>
      <c r="M8" s="3">
        <v>6444739554</v>
      </c>
      <c r="N8" s="3"/>
      <c r="O8" s="3">
        <v>4652979487</v>
      </c>
      <c r="P8" s="3"/>
      <c r="Q8" s="3">
        <v>1791760067</v>
      </c>
    </row>
    <row r="9" spans="1:17" ht="20.25">
      <c r="A9" s="2" t="s">
        <v>71</v>
      </c>
      <c r="C9" s="3">
        <v>3600000</v>
      </c>
      <c r="D9" s="3"/>
      <c r="E9" s="3">
        <v>45519601376</v>
      </c>
      <c r="F9" s="3"/>
      <c r="G9" s="3">
        <v>49566801689</v>
      </c>
      <c r="H9" s="3"/>
      <c r="I9" s="3">
        <v>-4047200313</v>
      </c>
      <c r="J9" s="3"/>
      <c r="K9" s="3">
        <v>3600000</v>
      </c>
      <c r="L9" s="3"/>
      <c r="M9" s="3">
        <v>45519601376</v>
      </c>
      <c r="N9" s="3"/>
      <c r="O9" s="3">
        <v>49566801689</v>
      </c>
      <c r="P9" s="3"/>
      <c r="Q9" s="3">
        <v>-4047200313</v>
      </c>
    </row>
    <row r="10" spans="1:17" ht="20.25">
      <c r="A10" s="2" t="s">
        <v>53</v>
      </c>
      <c r="C10" s="3">
        <v>130000</v>
      </c>
      <c r="D10" s="3"/>
      <c r="E10" s="3">
        <v>3968100803</v>
      </c>
      <c r="F10" s="3"/>
      <c r="G10" s="3">
        <v>2801630507</v>
      </c>
      <c r="H10" s="3"/>
      <c r="I10" s="3">
        <v>1166470296</v>
      </c>
      <c r="J10" s="3"/>
      <c r="K10" s="3">
        <v>500000</v>
      </c>
      <c r="L10" s="3"/>
      <c r="M10" s="3">
        <v>15077106797</v>
      </c>
      <c r="N10" s="3"/>
      <c r="O10" s="3">
        <v>10775502000</v>
      </c>
      <c r="P10" s="3"/>
      <c r="Q10" s="3">
        <v>4301604797</v>
      </c>
    </row>
    <row r="11" spans="1:17" ht="20.25">
      <c r="A11" s="2" t="s">
        <v>30</v>
      </c>
      <c r="C11" s="3">
        <v>325402</v>
      </c>
      <c r="D11" s="3"/>
      <c r="E11" s="3">
        <v>4136481708</v>
      </c>
      <c r="F11" s="3"/>
      <c r="G11" s="3">
        <v>1786224580</v>
      </c>
      <c r="H11" s="3"/>
      <c r="I11" s="3">
        <v>2350257128</v>
      </c>
      <c r="J11" s="3"/>
      <c r="K11" s="3">
        <v>325402</v>
      </c>
      <c r="L11" s="3"/>
      <c r="M11" s="3">
        <v>4136481708</v>
      </c>
      <c r="N11" s="3"/>
      <c r="O11" s="3">
        <v>1786224580</v>
      </c>
      <c r="P11" s="3"/>
      <c r="Q11" s="3">
        <v>2350257128</v>
      </c>
    </row>
    <row r="12" spans="1:17" ht="20.25">
      <c r="A12" s="2" t="s">
        <v>15</v>
      </c>
      <c r="C12" s="3">
        <v>580551</v>
      </c>
      <c r="D12" s="3"/>
      <c r="E12" s="3">
        <v>18356495276</v>
      </c>
      <c r="F12" s="3"/>
      <c r="G12" s="3">
        <v>13365064279</v>
      </c>
      <c r="H12" s="3"/>
      <c r="I12" s="3">
        <v>4991430997</v>
      </c>
      <c r="J12" s="3"/>
      <c r="K12" s="3">
        <v>580551</v>
      </c>
      <c r="L12" s="3"/>
      <c r="M12" s="3">
        <v>18356495276</v>
      </c>
      <c r="N12" s="3"/>
      <c r="O12" s="3">
        <v>13365064279</v>
      </c>
      <c r="P12" s="3"/>
      <c r="Q12" s="3">
        <v>4991430997</v>
      </c>
    </row>
    <row r="13" spans="1:17" ht="20.25">
      <c r="A13" s="2" t="s">
        <v>160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J13" s="3"/>
      <c r="K13" s="3">
        <v>158520</v>
      </c>
      <c r="L13" s="3"/>
      <c r="M13" s="3">
        <v>3183997054</v>
      </c>
      <c r="N13" s="3"/>
      <c r="O13" s="3">
        <v>5063888237</v>
      </c>
      <c r="P13" s="3"/>
      <c r="Q13" s="3">
        <v>-1879891183</v>
      </c>
    </row>
    <row r="14" spans="1:17" ht="20.25">
      <c r="A14" s="2" t="s">
        <v>161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J14" s="3"/>
      <c r="K14" s="3">
        <v>51261</v>
      </c>
      <c r="L14" s="3"/>
      <c r="M14" s="3">
        <v>2957895462</v>
      </c>
      <c r="N14" s="3"/>
      <c r="O14" s="3">
        <v>1667546470</v>
      </c>
      <c r="P14" s="3"/>
      <c r="Q14" s="3">
        <v>1290348992</v>
      </c>
    </row>
    <row r="15" spans="1:17" ht="20.25">
      <c r="A15" s="2" t="s">
        <v>155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J15" s="3"/>
      <c r="K15" s="3">
        <v>397424</v>
      </c>
      <c r="L15" s="3"/>
      <c r="M15" s="3">
        <v>24880920382</v>
      </c>
      <c r="N15" s="3"/>
      <c r="O15" s="3">
        <v>8354046421</v>
      </c>
      <c r="P15" s="3"/>
      <c r="Q15" s="3">
        <v>16526873961</v>
      </c>
    </row>
    <row r="16" spans="1:17" ht="20.25">
      <c r="A16" s="2" t="s">
        <v>48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J16" s="3"/>
      <c r="K16" s="3">
        <v>1</v>
      </c>
      <c r="L16" s="3"/>
      <c r="M16" s="3">
        <v>1</v>
      </c>
      <c r="N16" s="3"/>
      <c r="O16" s="3">
        <v>8054</v>
      </c>
      <c r="P16" s="3"/>
      <c r="Q16" s="3">
        <v>-8053</v>
      </c>
    </row>
    <row r="17" spans="1:17" ht="20.25">
      <c r="A17" s="2" t="s">
        <v>19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J17" s="3"/>
      <c r="K17" s="3">
        <v>7659395</v>
      </c>
      <c r="L17" s="3"/>
      <c r="M17" s="3">
        <v>111199323996</v>
      </c>
      <c r="N17" s="3"/>
      <c r="O17" s="3">
        <v>126477157721</v>
      </c>
      <c r="P17" s="3"/>
      <c r="Q17" s="3">
        <v>-15277833725</v>
      </c>
    </row>
    <row r="18" spans="1:17" ht="20.25">
      <c r="A18" s="2" t="s">
        <v>132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J18" s="3"/>
      <c r="K18" s="3">
        <v>4500000</v>
      </c>
      <c r="L18" s="3"/>
      <c r="M18" s="3">
        <v>97616547954</v>
      </c>
      <c r="N18" s="3"/>
      <c r="O18" s="3">
        <v>71175547484</v>
      </c>
      <c r="P18" s="3"/>
      <c r="Q18" s="3">
        <v>26441000470</v>
      </c>
    </row>
    <row r="19" spans="1:17" ht="20.25">
      <c r="A19" s="2" t="s">
        <v>20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v>0</v>
      </c>
      <c r="J19" s="3"/>
      <c r="K19" s="3">
        <v>9200001</v>
      </c>
      <c r="L19" s="3"/>
      <c r="M19" s="3">
        <v>50644196142</v>
      </c>
      <c r="N19" s="3"/>
      <c r="O19" s="3">
        <v>40073951660</v>
      </c>
      <c r="P19" s="3"/>
      <c r="Q19" s="3">
        <v>10570244482</v>
      </c>
    </row>
    <row r="20" spans="1:17" ht="20.25">
      <c r="A20" s="2" t="s">
        <v>17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v>0</v>
      </c>
      <c r="J20" s="3"/>
      <c r="K20" s="3">
        <v>16019010</v>
      </c>
      <c r="L20" s="3"/>
      <c r="M20" s="3">
        <v>58415475274</v>
      </c>
      <c r="N20" s="3"/>
      <c r="O20" s="3">
        <v>78376436091</v>
      </c>
      <c r="P20" s="3"/>
      <c r="Q20" s="3">
        <v>-19960960817</v>
      </c>
    </row>
    <row r="21" spans="1:17" ht="20.25">
      <c r="A21" s="2" t="s">
        <v>16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J21" s="3"/>
      <c r="K21" s="3">
        <v>2000000</v>
      </c>
      <c r="L21" s="3"/>
      <c r="M21" s="3">
        <v>18169425521</v>
      </c>
      <c r="N21" s="3"/>
      <c r="O21" s="3">
        <v>18270639129</v>
      </c>
      <c r="P21" s="3"/>
      <c r="Q21" s="3">
        <v>-101213608</v>
      </c>
    </row>
    <row r="22" spans="1:17" ht="20.25">
      <c r="A22" s="2" t="s">
        <v>162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J22" s="3"/>
      <c r="K22" s="3">
        <v>25000000</v>
      </c>
      <c r="L22" s="3"/>
      <c r="M22" s="3">
        <v>56824232350</v>
      </c>
      <c r="N22" s="3"/>
      <c r="O22" s="3">
        <v>54697601250</v>
      </c>
      <c r="P22" s="3"/>
      <c r="Q22" s="3">
        <v>2126631100</v>
      </c>
    </row>
    <row r="23" spans="1:17" ht="20.25">
      <c r="A23" s="2" t="s">
        <v>153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J23" s="3"/>
      <c r="K23" s="3">
        <v>48678</v>
      </c>
      <c r="L23" s="3"/>
      <c r="M23" s="3">
        <v>3636222472</v>
      </c>
      <c r="N23" s="3"/>
      <c r="O23" s="3">
        <v>4872756834</v>
      </c>
      <c r="P23" s="3"/>
      <c r="Q23" s="3">
        <v>-1236534362</v>
      </c>
    </row>
    <row r="24" spans="1:17" ht="20.25">
      <c r="A24" s="2" t="s">
        <v>163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1703225</v>
      </c>
      <c r="L24" s="3"/>
      <c r="M24" s="3">
        <v>19193112656</v>
      </c>
      <c r="N24" s="3"/>
      <c r="O24" s="3">
        <v>18437758934</v>
      </c>
      <c r="P24" s="3"/>
      <c r="Q24" s="3">
        <v>755353722</v>
      </c>
    </row>
    <row r="25" spans="1:17" ht="20.25">
      <c r="A25" s="2" t="s">
        <v>134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6250000</v>
      </c>
      <c r="L25" s="3"/>
      <c r="M25" s="3">
        <v>146794063700</v>
      </c>
      <c r="N25" s="3"/>
      <c r="O25" s="3">
        <v>85488300000</v>
      </c>
      <c r="P25" s="3"/>
      <c r="Q25" s="3">
        <v>61305763700</v>
      </c>
    </row>
    <row r="26" spans="1:17" ht="20.25">
      <c r="A26" s="2" t="s">
        <v>41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3595947</v>
      </c>
      <c r="L26" s="3"/>
      <c r="M26" s="3">
        <v>35630554698</v>
      </c>
      <c r="N26" s="3"/>
      <c r="O26" s="3">
        <v>34744636915</v>
      </c>
      <c r="P26" s="3"/>
      <c r="Q26" s="3">
        <v>885917783</v>
      </c>
    </row>
    <row r="27" spans="1:17" ht="20.25">
      <c r="A27" s="2" t="s">
        <v>63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5000000</v>
      </c>
      <c r="L27" s="3"/>
      <c r="M27" s="3">
        <v>60854197125</v>
      </c>
      <c r="N27" s="3"/>
      <c r="O27" s="3">
        <v>61283182462</v>
      </c>
      <c r="P27" s="3"/>
      <c r="Q27" s="3">
        <v>-428985337</v>
      </c>
    </row>
    <row r="28" spans="1:17" ht="20.25">
      <c r="A28" s="2" t="s">
        <v>123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J28" s="3"/>
      <c r="K28" s="3">
        <v>1398518</v>
      </c>
      <c r="L28" s="3"/>
      <c r="M28" s="3">
        <v>12365974715</v>
      </c>
      <c r="N28" s="3"/>
      <c r="O28" s="3">
        <v>12414457583</v>
      </c>
      <c r="P28" s="3"/>
      <c r="Q28" s="3">
        <v>-48482868</v>
      </c>
    </row>
    <row r="29" spans="1:17" ht="20.25">
      <c r="A29" s="2" t="s">
        <v>33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95581</v>
      </c>
      <c r="L29" s="3"/>
      <c r="M29" s="3">
        <v>1341119929</v>
      </c>
      <c r="N29" s="3"/>
      <c r="O29" s="3">
        <v>750226917</v>
      </c>
      <c r="P29" s="3"/>
      <c r="Q29" s="3">
        <v>590893012</v>
      </c>
    </row>
    <row r="30" spans="1:17" ht="20.25">
      <c r="A30" s="2" t="s">
        <v>55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J30" s="3"/>
      <c r="K30" s="3">
        <v>1</v>
      </c>
      <c r="L30" s="3"/>
      <c r="M30" s="3">
        <v>1</v>
      </c>
      <c r="N30" s="3"/>
      <c r="O30" s="3">
        <v>8714</v>
      </c>
      <c r="P30" s="3"/>
      <c r="Q30" s="3">
        <v>-8713</v>
      </c>
    </row>
    <row r="31" spans="1:17" ht="20.25">
      <c r="A31" s="2" t="s">
        <v>26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J31" s="3"/>
      <c r="K31" s="3">
        <v>865452</v>
      </c>
      <c r="L31" s="3"/>
      <c r="M31" s="3">
        <v>71850753031</v>
      </c>
      <c r="N31" s="3"/>
      <c r="O31" s="3">
        <v>69016052320</v>
      </c>
      <c r="P31" s="3"/>
      <c r="Q31" s="3">
        <v>2834700711</v>
      </c>
    </row>
    <row r="32" spans="1:17" ht="20.25">
      <c r="A32" s="2" t="s">
        <v>35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J32" s="3"/>
      <c r="K32" s="3">
        <v>2431607</v>
      </c>
      <c r="L32" s="3"/>
      <c r="M32" s="3">
        <v>58997463077</v>
      </c>
      <c r="N32" s="3"/>
      <c r="O32" s="3">
        <v>76165226061</v>
      </c>
      <c r="P32" s="3"/>
      <c r="Q32" s="3">
        <v>-17167762984</v>
      </c>
    </row>
    <row r="33" spans="1:17" ht="20.25">
      <c r="A33" s="2" t="s">
        <v>152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J33" s="3"/>
      <c r="K33" s="3">
        <v>2431607</v>
      </c>
      <c r="L33" s="3"/>
      <c r="M33" s="3">
        <v>76946953325</v>
      </c>
      <c r="N33" s="3"/>
      <c r="O33" s="3">
        <v>70071679709</v>
      </c>
      <c r="P33" s="3"/>
      <c r="Q33" s="3">
        <v>6875273616</v>
      </c>
    </row>
    <row r="34" spans="1:17" ht="20.25">
      <c r="A34" s="2" t="s">
        <v>25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v>0</v>
      </c>
      <c r="J34" s="3"/>
      <c r="K34" s="3">
        <v>70000</v>
      </c>
      <c r="L34" s="3"/>
      <c r="M34" s="3">
        <v>7654344889</v>
      </c>
      <c r="N34" s="3"/>
      <c r="O34" s="3">
        <v>4793420308</v>
      </c>
      <c r="P34" s="3"/>
      <c r="Q34" s="3">
        <v>2860924581</v>
      </c>
    </row>
    <row r="35" spans="1:17" ht="20.25">
      <c r="A35" s="2" t="s">
        <v>148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v>0</v>
      </c>
      <c r="J35" s="3"/>
      <c r="K35" s="3">
        <v>1210000</v>
      </c>
      <c r="L35" s="3"/>
      <c r="M35" s="3">
        <v>244685179075</v>
      </c>
      <c r="N35" s="3"/>
      <c r="O35" s="3">
        <v>176650355969</v>
      </c>
      <c r="P35" s="3"/>
      <c r="Q35" s="3">
        <v>68034823106</v>
      </c>
    </row>
    <row r="36" spans="1:17" ht="20.25">
      <c r="A36" s="2" t="s">
        <v>45</v>
      </c>
      <c r="C36" s="3">
        <v>0</v>
      </c>
      <c r="D36" s="3"/>
      <c r="E36" s="3">
        <v>0</v>
      </c>
      <c r="F36" s="3"/>
      <c r="G36" s="3">
        <v>0</v>
      </c>
      <c r="H36" s="3"/>
      <c r="I36" s="3">
        <v>0</v>
      </c>
      <c r="J36" s="3"/>
      <c r="K36" s="3">
        <v>4346221</v>
      </c>
      <c r="L36" s="3"/>
      <c r="M36" s="3">
        <v>42098145175</v>
      </c>
      <c r="N36" s="3"/>
      <c r="O36" s="3">
        <v>40395375289</v>
      </c>
      <c r="P36" s="3"/>
      <c r="Q36" s="3">
        <v>1702769886</v>
      </c>
    </row>
    <row r="37" spans="1:17" ht="20.25">
      <c r="A37" s="2" t="s">
        <v>164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v>0</v>
      </c>
      <c r="J37" s="3"/>
      <c r="K37" s="3">
        <v>3550000</v>
      </c>
      <c r="L37" s="3"/>
      <c r="M37" s="3">
        <v>45048003369</v>
      </c>
      <c r="N37" s="3"/>
      <c r="O37" s="3">
        <v>36523882125</v>
      </c>
      <c r="P37" s="3"/>
      <c r="Q37" s="3">
        <v>8524121244</v>
      </c>
    </row>
    <row r="38" spans="1:17" ht="20.25">
      <c r="A38" s="2" t="s">
        <v>44</v>
      </c>
      <c r="C38" s="3">
        <v>0</v>
      </c>
      <c r="D38" s="3"/>
      <c r="E38" s="3">
        <v>0</v>
      </c>
      <c r="F38" s="3"/>
      <c r="G38" s="3">
        <v>0</v>
      </c>
      <c r="H38" s="3"/>
      <c r="I38" s="3">
        <v>0</v>
      </c>
      <c r="J38" s="3"/>
      <c r="K38" s="3">
        <v>360826</v>
      </c>
      <c r="L38" s="3"/>
      <c r="M38" s="3">
        <v>4726795495</v>
      </c>
      <c r="N38" s="3"/>
      <c r="O38" s="3">
        <v>4842167651</v>
      </c>
      <c r="P38" s="3"/>
      <c r="Q38" s="3">
        <v>-115372156</v>
      </c>
    </row>
    <row r="39" spans="1:17" ht="20.25">
      <c r="A39" s="2" t="s">
        <v>149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v>0</v>
      </c>
      <c r="J39" s="3"/>
      <c r="K39" s="3">
        <v>11896067</v>
      </c>
      <c r="L39" s="3"/>
      <c r="M39" s="3">
        <v>82941206097</v>
      </c>
      <c r="N39" s="3"/>
      <c r="O39" s="3">
        <v>86915847699</v>
      </c>
      <c r="P39" s="3"/>
      <c r="Q39" s="3">
        <v>-3974641602</v>
      </c>
    </row>
    <row r="40" spans="1:17" ht="20.25">
      <c r="A40" s="2" t="s">
        <v>51</v>
      </c>
      <c r="C40" s="3">
        <v>0</v>
      </c>
      <c r="D40" s="3"/>
      <c r="E40" s="3">
        <v>0</v>
      </c>
      <c r="F40" s="3"/>
      <c r="G40" s="3">
        <v>0</v>
      </c>
      <c r="H40" s="3"/>
      <c r="I40" s="3">
        <v>0</v>
      </c>
      <c r="J40" s="3"/>
      <c r="K40" s="3">
        <v>1214121</v>
      </c>
      <c r="L40" s="3"/>
      <c r="M40" s="3">
        <v>46740987673</v>
      </c>
      <c r="N40" s="3"/>
      <c r="O40" s="3">
        <v>36396668742</v>
      </c>
      <c r="P40" s="3"/>
      <c r="Q40" s="3">
        <v>10344318931</v>
      </c>
    </row>
    <row r="41" spans="1:17" ht="20.25">
      <c r="A41" s="2" t="s">
        <v>165</v>
      </c>
      <c r="C41" s="3">
        <v>0</v>
      </c>
      <c r="D41" s="3"/>
      <c r="E41" s="3">
        <v>0</v>
      </c>
      <c r="F41" s="3"/>
      <c r="G41" s="3">
        <v>0</v>
      </c>
      <c r="H41" s="3"/>
      <c r="I41" s="3">
        <v>0</v>
      </c>
      <c r="J41" s="3"/>
      <c r="K41" s="3">
        <v>390597</v>
      </c>
      <c r="L41" s="3"/>
      <c r="M41" s="3">
        <v>4787868244</v>
      </c>
      <c r="N41" s="3"/>
      <c r="O41" s="3">
        <v>4550558948</v>
      </c>
      <c r="P41" s="3"/>
      <c r="Q41" s="3">
        <v>237309296</v>
      </c>
    </row>
    <row r="42" spans="1:17" ht="20.25">
      <c r="A42" s="2" t="s">
        <v>146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v>0</v>
      </c>
      <c r="J42" s="3"/>
      <c r="K42" s="3">
        <v>500000</v>
      </c>
      <c r="L42" s="3"/>
      <c r="M42" s="3">
        <v>9682212643</v>
      </c>
      <c r="N42" s="3"/>
      <c r="O42" s="3">
        <v>8335109250</v>
      </c>
      <c r="P42" s="3"/>
      <c r="Q42" s="3">
        <v>1347103393</v>
      </c>
    </row>
    <row r="43" spans="1:17" ht="20.25">
      <c r="A43" s="2" t="s">
        <v>167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v>0</v>
      </c>
      <c r="J43" s="3"/>
      <c r="K43" s="3">
        <v>25000</v>
      </c>
      <c r="L43" s="3"/>
      <c r="M43" s="3">
        <v>651107708</v>
      </c>
      <c r="N43" s="3"/>
      <c r="O43" s="3">
        <v>638329077</v>
      </c>
      <c r="P43" s="3"/>
      <c r="Q43" s="3">
        <v>12778631</v>
      </c>
    </row>
    <row r="44" spans="1:17" ht="20.25">
      <c r="A44" s="2" t="s">
        <v>40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v>0</v>
      </c>
      <c r="J44" s="3"/>
      <c r="K44" s="3">
        <v>83683</v>
      </c>
      <c r="L44" s="3"/>
      <c r="M44" s="3">
        <v>1758213558</v>
      </c>
      <c r="N44" s="3"/>
      <c r="O44" s="3">
        <f>M44-Q44</f>
        <v>725042903</v>
      </c>
      <c r="P44" s="3"/>
      <c r="Q44" s="3">
        <v>1033170655</v>
      </c>
    </row>
    <row r="45" spans="1:17" ht="20.25">
      <c r="A45" s="2" t="s">
        <v>168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v>0</v>
      </c>
      <c r="J45" s="3"/>
      <c r="K45" s="3">
        <v>139632</v>
      </c>
      <c r="L45" s="3"/>
      <c r="M45" s="3">
        <v>1409078841</v>
      </c>
      <c r="N45" s="3"/>
      <c r="O45" s="3">
        <v>702008378</v>
      </c>
      <c r="P45" s="3"/>
      <c r="Q45" s="3">
        <v>707070463</v>
      </c>
    </row>
    <row r="46" spans="1:17" ht="20.25">
      <c r="A46" s="2" t="s">
        <v>169</v>
      </c>
      <c r="C46" s="3">
        <v>0</v>
      </c>
      <c r="D46" s="3"/>
      <c r="E46" s="3">
        <v>0</v>
      </c>
      <c r="F46" s="3"/>
      <c r="G46" s="3">
        <v>0</v>
      </c>
      <c r="H46" s="3"/>
      <c r="I46" s="3">
        <v>0</v>
      </c>
      <c r="J46" s="3"/>
      <c r="K46" s="3">
        <v>285100</v>
      </c>
      <c r="L46" s="3"/>
      <c r="M46" s="3">
        <v>1300976977</v>
      </c>
      <c r="N46" s="3"/>
      <c r="O46" s="3">
        <v>542752570</v>
      </c>
      <c r="P46" s="3"/>
      <c r="Q46" s="3">
        <v>758224407</v>
      </c>
    </row>
    <row r="47" spans="1:17" ht="20.25">
      <c r="A47" s="2" t="s">
        <v>170</v>
      </c>
      <c r="C47" s="3">
        <v>0</v>
      </c>
      <c r="D47" s="3"/>
      <c r="E47" s="3">
        <v>0</v>
      </c>
      <c r="F47" s="3"/>
      <c r="G47" s="3">
        <v>0</v>
      </c>
      <c r="H47" s="3"/>
      <c r="I47" s="3">
        <v>0</v>
      </c>
      <c r="J47" s="3"/>
      <c r="K47" s="3">
        <v>7588259</v>
      </c>
      <c r="L47" s="3"/>
      <c r="M47" s="3">
        <v>32920202203</v>
      </c>
      <c r="N47" s="3"/>
      <c r="O47" s="3">
        <f>22717537960+82</f>
        <v>22717538042</v>
      </c>
      <c r="P47" s="3"/>
      <c r="Q47" s="3">
        <f>10202664243-82</f>
        <v>10202664161</v>
      </c>
    </row>
    <row r="48" spans="1:17" ht="21" thickBot="1">
      <c r="C48" s="4">
        <f>SUM(C8:C47)</f>
        <v>5380720</v>
      </c>
      <c r="D48" s="3"/>
      <c r="E48" s="4">
        <f>SUM(E8:E47)</f>
        <v>75437467576</v>
      </c>
      <c r="F48" s="3"/>
      <c r="G48" s="4">
        <f>SUM(SUM(G8:G47))</f>
        <v>70004283402</v>
      </c>
      <c r="H48" s="3"/>
      <c r="I48" s="4">
        <f>SUM(I8:I47)</f>
        <v>5433184174</v>
      </c>
      <c r="J48" s="3"/>
      <c r="K48" s="4">
        <f>SUM(K8:K47)</f>
        <v>126866454</v>
      </c>
      <c r="L48" s="3"/>
      <c r="M48" s="17">
        <f>SUM(M8:M47)</f>
        <v>1527441175523</v>
      </c>
      <c r="N48" s="3"/>
      <c r="O48" s="4">
        <f>SUM(O8:O47)</f>
        <v>1342276737952</v>
      </c>
      <c r="P48" s="3"/>
      <c r="Q48" s="4">
        <f>SUM(Q8:Q47)</f>
        <v>185164437571</v>
      </c>
    </row>
    <row r="49" spans="3:17" ht="15.75" thickTop="1"/>
    <row r="50" spans="3:17">
      <c r="C50" s="6"/>
      <c r="E50" s="6"/>
      <c r="I50" s="6"/>
      <c r="K50" s="6"/>
      <c r="M50" s="31"/>
      <c r="Q50" s="6"/>
    </row>
    <row r="51" spans="3:17">
      <c r="I51" s="6"/>
      <c r="M51" s="22"/>
      <c r="Q51" s="6"/>
    </row>
    <row r="52" spans="3:17">
      <c r="C52" s="6"/>
      <c r="E52" s="6"/>
      <c r="I52" s="6"/>
      <c r="M52" s="31"/>
      <c r="Q52" s="6"/>
    </row>
    <row r="53" spans="3:17" ht="18.75">
      <c r="I53" s="8"/>
      <c r="M53" s="22"/>
      <c r="Q53" s="6"/>
    </row>
    <row r="54" spans="3:17" ht="18.75">
      <c r="I54" s="6"/>
      <c r="O54" s="13"/>
      <c r="Q54" s="8"/>
    </row>
    <row r="55" spans="3:17">
      <c r="Q55" s="6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90"/>
  <sheetViews>
    <sheetView rightToLeft="1" view="pageBreakPreview" zoomScale="80" zoomScaleNormal="100" zoomScaleSheetLayoutView="80" workbookViewId="0">
      <selection activeCell="I86" sqref="I86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3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24" width="20.7109375" style="1" bestFit="1" customWidth="1"/>
    <col min="25" max="16384" width="9.140625" style="1"/>
  </cols>
  <sheetData>
    <row r="2" spans="1:24" ht="23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4" ht="23.25">
      <c r="A3" s="32" t="s">
        <v>108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4" ht="23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6" spans="1:24" ht="23.25">
      <c r="A6" s="33" t="s">
        <v>3</v>
      </c>
      <c r="C6" s="36" t="s">
        <v>110</v>
      </c>
      <c r="D6" s="36" t="s">
        <v>110</v>
      </c>
      <c r="E6" s="36" t="s">
        <v>110</v>
      </c>
      <c r="F6" s="36" t="s">
        <v>110</v>
      </c>
      <c r="G6" s="36" t="s">
        <v>110</v>
      </c>
      <c r="H6" s="36" t="s">
        <v>110</v>
      </c>
      <c r="I6" s="36" t="s">
        <v>110</v>
      </c>
      <c r="J6" s="36" t="s">
        <v>110</v>
      </c>
      <c r="K6" s="36" t="s">
        <v>110</v>
      </c>
      <c r="M6" s="36" t="s">
        <v>111</v>
      </c>
      <c r="N6" s="36" t="s">
        <v>111</v>
      </c>
      <c r="O6" s="36" t="s">
        <v>111</v>
      </c>
      <c r="P6" s="36" t="s">
        <v>111</v>
      </c>
      <c r="Q6" s="36" t="s">
        <v>111</v>
      </c>
      <c r="R6" s="36" t="s">
        <v>111</v>
      </c>
      <c r="S6" s="36" t="s">
        <v>111</v>
      </c>
      <c r="T6" s="36" t="s">
        <v>111</v>
      </c>
      <c r="U6" s="36" t="s">
        <v>111</v>
      </c>
    </row>
    <row r="7" spans="1:24" ht="23.25">
      <c r="A7" s="34" t="s">
        <v>3</v>
      </c>
      <c r="C7" s="36" t="s">
        <v>171</v>
      </c>
      <c r="E7" s="36" t="s">
        <v>172</v>
      </c>
      <c r="G7" s="36" t="s">
        <v>173</v>
      </c>
      <c r="I7" s="36" t="s">
        <v>81</v>
      </c>
      <c r="K7" s="18" t="s">
        <v>174</v>
      </c>
      <c r="M7" s="36" t="s">
        <v>171</v>
      </c>
      <c r="O7" s="36" t="s">
        <v>172</v>
      </c>
      <c r="Q7" s="36" t="s">
        <v>173</v>
      </c>
      <c r="S7" s="36" t="s">
        <v>81</v>
      </c>
      <c r="U7" s="18" t="s">
        <v>174</v>
      </c>
      <c r="W7" s="15"/>
      <c r="X7" s="6"/>
    </row>
    <row r="8" spans="1:24" ht="20.25">
      <c r="A8" s="2" t="s">
        <v>38</v>
      </c>
      <c r="C8" s="3">
        <v>0</v>
      </c>
      <c r="D8" s="3"/>
      <c r="E8" s="3">
        <v>-1246841460</v>
      </c>
      <c r="F8" s="3"/>
      <c r="G8" s="3">
        <v>972226066</v>
      </c>
      <c r="H8" s="3"/>
      <c r="I8" s="3">
        <v>-274615394</v>
      </c>
      <c r="K8" s="19">
        <v>-2.3260237422751948E-3</v>
      </c>
      <c r="M8" s="3">
        <v>0</v>
      </c>
      <c r="N8" s="3"/>
      <c r="O8" s="3">
        <v>1494620238</v>
      </c>
      <c r="P8" s="3"/>
      <c r="Q8" s="3">
        <v>1791760067</v>
      </c>
      <c r="R8" s="3"/>
      <c r="S8" s="3">
        <v>3286380305</v>
      </c>
      <c r="U8" s="19">
        <v>3.1335678986187123E-3</v>
      </c>
      <c r="W8" s="10"/>
      <c r="X8" s="10"/>
    </row>
    <row r="9" spans="1:24" ht="20.25">
      <c r="A9" s="2" t="s">
        <v>71</v>
      </c>
      <c r="C9" s="3">
        <v>0</v>
      </c>
      <c r="D9" s="3"/>
      <c r="E9" s="3">
        <v>0</v>
      </c>
      <c r="F9" s="3"/>
      <c r="G9" s="3">
        <v>-4047200313</v>
      </c>
      <c r="H9" s="3"/>
      <c r="I9" s="3">
        <v>-4047200313</v>
      </c>
      <c r="K9" s="19">
        <v>-3.4280248753213012E-2</v>
      </c>
      <c r="M9" s="3">
        <v>0</v>
      </c>
      <c r="N9" s="3"/>
      <c r="O9" s="3">
        <v>0</v>
      </c>
      <c r="P9" s="3"/>
      <c r="Q9" s="3">
        <v>-4047200313</v>
      </c>
      <c r="R9" s="3"/>
      <c r="S9" s="3">
        <v>-4047200313</v>
      </c>
      <c r="U9" s="19">
        <v>-3.8590107665875894E-3</v>
      </c>
      <c r="W9" s="10"/>
      <c r="X9" s="10"/>
    </row>
    <row r="10" spans="1:24" ht="20.25">
      <c r="A10" s="2" t="s">
        <v>53</v>
      </c>
      <c r="C10" s="3">
        <v>0</v>
      </c>
      <c r="D10" s="3"/>
      <c r="E10" s="3">
        <v>-1201806463</v>
      </c>
      <c r="F10" s="3"/>
      <c r="G10" s="3">
        <v>1166470296</v>
      </c>
      <c r="H10" s="3"/>
      <c r="I10" s="3">
        <v>-35336167</v>
      </c>
      <c r="K10" s="19">
        <v>-2.9930136911043398E-4</v>
      </c>
      <c r="M10" s="3">
        <v>1000000000</v>
      </c>
      <c r="N10" s="3"/>
      <c r="O10" s="3">
        <v>0</v>
      </c>
      <c r="P10" s="3"/>
      <c r="Q10" s="3">
        <v>4301604797</v>
      </c>
      <c r="R10" s="3"/>
      <c r="S10" s="3">
        <v>5301604797</v>
      </c>
      <c r="U10" s="19">
        <v>5.0550870749093589E-3</v>
      </c>
      <c r="W10" s="10"/>
      <c r="X10" s="10"/>
    </row>
    <row r="11" spans="1:24" ht="20.25">
      <c r="A11" s="2" t="s">
        <v>30</v>
      </c>
      <c r="C11" s="3">
        <v>0</v>
      </c>
      <c r="D11" s="3"/>
      <c r="E11" s="3">
        <v>467130810</v>
      </c>
      <c r="F11" s="3"/>
      <c r="G11" s="3">
        <v>2350257128</v>
      </c>
      <c r="H11" s="3"/>
      <c r="I11" s="3">
        <v>2817387938</v>
      </c>
      <c r="K11" s="19">
        <v>2.386359751918261E-2</v>
      </c>
      <c r="M11" s="3">
        <v>0</v>
      </c>
      <c r="N11" s="3"/>
      <c r="O11" s="3">
        <v>1687477088</v>
      </c>
      <c r="P11" s="3"/>
      <c r="Q11" s="3">
        <v>2350257128</v>
      </c>
      <c r="R11" s="3"/>
      <c r="S11" s="3">
        <v>4037734216</v>
      </c>
      <c r="U11" s="19">
        <v>3.8499848307763014E-3</v>
      </c>
      <c r="W11" s="10"/>
      <c r="X11" s="10"/>
    </row>
    <row r="12" spans="1:24" ht="20.25">
      <c r="A12" s="2" t="s">
        <v>15</v>
      </c>
      <c r="C12" s="3">
        <v>0</v>
      </c>
      <c r="D12" s="3"/>
      <c r="E12" s="3">
        <v>-7191120942</v>
      </c>
      <c r="F12" s="3"/>
      <c r="G12" s="3">
        <v>4991430997</v>
      </c>
      <c r="H12" s="3"/>
      <c r="I12" s="3">
        <v>-2199689945</v>
      </c>
      <c r="K12" s="19">
        <v>-1.8631624990819044E-2</v>
      </c>
      <c r="M12" s="3">
        <v>0</v>
      </c>
      <c r="N12" s="3"/>
      <c r="O12" s="3">
        <v>0</v>
      </c>
      <c r="P12" s="3"/>
      <c r="Q12" s="3">
        <v>4991430997</v>
      </c>
      <c r="R12" s="3"/>
      <c r="S12" s="3">
        <v>4991430997</v>
      </c>
      <c r="U12" s="19">
        <v>4.7593359528636768E-3</v>
      </c>
      <c r="W12" s="10"/>
      <c r="X12" s="10"/>
    </row>
    <row r="13" spans="1:24" ht="20.25">
      <c r="A13" s="2" t="s">
        <v>160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K13" s="19">
        <v>0</v>
      </c>
      <c r="M13" s="3">
        <v>0</v>
      </c>
      <c r="N13" s="3"/>
      <c r="O13" s="3">
        <v>0</v>
      </c>
      <c r="P13" s="3"/>
      <c r="Q13" s="3">
        <v>-1879891183</v>
      </c>
      <c r="R13" s="3"/>
      <c r="S13" s="3">
        <v>-1879891183</v>
      </c>
      <c r="U13" s="19">
        <v>-1.7924786899990734E-3</v>
      </c>
      <c r="W13" s="10"/>
      <c r="X13" s="10"/>
    </row>
    <row r="14" spans="1:24" ht="20.25">
      <c r="A14" s="2" t="s">
        <v>161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K14" s="19">
        <v>0</v>
      </c>
      <c r="M14" s="3">
        <v>0</v>
      </c>
      <c r="N14" s="3"/>
      <c r="O14" s="3">
        <v>0</v>
      </c>
      <c r="P14" s="3"/>
      <c r="Q14" s="3">
        <v>1290348992</v>
      </c>
      <c r="R14" s="3"/>
      <c r="S14" s="3">
        <v>1290348992</v>
      </c>
      <c r="U14" s="19">
        <v>1.2303494434878601E-3</v>
      </c>
      <c r="W14" s="10"/>
      <c r="X14" s="10"/>
    </row>
    <row r="15" spans="1:24" ht="20.25">
      <c r="A15" s="2" t="s">
        <v>155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K15" s="19">
        <v>0</v>
      </c>
      <c r="M15" s="3">
        <v>1192272000</v>
      </c>
      <c r="N15" s="3"/>
      <c r="O15" s="3">
        <v>0</v>
      </c>
      <c r="P15" s="3"/>
      <c r="Q15" s="3">
        <v>16526873961</v>
      </c>
      <c r="R15" s="3"/>
      <c r="S15" s="3">
        <v>17719145961</v>
      </c>
      <c r="U15" s="19">
        <v>1.6895228738394299E-2</v>
      </c>
      <c r="W15" s="10"/>
      <c r="X15" s="10"/>
    </row>
    <row r="16" spans="1:24" ht="20.25">
      <c r="A16" s="2" t="s">
        <v>48</v>
      </c>
      <c r="C16" s="3">
        <v>0</v>
      </c>
      <c r="D16" s="3"/>
      <c r="E16" s="3">
        <v>-2232301205</v>
      </c>
      <c r="F16" s="3"/>
      <c r="G16" s="3">
        <v>0</v>
      </c>
      <c r="H16" s="3"/>
      <c r="I16" s="3">
        <v>-2232301205</v>
      </c>
      <c r="K16" s="19">
        <v>-1.8907846086514461E-2</v>
      </c>
      <c r="M16" s="3">
        <v>0</v>
      </c>
      <c r="N16" s="3"/>
      <c r="O16" s="3">
        <v>1291586642</v>
      </c>
      <c r="P16" s="3"/>
      <c r="Q16" s="3">
        <v>-8053</v>
      </c>
      <c r="R16" s="3"/>
      <c r="S16" s="3">
        <v>1291578589</v>
      </c>
      <c r="U16" s="19">
        <v>1.2315218658278965E-3</v>
      </c>
      <c r="W16" s="10"/>
      <c r="X16" s="10"/>
    </row>
    <row r="17" spans="1:24" ht="20.25">
      <c r="A17" s="2" t="s">
        <v>19</v>
      </c>
      <c r="C17" s="3">
        <v>0</v>
      </c>
      <c r="D17" s="3"/>
      <c r="E17" s="3">
        <v>-14248113789</v>
      </c>
      <c r="F17" s="3"/>
      <c r="G17" s="3">
        <v>0</v>
      </c>
      <c r="H17" s="3"/>
      <c r="I17" s="3">
        <v>-14248113789</v>
      </c>
      <c r="K17" s="19">
        <v>-0.1206831506170138</v>
      </c>
      <c r="M17" s="3">
        <v>926786795</v>
      </c>
      <c r="N17" s="3"/>
      <c r="O17" s="3">
        <v>-24723912713</v>
      </c>
      <c r="P17" s="3"/>
      <c r="Q17" s="3">
        <v>-15277833725</v>
      </c>
      <c r="R17" s="3"/>
      <c r="S17" s="3">
        <v>-39074959643</v>
      </c>
      <c r="U17" s="19">
        <v>-3.7258024882523909E-2</v>
      </c>
      <c r="W17" s="10"/>
      <c r="X17" s="10"/>
    </row>
    <row r="18" spans="1:24" ht="20.25">
      <c r="A18" s="2" t="s">
        <v>132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K18" s="19">
        <v>0</v>
      </c>
      <c r="M18" s="3">
        <v>10443259557</v>
      </c>
      <c r="N18" s="3"/>
      <c r="O18" s="3">
        <v>0</v>
      </c>
      <c r="P18" s="3"/>
      <c r="Q18" s="3">
        <v>26441000470</v>
      </c>
      <c r="R18" s="3"/>
      <c r="S18" s="3">
        <v>36884260027</v>
      </c>
      <c r="U18" s="19">
        <v>3.5169189947087565E-2</v>
      </c>
      <c r="W18" s="10"/>
      <c r="X18" s="10"/>
    </row>
    <row r="19" spans="1:24" ht="20.25">
      <c r="A19" s="2" t="s">
        <v>20</v>
      </c>
      <c r="C19" s="3">
        <v>0</v>
      </c>
      <c r="D19" s="3"/>
      <c r="E19" s="3">
        <v>5616719244</v>
      </c>
      <c r="F19" s="3"/>
      <c r="G19" s="3">
        <v>0</v>
      </c>
      <c r="H19" s="3"/>
      <c r="I19" s="3">
        <v>5616719244</v>
      </c>
      <c r="K19" s="19">
        <v>4.7574253303651233E-2</v>
      </c>
      <c r="M19" s="3">
        <v>18109092212</v>
      </c>
      <c r="N19" s="3"/>
      <c r="O19" s="3">
        <v>28058877919</v>
      </c>
      <c r="P19" s="3"/>
      <c r="Q19" s="3">
        <v>10570244482</v>
      </c>
      <c r="R19" s="3"/>
      <c r="S19" s="3">
        <v>56738214613</v>
      </c>
      <c r="U19" s="19">
        <v>5.4099961488247764E-2</v>
      </c>
      <c r="W19" s="10"/>
      <c r="X19" s="10"/>
    </row>
    <row r="20" spans="1:24" ht="20.25">
      <c r="A20" s="2" t="s">
        <v>17</v>
      </c>
      <c r="C20" s="3">
        <v>0</v>
      </c>
      <c r="D20" s="3"/>
      <c r="E20" s="3">
        <v>-1133458350</v>
      </c>
      <c r="F20" s="3"/>
      <c r="G20" s="3">
        <v>0</v>
      </c>
      <c r="H20" s="3"/>
      <c r="I20" s="3">
        <v>-1133458350</v>
      </c>
      <c r="K20" s="19">
        <v>-9.6005216407499278E-3</v>
      </c>
      <c r="M20" s="3">
        <v>1341239658</v>
      </c>
      <c r="N20" s="3"/>
      <c r="O20" s="3">
        <v>-6146338303</v>
      </c>
      <c r="P20" s="3"/>
      <c r="Q20" s="3">
        <v>-19960960817</v>
      </c>
      <c r="R20" s="3"/>
      <c r="S20" s="3">
        <v>-24766059462</v>
      </c>
      <c r="U20" s="19">
        <v>-2.3614469934393496E-2</v>
      </c>
      <c r="W20" s="10"/>
      <c r="X20" s="10"/>
    </row>
    <row r="21" spans="1:24" ht="20.25">
      <c r="A21" s="2" t="s">
        <v>16</v>
      </c>
      <c r="C21" s="3">
        <v>0</v>
      </c>
      <c r="D21" s="3"/>
      <c r="E21" s="3">
        <v>-14563826550</v>
      </c>
      <c r="F21" s="3"/>
      <c r="G21" s="3">
        <v>0</v>
      </c>
      <c r="H21" s="3"/>
      <c r="I21" s="3">
        <v>-14563826550</v>
      </c>
      <c r="K21" s="19">
        <v>-0.12335727375020296</v>
      </c>
      <c r="M21" s="3">
        <v>930000000</v>
      </c>
      <c r="N21" s="3"/>
      <c r="O21" s="3">
        <v>-25418852421</v>
      </c>
      <c r="P21" s="3"/>
      <c r="Q21" s="3">
        <v>-101213608</v>
      </c>
      <c r="R21" s="3"/>
      <c r="S21" s="3">
        <v>-24590066029</v>
      </c>
      <c r="U21" s="19">
        <v>-2.3446659966941629E-2</v>
      </c>
      <c r="W21" s="10"/>
      <c r="X21" s="10"/>
    </row>
    <row r="22" spans="1:24" ht="20.25">
      <c r="A22" s="2" t="s">
        <v>162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K22" s="19">
        <v>0</v>
      </c>
      <c r="M22" s="3">
        <v>0</v>
      </c>
      <c r="N22" s="3"/>
      <c r="O22" s="3">
        <v>0</v>
      </c>
      <c r="P22" s="3"/>
      <c r="Q22" s="3">
        <v>2126631100</v>
      </c>
      <c r="R22" s="3"/>
      <c r="S22" s="3">
        <v>2126631100</v>
      </c>
      <c r="U22" s="19">
        <v>2.0277455220339149E-3</v>
      </c>
      <c r="W22" s="10"/>
      <c r="X22" s="10"/>
    </row>
    <row r="23" spans="1:24" ht="20.25">
      <c r="A23" s="2" t="s">
        <v>153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K23" s="19">
        <v>0</v>
      </c>
      <c r="M23" s="3">
        <v>267729000</v>
      </c>
      <c r="N23" s="3"/>
      <c r="O23" s="3">
        <v>0</v>
      </c>
      <c r="P23" s="3"/>
      <c r="Q23" s="3">
        <v>-1236534362</v>
      </c>
      <c r="R23" s="3"/>
      <c r="S23" s="3">
        <v>-968805362</v>
      </c>
      <c r="U23" s="19">
        <v>-9.2375717373734719E-4</v>
      </c>
      <c r="W23" s="10"/>
      <c r="X23" s="10"/>
    </row>
    <row r="24" spans="1:24" ht="20.25">
      <c r="A24" s="2" t="s">
        <v>163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K24" s="19">
        <v>0</v>
      </c>
      <c r="M24" s="3">
        <v>0</v>
      </c>
      <c r="N24" s="3"/>
      <c r="O24" s="3">
        <v>0</v>
      </c>
      <c r="P24" s="3"/>
      <c r="Q24" s="3">
        <v>755353722</v>
      </c>
      <c r="R24" s="3"/>
      <c r="S24" s="3">
        <v>755353722</v>
      </c>
      <c r="U24" s="19">
        <v>7.2023075715254539E-4</v>
      </c>
      <c r="W24" s="10"/>
      <c r="X24" s="10"/>
    </row>
    <row r="25" spans="1:24" ht="20.25">
      <c r="A25" s="2" t="s">
        <v>134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K25" s="19">
        <v>0</v>
      </c>
      <c r="M25" s="3">
        <v>7451319095</v>
      </c>
      <c r="N25" s="3"/>
      <c r="O25" s="3">
        <v>0</v>
      </c>
      <c r="P25" s="3"/>
      <c r="Q25" s="3">
        <v>61305763700</v>
      </c>
      <c r="R25" s="3"/>
      <c r="S25" s="3">
        <v>68757082795</v>
      </c>
      <c r="U25" s="19">
        <v>6.5559967944452791E-2</v>
      </c>
      <c r="W25" s="10"/>
      <c r="X25" s="10"/>
    </row>
    <row r="26" spans="1:24" ht="20.25">
      <c r="A26" s="2" t="s">
        <v>41</v>
      </c>
      <c r="C26" s="3">
        <v>0</v>
      </c>
      <c r="D26" s="3"/>
      <c r="E26" s="3">
        <v>156386451</v>
      </c>
      <c r="F26" s="3"/>
      <c r="G26" s="3">
        <v>0</v>
      </c>
      <c r="H26" s="3"/>
      <c r="I26" s="3">
        <v>156386451</v>
      </c>
      <c r="K26" s="19">
        <v>1.3246110958956526E-3</v>
      </c>
      <c r="M26" s="3">
        <v>6890907575</v>
      </c>
      <c r="N26" s="3"/>
      <c r="O26" s="3">
        <v>-1094705083</v>
      </c>
      <c r="P26" s="3"/>
      <c r="Q26" s="3">
        <v>885917783</v>
      </c>
      <c r="R26" s="3"/>
      <c r="S26" s="3">
        <v>6682120275</v>
      </c>
      <c r="U26" s="19">
        <v>6.3714103801657375E-3</v>
      </c>
      <c r="W26" s="10"/>
      <c r="X26" s="10"/>
    </row>
    <row r="27" spans="1:24" ht="20.25">
      <c r="A27" s="2" t="s">
        <v>63</v>
      </c>
      <c r="C27" s="3">
        <v>0</v>
      </c>
      <c r="D27" s="3"/>
      <c r="E27" s="3">
        <v>10516365889</v>
      </c>
      <c r="F27" s="3"/>
      <c r="G27" s="3">
        <v>0</v>
      </c>
      <c r="H27" s="3"/>
      <c r="I27" s="3">
        <v>10516365889</v>
      </c>
      <c r="K27" s="19">
        <v>8.9074819819703874E-2</v>
      </c>
      <c r="M27" s="3">
        <v>2742784800</v>
      </c>
      <c r="N27" s="3"/>
      <c r="O27" s="3">
        <v>11100608400</v>
      </c>
      <c r="P27" s="3"/>
      <c r="Q27" s="3">
        <v>-428985337</v>
      </c>
      <c r="R27" s="3"/>
      <c r="S27" s="3">
        <v>13414407863</v>
      </c>
      <c r="U27" s="19">
        <v>1.2790655358578545E-2</v>
      </c>
      <c r="W27" s="10"/>
      <c r="X27" s="10"/>
    </row>
    <row r="28" spans="1:24" ht="20.25">
      <c r="A28" s="2" t="s">
        <v>123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K28" s="19">
        <v>0</v>
      </c>
      <c r="M28" s="3">
        <v>466781645</v>
      </c>
      <c r="N28" s="3"/>
      <c r="O28" s="3">
        <v>0</v>
      </c>
      <c r="P28" s="3"/>
      <c r="Q28" s="3">
        <v>-48482868</v>
      </c>
      <c r="R28" s="3"/>
      <c r="S28" s="3">
        <v>418298777</v>
      </c>
      <c r="U28" s="19">
        <v>3.9884842835883152E-4</v>
      </c>
      <c r="W28" s="10"/>
      <c r="X28" s="10"/>
    </row>
    <row r="29" spans="1:24" ht="20.25">
      <c r="A29" s="2" t="s">
        <v>33</v>
      </c>
      <c r="C29" s="3">
        <v>0</v>
      </c>
      <c r="D29" s="3"/>
      <c r="E29" s="3">
        <v>-1658711944</v>
      </c>
      <c r="F29" s="3"/>
      <c r="G29" s="3">
        <v>0</v>
      </c>
      <c r="H29" s="3"/>
      <c r="I29" s="3">
        <v>-1658711944</v>
      </c>
      <c r="K29" s="19">
        <v>-1.4049479554447132E-2</v>
      </c>
      <c r="M29" s="3">
        <v>10513910</v>
      </c>
      <c r="N29" s="3"/>
      <c r="O29" s="3">
        <v>-5698543898</v>
      </c>
      <c r="P29" s="3"/>
      <c r="Q29" s="3">
        <v>590893012</v>
      </c>
      <c r="R29" s="3"/>
      <c r="S29" s="3">
        <v>-5097136976</v>
      </c>
      <c r="U29" s="19">
        <v>-4.860126741435075E-3</v>
      </c>
      <c r="W29" s="10"/>
      <c r="X29" s="10"/>
    </row>
    <row r="30" spans="1:24" ht="20.25">
      <c r="A30" s="2" t="s">
        <v>55</v>
      </c>
      <c r="C30" s="3">
        <v>0</v>
      </c>
      <c r="D30" s="3"/>
      <c r="E30" s="3">
        <v>6274869948</v>
      </c>
      <c r="F30" s="3"/>
      <c r="G30" s="3">
        <v>0</v>
      </c>
      <c r="H30" s="3"/>
      <c r="I30" s="3">
        <v>6274869948</v>
      </c>
      <c r="K30" s="19">
        <v>5.3148864913003087E-2</v>
      </c>
      <c r="M30" s="3">
        <v>13198920435</v>
      </c>
      <c r="N30" s="3"/>
      <c r="O30" s="3">
        <v>56256291686</v>
      </c>
      <c r="P30" s="3"/>
      <c r="Q30" s="3">
        <v>-8713</v>
      </c>
      <c r="R30" s="3"/>
      <c r="S30" s="3">
        <v>69455203408</v>
      </c>
      <c r="U30" s="19">
        <v>6.6225626857674885E-2</v>
      </c>
      <c r="W30" s="10"/>
      <c r="X30" s="10"/>
    </row>
    <row r="31" spans="1:24" ht="20.25">
      <c r="A31" s="2" t="s">
        <v>26</v>
      </c>
      <c r="C31" s="3">
        <v>0</v>
      </c>
      <c r="D31" s="3"/>
      <c r="E31" s="3">
        <v>11702309486</v>
      </c>
      <c r="F31" s="3"/>
      <c r="G31" s="3">
        <v>0</v>
      </c>
      <c r="H31" s="3"/>
      <c r="I31" s="3">
        <v>11702309486</v>
      </c>
      <c r="K31" s="19">
        <v>9.9119897495215561E-2</v>
      </c>
      <c r="M31" s="3">
        <v>0</v>
      </c>
      <c r="N31" s="3"/>
      <c r="O31" s="3">
        <v>53028597305</v>
      </c>
      <c r="P31" s="3"/>
      <c r="Q31" s="3">
        <v>2834700711</v>
      </c>
      <c r="R31" s="3"/>
      <c r="S31" s="3">
        <v>55863298016</v>
      </c>
      <c r="U31" s="19">
        <v>5.3265727374150633E-2</v>
      </c>
      <c r="W31" s="10"/>
      <c r="X31" s="10"/>
    </row>
    <row r="32" spans="1:24" ht="20.25">
      <c r="A32" s="2" t="s">
        <v>35</v>
      </c>
      <c r="C32" s="3">
        <v>0</v>
      </c>
      <c r="D32" s="3"/>
      <c r="E32" s="3">
        <v>-2885939548</v>
      </c>
      <c r="F32" s="3"/>
      <c r="G32" s="3">
        <v>0</v>
      </c>
      <c r="H32" s="3"/>
      <c r="I32" s="3">
        <v>-2885939548</v>
      </c>
      <c r="K32" s="19">
        <v>-2.4444237482983001E-2</v>
      </c>
      <c r="M32" s="3">
        <v>0</v>
      </c>
      <c r="N32" s="3"/>
      <c r="O32" s="3">
        <v>-290747158</v>
      </c>
      <c r="P32" s="3"/>
      <c r="Q32" s="3">
        <v>-17167762984</v>
      </c>
      <c r="R32" s="3"/>
      <c r="S32" s="3">
        <v>-17458510142</v>
      </c>
      <c r="U32" s="19">
        <v>-1.6646712145714501E-2</v>
      </c>
      <c r="W32" s="10"/>
      <c r="X32" s="10"/>
    </row>
    <row r="33" spans="1:24" ht="20.25">
      <c r="A33" s="2" t="s">
        <v>152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K33" s="19">
        <v>0</v>
      </c>
      <c r="M33" s="3">
        <v>1341099439</v>
      </c>
      <c r="N33" s="3"/>
      <c r="O33" s="3">
        <v>0</v>
      </c>
      <c r="P33" s="3"/>
      <c r="Q33" s="3">
        <v>6875273616</v>
      </c>
      <c r="R33" s="3"/>
      <c r="S33" s="3">
        <v>8216373055</v>
      </c>
      <c r="U33" s="19">
        <v>7.8343224029952183E-3</v>
      </c>
      <c r="W33" s="10"/>
      <c r="X33" s="10"/>
    </row>
    <row r="34" spans="1:24" ht="20.25">
      <c r="A34" s="2" t="s">
        <v>25</v>
      </c>
      <c r="C34" s="3">
        <v>0</v>
      </c>
      <c r="D34" s="3"/>
      <c r="E34" s="3">
        <v>4221684464</v>
      </c>
      <c r="F34" s="3"/>
      <c r="G34" s="3">
        <v>0</v>
      </c>
      <c r="H34" s="3"/>
      <c r="I34" s="3">
        <v>4221684464</v>
      </c>
      <c r="K34" s="19">
        <v>3.5758149434471725E-2</v>
      </c>
      <c r="M34" s="3">
        <v>0</v>
      </c>
      <c r="N34" s="3"/>
      <c r="O34" s="3">
        <v>24228620159</v>
      </c>
      <c r="P34" s="3"/>
      <c r="Q34" s="3">
        <v>2860924581</v>
      </c>
      <c r="R34" s="3"/>
      <c r="S34" s="3">
        <v>27089544740</v>
      </c>
      <c r="U34" s="19">
        <v>2.5829916171390698E-2</v>
      </c>
      <c r="W34" s="10"/>
      <c r="X34" s="10"/>
    </row>
    <row r="35" spans="1:24" ht="20.25">
      <c r="A35" s="2" t="s">
        <v>148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v>0</v>
      </c>
      <c r="K35" s="19">
        <v>0</v>
      </c>
      <c r="M35" s="3">
        <v>18777000000</v>
      </c>
      <c r="N35" s="3"/>
      <c r="O35" s="3">
        <v>0</v>
      </c>
      <c r="P35" s="3"/>
      <c r="Q35" s="3">
        <v>68034823106</v>
      </c>
      <c r="R35" s="3"/>
      <c r="S35" s="3">
        <v>86811823106</v>
      </c>
      <c r="U35" s="19">
        <v>8.2775186332407075E-2</v>
      </c>
      <c r="W35" s="10"/>
      <c r="X35" s="10"/>
    </row>
    <row r="36" spans="1:24" ht="20.25">
      <c r="A36" s="2" t="s">
        <v>45</v>
      </c>
      <c r="C36" s="3">
        <v>0</v>
      </c>
      <c r="D36" s="3"/>
      <c r="E36" s="3">
        <v>48842225929</v>
      </c>
      <c r="F36" s="3"/>
      <c r="G36" s="3">
        <v>0</v>
      </c>
      <c r="H36" s="3"/>
      <c r="I36" s="3">
        <v>48842225929</v>
      </c>
      <c r="K36" s="19">
        <v>0.41369923033674921</v>
      </c>
      <c r="M36" s="3">
        <v>0</v>
      </c>
      <c r="N36" s="3"/>
      <c r="O36" s="3">
        <v>69987273238</v>
      </c>
      <c r="P36" s="3"/>
      <c r="Q36" s="3">
        <v>1702769886</v>
      </c>
      <c r="R36" s="3"/>
      <c r="S36" s="3">
        <v>71690043124</v>
      </c>
      <c r="U36" s="19">
        <v>6.8356549435917319E-2</v>
      </c>
      <c r="W36" s="10"/>
      <c r="X36" s="10"/>
    </row>
    <row r="37" spans="1:24" ht="20.25">
      <c r="A37" s="2" t="s">
        <v>164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v>0</v>
      </c>
      <c r="K37" s="19">
        <v>0</v>
      </c>
      <c r="M37" s="3">
        <v>0</v>
      </c>
      <c r="N37" s="3"/>
      <c r="O37" s="3">
        <v>0</v>
      </c>
      <c r="P37" s="3"/>
      <c r="Q37" s="3">
        <v>8524121244</v>
      </c>
      <c r="R37" s="3"/>
      <c r="S37" s="3">
        <v>8524121244</v>
      </c>
      <c r="U37" s="19">
        <v>8.1277607017950417E-3</v>
      </c>
      <c r="W37" s="10"/>
      <c r="X37" s="10"/>
    </row>
    <row r="38" spans="1:24" ht="20.25">
      <c r="A38" s="2" t="s">
        <v>44</v>
      </c>
      <c r="C38" s="3">
        <v>0</v>
      </c>
      <c r="D38" s="3"/>
      <c r="E38" s="3">
        <v>9240722021</v>
      </c>
      <c r="F38" s="3"/>
      <c r="G38" s="3">
        <v>0</v>
      </c>
      <c r="H38" s="3"/>
      <c r="I38" s="3">
        <v>9240722021</v>
      </c>
      <c r="K38" s="19">
        <v>7.8269970607005454E-2</v>
      </c>
      <c r="M38" s="3">
        <v>7983595352</v>
      </c>
      <c r="N38" s="3"/>
      <c r="O38" s="3">
        <v>19990538958</v>
      </c>
      <c r="P38" s="3"/>
      <c r="Q38" s="3">
        <v>-115372156</v>
      </c>
      <c r="R38" s="3"/>
      <c r="S38" s="3">
        <v>27858762154</v>
      </c>
      <c r="U38" s="19">
        <v>2.6563365976911273E-2</v>
      </c>
      <c r="W38" s="10"/>
      <c r="X38" s="10"/>
    </row>
    <row r="39" spans="1:24" ht="20.25">
      <c r="A39" s="2" t="s">
        <v>149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v>0</v>
      </c>
      <c r="K39" s="19">
        <v>0</v>
      </c>
      <c r="M39" s="3">
        <v>999269628</v>
      </c>
      <c r="N39" s="3"/>
      <c r="O39" s="3">
        <v>0</v>
      </c>
      <c r="P39" s="3"/>
      <c r="Q39" s="3">
        <v>-3974641602</v>
      </c>
      <c r="R39" s="3"/>
      <c r="S39" s="3">
        <v>-2975371974</v>
      </c>
      <c r="U39" s="19">
        <v>-2.8370210501782417E-3</v>
      </c>
      <c r="W39" s="10"/>
      <c r="X39" s="10"/>
    </row>
    <row r="40" spans="1:24" ht="20.25">
      <c r="A40" s="2" t="s">
        <v>51</v>
      </c>
      <c r="C40" s="3">
        <v>0</v>
      </c>
      <c r="D40" s="3"/>
      <c r="E40" s="3">
        <v>1093455000</v>
      </c>
      <c r="F40" s="3"/>
      <c r="G40" s="3">
        <v>0</v>
      </c>
      <c r="H40" s="3"/>
      <c r="I40" s="3">
        <v>1093455000</v>
      </c>
      <c r="K40" s="19">
        <v>9.2616886987388746E-3</v>
      </c>
      <c r="M40" s="3">
        <v>0</v>
      </c>
      <c r="N40" s="3"/>
      <c r="O40" s="3">
        <v>7763962956</v>
      </c>
      <c r="P40" s="3"/>
      <c r="Q40" s="3">
        <v>10344318931</v>
      </c>
      <c r="R40" s="3"/>
      <c r="S40" s="3">
        <v>18108281887</v>
      </c>
      <c r="U40" s="19">
        <v>1.7266270350364057E-2</v>
      </c>
      <c r="W40" s="10"/>
      <c r="X40" s="10"/>
    </row>
    <row r="41" spans="1:24" ht="20.25">
      <c r="A41" s="2" t="s">
        <v>165</v>
      </c>
      <c r="C41" s="3">
        <v>0</v>
      </c>
      <c r="D41" s="3"/>
      <c r="E41" s="3">
        <v>0</v>
      </c>
      <c r="F41" s="3"/>
      <c r="G41" s="3">
        <v>0</v>
      </c>
      <c r="H41" s="3"/>
      <c r="I41" s="3">
        <v>0</v>
      </c>
      <c r="K41" s="19">
        <v>0</v>
      </c>
      <c r="M41" s="3">
        <v>0</v>
      </c>
      <c r="N41" s="3"/>
      <c r="O41" s="3">
        <v>0</v>
      </c>
      <c r="P41" s="3"/>
      <c r="Q41" s="3">
        <v>237309296</v>
      </c>
      <c r="R41" s="3"/>
      <c r="S41" s="3">
        <v>237309296</v>
      </c>
      <c r="U41" s="19">
        <v>2.262747226357316E-4</v>
      </c>
      <c r="W41" s="10"/>
      <c r="X41" s="10"/>
    </row>
    <row r="42" spans="1:24" ht="20.25">
      <c r="A42" s="2" t="s">
        <v>166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v>0</v>
      </c>
      <c r="K42" s="19">
        <v>0</v>
      </c>
      <c r="M42" s="3">
        <v>0</v>
      </c>
      <c r="N42" s="3"/>
      <c r="O42" s="3">
        <v>0</v>
      </c>
      <c r="P42" s="3"/>
      <c r="Q42" s="3">
        <v>0</v>
      </c>
      <c r="R42" s="3"/>
      <c r="S42" s="3">
        <v>0</v>
      </c>
      <c r="U42" s="19">
        <v>0</v>
      </c>
      <c r="W42" s="10"/>
      <c r="X42" s="10"/>
    </row>
    <row r="43" spans="1:24" ht="20.25">
      <c r="A43" s="2" t="s">
        <v>146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v>0</v>
      </c>
      <c r="K43" s="19">
        <v>0</v>
      </c>
      <c r="M43" s="3">
        <v>798957655</v>
      </c>
      <c r="N43" s="3"/>
      <c r="O43" s="3">
        <v>0</v>
      </c>
      <c r="P43" s="3"/>
      <c r="Q43" s="3">
        <v>1347103393</v>
      </c>
      <c r="R43" s="3"/>
      <c r="S43" s="3">
        <v>2146061048</v>
      </c>
      <c r="U43" s="19">
        <v>2.0462720027434049E-3</v>
      </c>
      <c r="W43" s="10"/>
      <c r="X43" s="10"/>
    </row>
    <row r="44" spans="1:24" ht="20.25">
      <c r="A44" s="2" t="s">
        <v>167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v>0</v>
      </c>
      <c r="K44" s="19">
        <v>0</v>
      </c>
      <c r="M44" s="3">
        <v>0</v>
      </c>
      <c r="N44" s="3"/>
      <c r="O44" s="3">
        <v>0</v>
      </c>
      <c r="P44" s="3"/>
      <c r="Q44" s="3">
        <v>12778631</v>
      </c>
      <c r="R44" s="3"/>
      <c r="S44" s="3">
        <v>12778631</v>
      </c>
      <c r="U44" s="19">
        <v>1.2184441292132785E-5</v>
      </c>
      <c r="W44" s="10"/>
      <c r="X44" s="10"/>
    </row>
    <row r="45" spans="1:24" ht="20.25">
      <c r="A45" s="2" t="s">
        <v>40</v>
      </c>
      <c r="C45" s="3">
        <v>0</v>
      </c>
      <c r="D45" s="3"/>
      <c r="E45" s="3">
        <v>7610564694</v>
      </c>
      <c r="F45" s="3"/>
      <c r="G45" s="3">
        <v>0</v>
      </c>
      <c r="H45" s="3"/>
      <c r="I45" s="3">
        <v>7610564694</v>
      </c>
      <c r="K45" s="19">
        <v>6.44623519188635E-2</v>
      </c>
      <c r="M45" s="3">
        <v>8522958357</v>
      </c>
      <c r="N45" s="3"/>
      <c r="O45" s="3">
        <v>41135814042</v>
      </c>
      <c r="P45" s="3"/>
      <c r="Q45" s="3">
        <v>1033170655</v>
      </c>
      <c r="R45" s="3"/>
      <c r="S45" s="3">
        <v>50691943054</v>
      </c>
      <c r="U45" s="19">
        <v>4.8334833686456816E-2</v>
      </c>
      <c r="W45" s="10"/>
      <c r="X45" s="10"/>
    </row>
    <row r="46" spans="1:24" ht="20.25">
      <c r="A46" s="2" t="s">
        <v>168</v>
      </c>
      <c r="C46" s="3">
        <v>0</v>
      </c>
      <c r="D46" s="3"/>
      <c r="E46" s="3">
        <v>0</v>
      </c>
      <c r="F46" s="3"/>
      <c r="G46" s="3">
        <v>0</v>
      </c>
      <c r="H46" s="3"/>
      <c r="I46" s="3">
        <v>0</v>
      </c>
      <c r="K46" s="19">
        <v>0</v>
      </c>
      <c r="M46" s="3">
        <v>0</v>
      </c>
      <c r="N46" s="3"/>
      <c r="O46" s="3">
        <v>0</v>
      </c>
      <c r="P46" s="3"/>
      <c r="Q46" s="3">
        <v>707070463</v>
      </c>
      <c r="R46" s="3"/>
      <c r="S46" s="3">
        <v>707070463</v>
      </c>
      <c r="U46" s="19">
        <v>6.7419260684690302E-4</v>
      </c>
      <c r="W46" s="10"/>
      <c r="X46" s="10"/>
    </row>
    <row r="47" spans="1:24" ht="20.25">
      <c r="A47" s="2" t="s">
        <v>169</v>
      </c>
      <c r="C47" s="3">
        <v>0</v>
      </c>
      <c r="D47" s="3"/>
      <c r="E47" s="3">
        <v>0</v>
      </c>
      <c r="F47" s="3"/>
      <c r="G47" s="3">
        <v>0</v>
      </c>
      <c r="H47" s="3"/>
      <c r="I47" s="3">
        <v>0</v>
      </c>
      <c r="K47" s="19">
        <v>0</v>
      </c>
      <c r="M47" s="3">
        <v>0</v>
      </c>
      <c r="N47" s="3"/>
      <c r="O47" s="3">
        <v>0</v>
      </c>
      <c r="P47" s="3"/>
      <c r="Q47" s="3">
        <v>758224407</v>
      </c>
      <c r="R47" s="3"/>
      <c r="S47" s="3">
        <v>758224407</v>
      </c>
      <c r="U47" s="19">
        <v>7.2296795903674621E-4</v>
      </c>
      <c r="W47" s="10"/>
      <c r="X47" s="10"/>
    </row>
    <row r="48" spans="1:24" ht="20.25">
      <c r="A48" s="2" t="s">
        <v>170</v>
      </c>
      <c r="C48" s="3">
        <v>0</v>
      </c>
      <c r="D48" s="3"/>
      <c r="E48" s="3">
        <v>0</v>
      </c>
      <c r="F48" s="3"/>
      <c r="G48" s="3">
        <v>0</v>
      </c>
      <c r="H48" s="3"/>
      <c r="I48" s="3">
        <v>0</v>
      </c>
      <c r="K48" s="19">
        <v>0</v>
      </c>
      <c r="M48" s="3">
        <v>0</v>
      </c>
      <c r="N48" s="3"/>
      <c r="O48" s="3">
        <v>0</v>
      </c>
      <c r="P48" s="3"/>
      <c r="Q48" s="3">
        <f>10202664243-82</f>
        <v>10202664161</v>
      </c>
      <c r="R48" s="3"/>
      <c r="S48" s="3">
        <v>10202664243</v>
      </c>
      <c r="U48" s="19">
        <v>9.7282536362600872E-3</v>
      </c>
      <c r="W48" s="10"/>
      <c r="X48" s="10"/>
    </row>
    <row r="49" spans="1:24" ht="20.25">
      <c r="A49" s="2" t="s">
        <v>61</v>
      </c>
      <c r="C49" s="3">
        <v>0</v>
      </c>
      <c r="D49" s="3"/>
      <c r="E49" s="3">
        <v>-5175521325</v>
      </c>
      <c r="F49" s="3"/>
      <c r="G49" s="3">
        <v>0</v>
      </c>
      <c r="H49" s="3"/>
      <c r="I49" s="3">
        <v>-5175521325</v>
      </c>
      <c r="K49" s="19">
        <v>-4.3837256554530864E-2</v>
      </c>
      <c r="M49" s="3">
        <v>1995141732</v>
      </c>
      <c r="N49" s="3"/>
      <c r="O49" s="3">
        <v>5244528276</v>
      </c>
      <c r="P49" s="3"/>
      <c r="Q49" s="3">
        <v>0</v>
      </c>
      <c r="R49" s="3"/>
      <c r="S49" s="3">
        <v>7239670008</v>
      </c>
      <c r="U49" s="19">
        <v>6.9030347763301475E-3</v>
      </c>
      <c r="W49" s="10"/>
      <c r="X49" s="10"/>
    </row>
    <row r="50" spans="1:24" ht="20.25">
      <c r="A50" s="2" t="s">
        <v>31</v>
      </c>
      <c r="C50" s="3">
        <v>0</v>
      </c>
      <c r="D50" s="3"/>
      <c r="E50" s="3">
        <v>731620800</v>
      </c>
      <c r="F50" s="3"/>
      <c r="G50" s="3">
        <v>0</v>
      </c>
      <c r="H50" s="3"/>
      <c r="I50" s="3">
        <v>731620800</v>
      </c>
      <c r="K50" s="19">
        <v>6.1969117111561924E-3</v>
      </c>
      <c r="M50" s="3">
        <v>1145393548</v>
      </c>
      <c r="N50" s="3"/>
      <c r="O50" s="3">
        <v>12596601600</v>
      </c>
      <c r="P50" s="3"/>
      <c r="Q50" s="3">
        <v>0</v>
      </c>
      <c r="R50" s="3"/>
      <c r="S50" s="3">
        <v>13741995148</v>
      </c>
      <c r="U50" s="19">
        <v>1.3103010261238437E-2</v>
      </c>
      <c r="W50" s="10"/>
      <c r="X50" s="10"/>
    </row>
    <row r="51" spans="1:24" ht="20.25">
      <c r="A51" s="2" t="s">
        <v>56</v>
      </c>
      <c r="C51" s="3">
        <v>323341622</v>
      </c>
      <c r="D51" s="3"/>
      <c r="E51" s="3">
        <v>-4233864160</v>
      </c>
      <c r="F51" s="3"/>
      <c r="G51" s="3">
        <v>0</v>
      </c>
      <c r="H51" s="3"/>
      <c r="I51" s="3">
        <v>-3910522538</v>
      </c>
      <c r="K51" s="19">
        <v>-3.3122572393338788E-2</v>
      </c>
      <c r="M51" s="3">
        <v>323341622</v>
      </c>
      <c r="N51" s="3"/>
      <c r="O51" s="3">
        <v>6858364753</v>
      </c>
      <c r="P51" s="3"/>
      <c r="Q51" s="3">
        <v>0</v>
      </c>
      <c r="R51" s="3"/>
      <c r="S51" s="3">
        <v>7181706375</v>
      </c>
      <c r="U51" s="19">
        <v>6.847766376814798E-3</v>
      </c>
      <c r="W51" s="10"/>
      <c r="X51" s="10"/>
    </row>
    <row r="52" spans="1:24" ht="20.25">
      <c r="A52" s="2" t="s">
        <v>57</v>
      </c>
      <c r="C52" s="3">
        <v>0</v>
      </c>
      <c r="D52" s="3"/>
      <c r="E52" s="3">
        <v>13157817831</v>
      </c>
      <c r="F52" s="3"/>
      <c r="G52" s="3">
        <v>0</v>
      </c>
      <c r="H52" s="3"/>
      <c r="I52" s="3">
        <v>13157817831</v>
      </c>
      <c r="K52" s="19">
        <v>0.11144821936470869</v>
      </c>
      <c r="M52" s="3">
        <v>2389486673</v>
      </c>
      <c r="N52" s="3"/>
      <c r="O52" s="3">
        <v>50254375200</v>
      </c>
      <c r="P52" s="3"/>
      <c r="Q52" s="3">
        <v>0</v>
      </c>
      <c r="R52" s="3"/>
      <c r="S52" s="3">
        <v>52643861873</v>
      </c>
      <c r="U52" s="19">
        <v>5.0195990821138507E-2</v>
      </c>
      <c r="W52" s="10"/>
      <c r="X52" s="10"/>
    </row>
    <row r="53" spans="1:24" ht="20.25">
      <c r="A53" s="2" t="s">
        <v>65</v>
      </c>
      <c r="C53" s="3">
        <v>31493885</v>
      </c>
      <c r="D53" s="3"/>
      <c r="E53" s="3">
        <v>-238279510</v>
      </c>
      <c r="F53" s="3"/>
      <c r="G53" s="3">
        <v>0</v>
      </c>
      <c r="H53" s="3"/>
      <c r="I53" s="3">
        <v>-206785625</v>
      </c>
      <c r="K53" s="19">
        <v>-1.7514978541633218E-3</v>
      </c>
      <c r="M53" s="3">
        <v>31493885</v>
      </c>
      <c r="N53" s="3"/>
      <c r="O53" s="3">
        <v>-158853006</v>
      </c>
      <c r="P53" s="3"/>
      <c r="Q53" s="3">
        <v>0</v>
      </c>
      <c r="R53" s="3"/>
      <c r="S53" s="3">
        <v>-127359121</v>
      </c>
      <c r="U53" s="19">
        <v>-1.2143708765376634E-4</v>
      </c>
      <c r="W53" s="10"/>
      <c r="X53" s="10"/>
    </row>
    <row r="54" spans="1:24" ht="20.25">
      <c r="A54" s="2" t="s">
        <v>42</v>
      </c>
      <c r="C54" s="3">
        <v>0</v>
      </c>
      <c r="D54" s="3"/>
      <c r="E54" s="3">
        <v>5646204000</v>
      </c>
      <c r="F54" s="3"/>
      <c r="G54" s="3">
        <v>0</v>
      </c>
      <c r="H54" s="3"/>
      <c r="I54" s="3">
        <v>5646204000</v>
      </c>
      <c r="K54" s="19">
        <v>4.7823992553488008E-2</v>
      </c>
      <c r="M54" s="3">
        <v>7100000000</v>
      </c>
      <c r="N54" s="3"/>
      <c r="O54" s="3">
        <v>14680130400</v>
      </c>
      <c r="P54" s="3"/>
      <c r="Q54" s="3">
        <v>0</v>
      </c>
      <c r="R54" s="3"/>
      <c r="S54" s="3">
        <v>21780130400</v>
      </c>
      <c r="U54" s="19">
        <v>2.0767382687065346E-2</v>
      </c>
      <c r="W54" s="10"/>
      <c r="X54" s="10"/>
    </row>
    <row r="55" spans="1:24" ht="20.25">
      <c r="A55" s="2" t="s">
        <v>21</v>
      </c>
      <c r="C55" s="3">
        <v>2596</v>
      </c>
      <c r="D55" s="3"/>
      <c r="E55" s="3">
        <v>-6496433922</v>
      </c>
      <c r="F55" s="3"/>
      <c r="G55" s="3">
        <v>0</v>
      </c>
      <c r="H55" s="3"/>
      <c r="I55" s="3">
        <f>-6496433922+2596</f>
        <v>-6496431326</v>
      </c>
      <c r="K55" s="19">
        <v>-5.5025515082145496E-2</v>
      </c>
      <c r="M55" s="3">
        <v>12733752596</v>
      </c>
      <c r="N55" s="3"/>
      <c r="O55" s="3">
        <v>45207238272</v>
      </c>
      <c r="P55" s="3"/>
      <c r="Q55" s="3">
        <v>0</v>
      </c>
      <c r="R55" s="3"/>
      <c r="S55" s="3">
        <v>57940988272</v>
      </c>
      <c r="U55" s="19">
        <v>5.5246807737725445E-2</v>
      </c>
      <c r="W55" s="10"/>
      <c r="X55" s="10"/>
    </row>
    <row r="56" spans="1:24" ht="20.25">
      <c r="A56" s="2" t="s">
        <v>54</v>
      </c>
      <c r="C56" s="3">
        <v>0</v>
      </c>
      <c r="D56" s="3"/>
      <c r="E56" s="3">
        <v>954288000</v>
      </c>
      <c r="F56" s="3"/>
      <c r="G56" s="3">
        <v>0</v>
      </c>
      <c r="H56" s="3"/>
      <c r="I56" s="3">
        <v>954288000</v>
      </c>
      <c r="K56" s="19">
        <v>8.0829283188993822E-3</v>
      </c>
      <c r="M56" s="3">
        <v>4767346939</v>
      </c>
      <c r="N56" s="3"/>
      <c r="O56" s="3">
        <v>10497168000</v>
      </c>
      <c r="P56" s="3"/>
      <c r="Q56" s="3">
        <v>0</v>
      </c>
      <c r="R56" s="3"/>
      <c r="S56" s="3">
        <v>15264514939</v>
      </c>
      <c r="U56" s="19">
        <v>1.4554734863783872E-2</v>
      </c>
      <c r="W56" s="10"/>
      <c r="X56" s="10"/>
    </row>
    <row r="57" spans="1:24" ht="20.25">
      <c r="A57" s="2" t="s">
        <v>49</v>
      </c>
      <c r="C57" s="3">
        <v>6988626883</v>
      </c>
      <c r="D57" s="3"/>
      <c r="E57" s="3">
        <v>1885218528</v>
      </c>
      <c r="F57" s="3"/>
      <c r="G57" s="3">
        <v>0</v>
      </c>
      <c r="H57" s="3"/>
      <c r="I57" s="3">
        <v>8873845411</v>
      </c>
      <c r="K57" s="19">
        <v>7.5162483830989404E-2</v>
      </c>
      <c r="M57" s="3">
        <v>6988626883</v>
      </c>
      <c r="N57" s="3"/>
      <c r="O57" s="3">
        <v>46053195489</v>
      </c>
      <c r="P57" s="3"/>
      <c r="Q57" s="3">
        <v>0</v>
      </c>
      <c r="R57" s="3"/>
      <c r="S57" s="3">
        <v>53041822372</v>
      </c>
      <c r="U57" s="19">
        <v>5.0575446674950494E-2</v>
      </c>
      <c r="W57" s="10"/>
      <c r="X57" s="10"/>
    </row>
    <row r="58" spans="1:24" ht="20.25">
      <c r="A58" s="2" t="s">
        <v>39</v>
      </c>
      <c r="C58" s="3">
        <v>0</v>
      </c>
      <c r="D58" s="3"/>
      <c r="E58" s="3">
        <v>10934550000</v>
      </c>
      <c r="F58" s="3"/>
      <c r="G58" s="3">
        <v>0</v>
      </c>
      <c r="H58" s="3"/>
      <c r="I58" s="3">
        <v>10934550000</v>
      </c>
      <c r="K58" s="19">
        <v>9.261688698738875E-2</v>
      </c>
      <c r="M58" s="3">
        <v>16984000000</v>
      </c>
      <c r="N58" s="3"/>
      <c r="O58" s="3">
        <v>24722292072</v>
      </c>
      <c r="P58" s="3"/>
      <c r="Q58" s="3">
        <v>0</v>
      </c>
      <c r="R58" s="3"/>
      <c r="S58" s="3">
        <v>41706292072</v>
      </c>
      <c r="U58" s="19">
        <v>3.9767003778716753E-2</v>
      </c>
      <c r="W58" s="10"/>
      <c r="X58" s="10"/>
    </row>
    <row r="59" spans="1:24" ht="20.25">
      <c r="A59" s="2" t="s">
        <v>64</v>
      </c>
      <c r="C59" s="3">
        <v>0</v>
      </c>
      <c r="D59" s="3"/>
      <c r="E59" s="3">
        <v>-619600648</v>
      </c>
      <c r="F59" s="3"/>
      <c r="G59" s="3">
        <v>0</v>
      </c>
      <c r="H59" s="3"/>
      <c r="I59" s="3">
        <v>-619600648</v>
      </c>
      <c r="K59" s="19">
        <v>-5.2480882334553173E-3</v>
      </c>
      <c r="M59" s="3">
        <v>1282841463</v>
      </c>
      <c r="N59" s="3"/>
      <c r="O59" s="3">
        <v>8676994612</v>
      </c>
      <c r="P59" s="3"/>
      <c r="Q59" s="3">
        <v>0</v>
      </c>
      <c r="R59" s="3"/>
      <c r="S59" s="3">
        <v>9959836075</v>
      </c>
      <c r="U59" s="19">
        <v>9.4967166619885756E-3</v>
      </c>
      <c r="W59" s="10"/>
      <c r="X59" s="10"/>
    </row>
    <row r="60" spans="1:24" ht="20.25">
      <c r="A60" s="2" t="s">
        <v>32</v>
      </c>
      <c r="C60" s="3">
        <v>0</v>
      </c>
      <c r="D60" s="3"/>
      <c r="E60" s="3">
        <v>-12885353242</v>
      </c>
      <c r="F60" s="3"/>
      <c r="G60" s="3">
        <v>0</v>
      </c>
      <c r="H60" s="3"/>
      <c r="I60" s="3">
        <v>-12885353242</v>
      </c>
      <c r="K60" s="19">
        <v>-0.10914041318635857</v>
      </c>
      <c r="M60" s="3">
        <v>232290553</v>
      </c>
      <c r="N60" s="3"/>
      <c r="O60" s="3">
        <v>-11366629103</v>
      </c>
      <c r="P60" s="3"/>
      <c r="Q60" s="3">
        <v>0</v>
      </c>
      <c r="R60" s="3"/>
      <c r="S60" s="3">
        <v>-11134338550</v>
      </c>
      <c r="U60" s="19">
        <v>-1.0616606300722345E-2</v>
      </c>
      <c r="W60" s="10"/>
      <c r="X60" s="10"/>
    </row>
    <row r="61" spans="1:24" ht="20.25">
      <c r="A61" s="2" t="s">
        <v>59</v>
      </c>
      <c r="C61" s="3">
        <v>2797182089</v>
      </c>
      <c r="D61" s="3"/>
      <c r="E61" s="3">
        <v>-170414216</v>
      </c>
      <c r="F61" s="3"/>
      <c r="G61" s="3">
        <v>0</v>
      </c>
      <c r="H61" s="3"/>
      <c r="I61" s="3">
        <v>2626767873</v>
      </c>
      <c r="K61" s="19">
        <v>2.2249023803974057E-2</v>
      </c>
      <c r="M61" s="3">
        <v>2797182089</v>
      </c>
      <c r="N61" s="3"/>
      <c r="O61" s="3">
        <v>12326628306</v>
      </c>
      <c r="P61" s="3"/>
      <c r="Q61" s="3">
        <v>0</v>
      </c>
      <c r="R61" s="3"/>
      <c r="S61" s="3">
        <v>15123810395</v>
      </c>
      <c r="U61" s="19">
        <v>1.4420572897928193E-2</v>
      </c>
      <c r="W61" s="10"/>
      <c r="X61" s="10"/>
    </row>
    <row r="62" spans="1:24" ht="20.25">
      <c r="A62" s="2" t="s">
        <v>60</v>
      </c>
      <c r="C62" s="3">
        <v>0</v>
      </c>
      <c r="D62" s="3"/>
      <c r="E62" s="3">
        <v>5730897060</v>
      </c>
      <c r="F62" s="3"/>
      <c r="G62" s="3">
        <v>0</v>
      </c>
      <c r="H62" s="3"/>
      <c r="I62" s="3">
        <v>5730897060</v>
      </c>
      <c r="K62" s="19">
        <v>4.8541352441790329E-2</v>
      </c>
      <c r="M62" s="3">
        <v>7412400000</v>
      </c>
      <c r="N62" s="3"/>
      <c r="O62" s="3">
        <v>34508187297</v>
      </c>
      <c r="P62" s="3"/>
      <c r="Q62" s="3">
        <v>0</v>
      </c>
      <c r="R62" s="3"/>
      <c r="S62" s="3">
        <v>41920587297</v>
      </c>
      <c r="U62" s="19">
        <v>3.9971334554697126E-2</v>
      </c>
      <c r="W62" s="10"/>
      <c r="X62" s="10"/>
    </row>
    <row r="63" spans="1:24" ht="20.25">
      <c r="A63" s="2" t="s">
        <v>23</v>
      </c>
      <c r="C63" s="3">
        <v>0</v>
      </c>
      <c r="D63" s="3"/>
      <c r="E63" s="3">
        <v>1119926552</v>
      </c>
      <c r="F63" s="3"/>
      <c r="G63" s="3">
        <v>0</v>
      </c>
      <c r="H63" s="3"/>
      <c r="I63" s="3">
        <v>1119926552</v>
      </c>
      <c r="K63" s="19">
        <v>9.4859057666534016E-3</v>
      </c>
      <c r="M63" s="3">
        <v>2929238000</v>
      </c>
      <c r="N63" s="3"/>
      <c r="O63" s="3">
        <v>7382555828</v>
      </c>
      <c r="P63" s="3"/>
      <c r="Q63" s="3">
        <v>0</v>
      </c>
      <c r="R63" s="3"/>
      <c r="S63" s="3">
        <v>10311793828</v>
      </c>
      <c r="U63" s="19">
        <v>9.8323088376089107E-3</v>
      </c>
      <c r="W63" s="10"/>
      <c r="X63" s="10"/>
    </row>
    <row r="64" spans="1:24" ht="20.25">
      <c r="A64" s="2" t="s">
        <v>24</v>
      </c>
      <c r="C64" s="3">
        <v>0</v>
      </c>
      <c r="D64" s="3"/>
      <c r="E64" s="3">
        <v>11849076000</v>
      </c>
      <c r="F64" s="3"/>
      <c r="G64" s="3">
        <v>0</v>
      </c>
      <c r="H64" s="3"/>
      <c r="I64" s="3">
        <v>11849076000</v>
      </c>
      <c r="K64" s="19">
        <v>0.10036302662633399</v>
      </c>
      <c r="M64" s="3">
        <v>8000000000</v>
      </c>
      <c r="N64" s="3"/>
      <c r="O64" s="3">
        <v>33344413200</v>
      </c>
      <c r="P64" s="3"/>
      <c r="Q64" s="3">
        <v>0</v>
      </c>
      <c r="R64" s="3"/>
      <c r="S64" s="3">
        <v>41344413200</v>
      </c>
      <c r="U64" s="19">
        <v>3.9421951803215838E-2</v>
      </c>
      <c r="W64" s="10"/>
      <c r="X64" s="10"/>
    </row>
    <row r="65" spans="1:24" ht="20.25">
      <c r="A65" s="2" t="s">
        <v>52</v>
      </c>
      <c r="C65" s="3">
        <v>0</v>
      </c>
      <c r="D65" s="3"/>
      <c r="E65" s="3">
        <v>-1190250565</v>
      </c>
      <c r="F65" s="3"/>
      <c r="G65" s="3">
        <v>0</v>
      </c>
      <c r="H65" s="3"/>
      <c r="I65" s="3">
        <v>-1190250565</v>
      </c>
      <c r="K65" s="19">
        <v>-1.0081558186233599E-2</v>
      </c>
      <c r="M65" s="3">
        <v>0</v>
      </c>
      <c r="N65" s="3"/>
      <c r="O65" s="3">
        <v>332524145</v>
      </c>
      <c r="P65" s="3"/>
      <c r="Q65" s="3">
        <v>0</v>
      </c>
      <c r="R65" s="3"/>
      <c r="S65" s="3">
        <v>332524145</v>
      </c>
      <c r="U65" s="19">
        <v>3.1706220509608184E-4</v>
      </c>
      <c r="W65" s="10"/>
      <c r="X65" s="10"/>
    </row>
    <row r="66" spans="1:24" ht="20.25">
      <c r="A66" s="2" t="s">
        <v>62</v>
      </c>
      <c r="C66" s="3">
        <v>0</v>
      </c>
      <c r="D66" s="3"/>
      <c r="E66" s="3">
        <v>5095617720</v>
      </c>
      <c r="F66" s="3"/>
      <c r="G66" s="3">
        <v>0</v>
      </c>
      <c r="H66" s="3"/>
      <c r="I66" s="3">
        <v>5095617720</v>
      </c>
      <c r="K66" s="19">
        <v>4.3160463896929964E-2</v>
      </c>
      <c r="M66" s="3">
        <v>0</v>
      </c>
      <c r="N66" s="3"/>
      <c r="O66" s="3">
        <v>-14014115659</v>
      </c>
      <c r="P66" s="3"/>
      <c r="Q66" s="3">
        <v>0</v>
      </c>
      <c r="R66" s="3"/>
      <c r="S66" s="3">
        <v>-14014115659</v>
      </c>
      <c r="U66" s="19">
        <v>-1.3362477522689578E-2</v>
      </c>
      <c r="W66" s="10"/>
      <c r="X66" s="10"/>
    </row>
    <row r="67" spans="1:24" ht="20.25">
      <c r="A67" s="2" t="s">
        <v>67</v>
      </c>
      <c r="C67" s="3">
        <v>0</v>
      </c>
      <c r="D67" s="3"/>
      <c r="E67" s="3">
        <v>2403610748</v>
      </c>
      <c r="F67" s="3"/>
      <c r="G67" s="3">
        <v>0</v>
      </c>
      <c r="H67" s="3"/>
      <c r="I67" s="3">
        <v>2403610748</v>
      </c>
      <c r="K67" s="19">
        <v>2.0358857475542107E-2</v>
      </c>
      <c r="M67" s="3">
        <v>0</v>
      </c>
      <c r="N67" s="3"/>
      <c r="O67" s="3">
        <v>-7277152966</v>
      </c>
      <c r="P67" s="3"/>
      <c r="Q67" s="3">
        <v>0</v>
      </c>
      <c r="R67" s="3"/>
      <c r="S67" s="3">
        <v>-7277152966</v>
      </c>
      <c r="U67" s="19">
        <v>-6.9387748255738011E-3</v>
      </c>
      <c r="W67" s="10"/>
      <c r="X67" s="10"/>
    </row>
    <row r="68" spans="1:24" ht="20.25">
      <c r="A68" s="2" t="s">
        <v>68</v>
      </c>
      <c r="C68" s="3">
        <v>0</v>
      </c>
      <c r="D68" s="3"/>
      <c r="E68" s="3">
        <v>-7257014871</v>
      </c>
      <c r="F68" s="3"/>
      <c r="G68" s="3">
        <v>0</v>
      </c>
      <c r="H68" s="3"/>
      <c r="I68" s="3">
        <v>-7257014871</v>
      </c>
      <c r="K68" s="19">
        <v>-6.1467744550366181E-2</v>
      </c>
      <c r="M68" s="3">
        <v>0</v>
      </c>
      <c r="N68" s="3"/>
      <c r="O68" s="3">
        <v>-7257014871</v>
      </c>
      <c r="P68" s="3"/>
      <c r="Q68" s="3">
        <v>0</v>
      </c>
      <c r="R68" s="3"/>
      <c r="S68" s="3">
        <v>-7257014871</v>
      </c>
      <c r="U68" s="19">
        <v>-6.9195731257780339E-3</v>
      </c>
      <c r="W68" s="10"/>
      <c r="X68" s="10"/>
    </row>
    <row r="69" spans="1:24" ht="20.25">
      <c r="A69" s="2" t="s">
        <v>36</v>
      </c>
      <c r="C69" s="3">
        <v>0</v>
      </c>
      <c r="D69" s="3"/>
      <c r="E69" s="3">
        <v>5688146230</v>
      </c>
      <c r="F69" s="3"/>
      <c r="G69" s="3">
        <v>0</v>
      </c>
      <c r="H69" s="3"/>
      <c r="I69" s="3">
        <v>5688146230</v>
      </c>
      <c r="K69" s="19">
        <v>4.8179248030476914E-2</v>
      </c>
      <c r="M69" s="3">
        <v>0</v>
      </c>
      <c r="N69" s="3"/>
      <c r="O69" s="3">
        <v>31652637731</v>
      </c>
      <c r="P69" s="3"/>
      <c r="Q69" s="3">
        <v>0</v>
      </c>
      <c r="R69" s="3"/>
      <c r="S69" s="3">
        <v>31652637731</v>
      </c>
      <c r="U69" s="19">
        <v>3.0180831277976224E-2</v>
      </c>
      <c r="W69" s="10"/>
      <c r="X69" s="10"/>
    </row>
    <row r="70" spans="1:24" ht="20.25">
      <c r="A70" s="2" t="s">
        <v>43</v>
      </c>
      <c r="C70" s="3">
        <v>0</v>
      </c>
      <c r="D70" s="3"/>
      <c r="E70" s="3">
        <v>16672955126</v>
      </c>
      <c r="F70" s="3"/>
      <c r="G70" s="3">
        <v>0</v>
      </c>
      <c r="H70" s="3"/>
      <c r="I70" s="3">
        <v>16672955126</v>
      </c>
      <c r="K70" s="19">
        <v>0.14122183360545665</v>
      </c>
      <c r="M70" s="3">
        <v>0</v>
      </c>
      <c r="N70" s="3"/>
      <c r="O70" s="3">
        <v>40055185880</v>
      </c>
      <c r="P70" s="3"/>
      <c r="Q70" s="3">
        <v>0</v>
      </c>
      <c r="R70" s="3"/>
      <c r="S70" s="3">
        <v>40055185880</v>
      </c>
      <c r="U70" s="19">
        <v>3.819267187544003E-2</v>
      </c>
      <c r="W70" s="10"/>
      <c r="X70" s="10"/>
    </row>
    <row r="71" spans="1:24" ht="20.25">
      <c r="A71" s="2" t="s">
        <v>72</v>
      </c>
      <c r="C71" s="3">
        <v>0</v>
      </c>
      <c r="D71" s="3"/>
      <c r="E71" s="3">
        <v>-1976655949</v>
      </c>
      <c r="F71" s="3"/>
      <c r="G71" s="3">
        <v>0</v>
      </c>
      <c r="H71" s="3"/>
      <c r="I71" s="3">
        <v>-1976655949</v>
      </c>
      <c r="K71" s="19">
        <v>-1.6742501579075742E-2</v>
      </c>
      <c r="M71" s="3">
        <v>0</v>
      </c>
      <c r="N71" s="3"/>
      <c r="O71" s="3">
        <v>-1976655949</v>
      </c>
      <c r="P71" s="3"/>
      <c r="Q71" s="3">
        <v>0</v>
      </c>
      <c r="R71" s="3"/>
      <c r="S71" s="3">
        <v>-1976655949</v>
      </c>
      <c r="U71" s="19">
        <v>-1.8847440203364129E-3</v>
      </c>
      <c r="W71" s="10"/>
      <c r="X71" s="10"/>
    </row>
    <row r="72" spans="1:24" ht="20.25">
      <c r="A72" s="2" t="s">
        <v>37</v>
      </c>
      <c r="C72" s="3">
        <v>0</v>
      </c>
      <c r="D72" s="3"/>
      <c r="E72" s="3">
        <v>-2308558468</v>
      </c>
      <c r="F72" s="3"/>
      <c r="G72" s="3">
        <v>0</v>
      </c>
      <c r="H72" s="3"/>
      <c r="I72" s="3">
        <v>-2308558468</v>
      </c>
      <c r="K72" s="19">
        <v>-1.9553753811042549E-2</v>
      </c>
      <c r="M72" s="3">
        <v>0</v>
      </c>
      <c r="N72" s="3"/>
      <c r="O72" s="3">
        <v>-2221141254</v>
      </c>
      <c r="P72" s="3"/>
      <c r="Q72" s="3">
        <v>0</v>
      </c>
      <c r="R72" s="3"/>
      <c r="S72" s="3">
        <v>-2221141254</v>
      </c>
      <c r="U72" s="19">
        <v>-2.1178610768944808E-3</v>
      </c>
      <c r="W72" s="10"/>
      <c r="X72" s="10"/>
    </row>
    <row r="73" spans="1:24" ht="20.25">
      <c r="A73" s="2" t="s">
        <v>34</v>
      </c>
      <c r="C73" s="3">
        <v>0</v>
      </c>
      <c r="D73" s="3"/>
      <c r="E73" s="3">
        <v>4650469980</v>
      </c>
      <c r="F73" s="3"/>
      <c r="G73" s="3">
        <v>0</v>
      </c>
      <c r="H73" s="3"/>
      <c r="I73" s="3">
        <v>4650469980</v>
      </c>
      <c r="K73" s="19">
        <v>3.9390011712956093E-2</v>
      </c>
      <c r="M73" s="3">
        <v>0</v>
      </c>
      <c r="N73" s="3"/>
      <c r="O73" s="3">
        <v>9413415789</v>
      </c>
      <c r="P73" s="3"/>
      <c r="Q73" s="3">
        <v>0</v>
      </c>
      <c r="R73" s="3"/>
      <c r="S73" s="3">
        <v>9413415789</v>
      </c>
      <c r="U73" s="19">
        <v>8.975704208025596E-3</v>
      </c>
      <c r="W73" s="10"/>
      <c r="X73" s="10"/>
    </row>
    <row r="74" spans="1:24" ht="20.25">
      <c r="A74" s="2" t="s">
        <v>58</v>
      </c>
      <c r="C74" s="3">
        <v>0</v>
      </c>
      <c r="D74" s="3"/>
      <c r="E74" s="3">
        <v>13550342872</v>
      </c>
      <c r="F74" s="3"/>
      <c r="G74" s="3">
        <v>0</v>
      </c>
      <c r="H74" s="3"/>
      <c r="I74" s="3">
        <v>13550342872</v>
      </c>
      <c r="K74" s="19">
        <v>0.11477295127978679</v>
      </c>
      <c r="M74" s="3">
        <v>0</v>
      </c>
      <c r="N74" s="3"/>
      <c r="O74" s="3">
        <v>46505436390</v>
      </c>
      <c r="P74" s="3"/>
      <c r="Q74" s="3">
        <v>0</v>
      </c>
      <c r="R74" s="3"/>
      <c r="S74" s="3">
        <v>46505436390</v>
      </c>
      <c r="U74" s="19">
        <v>4.434299413285904E-2</v>
      </c>
      <c r="W74" s="10"/>
      <c r="X74" s="10"/>
    </row>
    <row r="75" spans="1:24" ht="20.25">
      <c r="A75" s="2" t="s">
        <v>22</v>
      </c>
      <c r="C75" s="3">
        <v>0</v>
      </c>
      <c r="D75" s="3"/>
      <c r="E75" s="3">
        <v>33184717755</v>
      </c>
      <c r="F75" s="3"/>
      <c r="G75" s="3">
        <v>0</v>
      </c>
      <c r="H75" s="3"/>
      <c r="I75" s="3">
        <v>33184717755</v>
      </c>
      <c r="K75" s="19">
        <v>0.28107834835665185</v>
      </c>
      <c r="M75" s="3">
        <v>0</v>
      </c>
      <c r="N75" s="3"/>
      <c r="O75" s="3">
        <v>96223533332</v>
      </c>
      <c r="P75" s="3"/>
      <c r="Q75" s="3">
        <v>0</v>
      </c>
      <c r="R75" s="3"/>
      <c r="S75" s="3">
        <v>96223533332</v>
      </c>
      <c r="U75" s="19">
        <v>9.1749264283892087E-2</v>
      </c>
      <c r="W75" s="10"/>
      <c r="X75" s="10"/>
    </row>
    <row r="76" spans="1:24" ht="20.25">
      <c r="A76" s="2" t="s">
        <v>50</v>
      </c>
      <c r="C76" s="3">
        <v>0</v>
      </c>
      <c r="D76" s="3"/>
      <c r="E76" s="3">
        <v>7708845376</v>
      </c>
      <c r="F76" s="3"/>
      <c r="G76" s="3">
        <v>0</v>
      </c>
      <c r="H76" s="3"/>
      <c r="I76" s="3">
        <v>7708845376</v>
      </c>
      <c r="K76" s="19">
        <v>6.5294800516916232E-2</v>
      </c>
      <c r="M76" s="3">
        <v>0</v>
      </c>
      <c r="N76" s="3"/>
      <c r="O76" s="3">
        <v>8237190110</v>
      </c>
      <c r="P76" s="3"/>
      <c r="Q76" s="3">
        <v>0</v>
      </c>
      <c r="R76" s="3"/>
      <c r="S76" s="3">
        <v>8237190110</v>
      </c>
      <c r="U76" s="19">
        <v>7.8541714920347724E-3</v>
      </c>
      <c r="W76" s="10"/>
      <c r="X76" s="10"/>
    </row>
    <row r="77" spans="1:24" ht="20.25">
      <c r="A77" s="2" t="s">
        <v>70</v>
      </c>
      <c r="C77" s="3">
        <v>0</v>
      </c>
      <c r="D77" s="3"/>
      <c r="E77" s="3">
        <v>-23469338049</v>
      </c>
      <c r="F77" s="3"/>
      <c r="G77" s="3">
        <v>0</v>
      </c>
      <c r="H77" s="3"/>
      <c r="I77" s="3">
        <v>-23469338049</v>
      </c>
      <c r="K77" s="19">
        <v>-0.19878797296212974</v>
      </c>
      <c r="M77" s="3">
        <v>0</v>
      </c>
      <c r="N77" s="3"/>
      <c r="O77" s="3">
        <v>-23469338049</v>
      </c>
      <c r="P77" s="3"/>
      <c r="Q77" s="3">
        <v>0</v>
      </c>
      <c r="R77" s="3"/>
      <c r="S77" s="3">
        <v>-23469338049</v>
      </c>
      <c r="U77" s="19">
        <v>-2.237804437918731E-2</v>
      </c>
      <c r="W77" s="10"/>
      <c r="X77" s="10"/>
    </row>
    <row r="78" spans="1:24" ht="20.25">
      <c r="A78" s="2" t="s">
        <v>47</v>
      </c>
      <c r="C78" s="3">
        <v>0</v>
      </c>
      <c r="D78" s="3"/>
      <c r="E78" s="3">
        <v>-739185202</v>
      </c>
      <c r="F78" s="3"/>
      <c r="G78" s="3">
        <v>0</v>
      </c>
      <c r="H78" s="3"/>
      <c r="I78" s="3">
        <v>-739185202</v>
      </c>
      <c r="K78" s="19">
        <v>-6.2609830597861018E-3</v>
      </c>
      <c r="M78" s="3">
        <v>0</v>
      </c>
      <c r="N78" s="3"/>
      <c r="O78" s="3">
        <v>3387484701</v>
      </c>
      <c r="P78" s="3"/>
      <c r="Q78" s="3">
        <v>0</v>
      </c>
      <c r="R78" s="3"/>
      <c r="S78" s="3">
        <v>3387484701</v>
      </c>
      <c r="U78" s="19">
        <v>3.2299710718098427E-3</v>
      </c>
      <c r="W78" s="10"/>
      <c r="X78" s="10"/>
    </row>
    <row r="79" spans="1:24" ht="20.25">
      <c r="A79" s="2" t="s">
        <v>46</v>
      </c>
      <c r="C79" s="3">
        <v>0</v>
      </c>
      <c r="D79" s="3"/>
      <c r="E79" s="3">
        <v>3830784670</v>
      </c>
      <c r="F79" s="3"/>
      <c r="G79" s="3">
        <v>0</v>
      </c>
      <c r="H79" s="3"/>
      <c r="I79" s="3">
        <v>3830784670</v>
      </c>
      <c r="K79" s="19">
        <v>3.2447183547051436E-2</v>
      </c>
      <c r="M79" s="3">
        <v>0</v>
      </c>
      <c r="N79" s="3"/>
      <c r="O79" s="3">
        <v>-16372987383</v>
      </c>
      <c r="P79" s="3"/>
      <c r="Q79" s="3">
        <v>0</v>
      </c>
      <c r="R79" s="3"/>
      <c r="S79" s="3">
        <v>-16372987383</v>
      </c>
      <c r="U79" s="19">
        <v>-1.5611664782009458E-2</v>
      </c>
      <c r="W79" s="10"/>
      <c r="X79" s="10"/>
    </row>
    <row r="80" spans="1:24" ht="20.25">
      <c r="A80" s="2" t="s">
        <v>18</v>
      </c>
      <c r="C80" s="3">
        <v>0</v>
      </c>
      <c r="D80" s="3"/>
      <c r="E80" s="3">
        <v>-12076477408</v>
      </c>
      <c r="F80" s="3"/>
      <c r="G80" s="3">
        <v>0</v>
      </c>
      <c r="H80" s="3"/>
      <c r="I80" s="3">
        <v>-12076477408</v>
      </c>
      <c r="K80" s="19">
        <v>-0.10228914251638059</v>
      </c>
      <c r="M80" s="3">
        <v>0</v>
      </c>
      <c r="N80" s="3"/>
      <c r="O80" s="3">
        <v>-25891918324</v>
      </c>
      <c r="P80" s="3"/>
      <c r="Q80" s="3">
        <v>0</v>
      </c>
      <c r="R80" s="3"/>
      <c r="S80" s="3">
        <v>-25891918324</v>
      </c>
      <c r="U80" s="19">
        <v>-2.4687977824813558E-2</v>
      </c>
      <c r="W80" s="10"/>
      <c r="X80" s="10"/>
    </row>
    <row r="81" spans="1:24" ht="20.25">
      <c r="A81" s="2" t="s">
        <v>29</v>
      </c>
      <c r="C81" s="3">
        <v>0</v>
      </c>
      <c r="D81" s="3"/>
      <c r="E81" s="3">
        <v>3099266</v>
      </c>
      <c r="F81" s="3"/>
      <c r="G81" s="3">
        <v>0</v>
      </c>
      <c r="H81" s="3"/>
      <c r="I81" s="3">
        <v>3099266</v>
      </c>
      <c r="K81" s="19">
        <v>2.6251136888656267E-5</v>
      </c>
      <c r="M81" s="3">
        <v>0</v>
      </c>
      <c r="N81" s="3"/>
      <c r="O81" s="3">
        <v>1441202779</v>
      </c>
      <c r="P81" s="3"/>
      <c r="Q81" s="3">
        <v>0</v>
      </c>
      <c r="R81" s="3"/>
      <c r="S81" s="3">
        <v>1441202779</v>
      </c>
      <c r="U81" s="19">
        <v>1.374188725755061E-3</v>
      </c>
      <c r="W81" s="10"/>
      <c r="X81" s="10"/>
    </row>
    <row r="82" spans="1:24" ht="20.25">
      <c r="A82" s="2" t="s">
        <v>69</v>
      </c>
      <c r="C82" s="3">
        <v>0</v>
      </c>
      <c r="D82" s="3"/>
      <c r="E82" s="3">
        <v>-7910729975</v>
      </c>
      <c r="F82" s="3"/>
      <c r="G82" s="3">
        <v>0</v>
      </c>
      <c r="H82" s="3"/>
      <c r="I82" s="3">
        <v>-7910729975</v>
      </c>
      <c r="K82" s="19">
        <v>-6.7004786121269158E-2</v>
      </c>
      <c r="M82" s="3">
        <v>0</v>
      </c>
      <c r="N82" s="3"/>
      <c r="O82" s="3">
        <v>-7910729975</v>
      </c>
      <c r="P82" s="3"/>
      <c r="Q82" s="3">
        <v>0</v>
      </c>
      <c r="R82" s="3"/>
      <c r="S82" s="3">
        <v>-7910729975</v>
      </c>
      <c r="U82" s="19">
        <v>-7.5428913283670648E-3</v>
      </c>
      <c r="W82" s="10"/>
      <c r="X82" s="10"/>
    </row>
    <row r="83" spans="1:24" ht="20.25">
      <c r="A83" s="2" t="s">
        <v>27</v>
      </c>
      <c r="C83" s="3">
        <v>0</v>
      </c>
      <c r="D83" s="3"/>
      <c r="E83" s="3">
        <v>-16099358277</v>
      </c>
      <c r="F83" s="3"/>
      <c r="G83" s="3">
        <v>0</v>
      </c>
      <c r="H83" s="3"/>
      <c r="I83" s="3">
        <v>-16099358277</v>
      </c>
      <c r="K83" s="19">
        <v>-0.13636340280216291</v>
      </c>
      <c r="M83" s="3">
        <v>0</v>
      </c>
      <c r="N83" s="3"/>
      <c r="O83" s="3">
        <v>-17747920810</v>
      </c>
      <c r="P83" s="3"/>
      <c r="Q83" s="3">
        <v>0</v>
      </c>
      <c r="R83" s="3"/>
      <c r="S83" s="3">
        <v>-17747920810</v>
      </c>
      <c r="U83" s="19">
        <v>-1.6922665594371319E-2</v>
      </c>
      <c r="W83" s="10"/>
      <c r="X83" s="10"/>
    </row>
    <row r="84" spans="1:24" ht="20.25">
      <c r="A84" s="2" t="s">
        <v>73</v>
      </c>
      <c r="C84" s="3">
        <v>0</v>
      </c>
      <c r="D84" s="3"/>
      <c r="E84" s="3">
        <v>549167662</v>
      </c>
      <c r="F84" s="3"/>
      <c r="G84" s="3">
        <v>0</v>
      </c>
      <c r="H84" s="3"/>
      <c r="I84" s="3">
        <v>549167662</v>
      </c>
      <c r="K84" s="19">
        <v>4.6515128001227762E-3</v>
      </c>
      <c r="M84" s="3">
        <v>0</v>
      </c>
      <c r="N84" s="3"/>
      <c r="O84" s="3">
        <v>549167662</v>
      </c>
      <c r="P84" s="3"/>
      <c r="Q84" s="3">
        <v>0</v>
      </c>
      <c r="R84" s="3"/>
      <c r="S84" s="3">
        <v>549167662</v>
      </c>
      <c r="U84" s="19">
        <v>5.2363208055517224E-4</v>
      </c>
      <c r="W84" s="10"/>
      <c r="X84" s="10"/>
    </row>
    <row r="85" spans="1:24" ht="20.25">
      <c r="A85" s="2" t="s">
        <v>28</v>
      </c>
      <c r="C85" s="3">
        <v>0</v>
      </c>
      <c r="D85" s="3"/>
      <c r="E85" s="3">
        <f>-1347590113-20</f>
        <v>-1347590133</v>
      </c>
      <c r="F85" s="3"/>
      <c r="G85" s="3">
        <v>0</v>
      </c>
      <c r="H85" s="3"/>
      <c r="I85" s="3">
        <f>-1347590113-20</f>
        <v>-1347590133</v>
      </c>
      <c r="K85" s="19">
        <v>-1.1414242291944449E-2</v>
      </c>
      <c r="M85" s="3">
        <v>0</v>
      </c>
      <c r="N85" s="3"/>
      <c r="O85" s="3">
        <f>2027264793-15</f>
        <v>2027264778</v>
      </c>
      <c r="P85" s="3"/>
      <c r="Q85" s="3">
        <v>0</v>
      </c>
      <c r="R85" s="3"/>
      <c r="S85" s="3">
        <f>2027264793+2499</f>
        <v>2027267292</v>
      </c>
      <c r="U85" s="19">
        <v>1.9330020017664655E-3</v>
      </c>
      <c r="W85" s="10"/>
      <c r="X85" s="10"/>
    </row>
    <row r="86" spans="1:24" ht="21" thickBot="1">
      <c r="C86" s="4">
        <f>SUM(C8:C85)</f>
        <v>10140647075</v>
      </c>
      <c r="D86" s="3"/>
      <c r="E86" s="4">
        <f>SUM(E8:E85)</f>
        <v>100533043941</v>
      </c>
      <c r="F86" s="3"/>
      <c r="G86" s="4">
        <f>SUM(SUM(G8:G85))</f>
        <v>5433184174</v>
      </c>
      <c r="H86" s="3"/>
      <c r="I86" s="4">
        <f>SUM(I8:I85)</f>
        <v>116106875190</v>
      </c>
      <c r="K86" s="20">
        <f>SUM(K8:K85)</f>
        <v>0.98343848973493031</v>
      </c>
      <c r="M86" s="4">
        <f>SUM(M8:M85)</f>
        <v>180507023096</v>
      </c>
      <c r="N86" s="3"/>
      <c r="O86" s="4">
        <f>SUM(O8:O85)</f>
        <v>669164428308</v>
      </c>
      <c r="P86" s="3"/>
      <c r="Q86" s="4">
        <f>SUM(Q8:Q85)</f>
        <v>185164437571</v>
      </c>
      <c r="R86" s="3"/>
      <c r="S86" s="4">
        <f>SUM(S8:S85)</f>
        <v>1034835888975</v>
      </c>
      <c r="U86" s="20">
        <f>SUM(U8:U85)</f>
        <v>0.9867173671583388</v>
      </c>
      <c r="X86" s="16"/>
    </row>
    <row r="87" spans="1:24" ht="21" thickTop="1">
      <c r="C87" s="5"/>
      <c r="D87" s="5"/>
      <c r="E87" s="5"/>
      <c r="F87" s="5"/>
      <c r="G87" s="5"/>
      <c r="H87" s="5"/>
      <c r="I87" s="5"/>
      <c r="M87" s="3"/>
      <c r="N87" s="3"/>
      <c r="O87" s="3"/>
      <c r="P87" s="3"/>
      <c r="Q87" s="3"/>
      <c r="R87" s="3"/>
      <c r="S87" s="3"/>
    </row>
    <row r="88" spans="1:24" ht="20.25">
      <c r="C88" s="11"/>
      <c r="D88" s="5"/>
      <c r="E88" s="11"/>
      <c r="F88" s="5"/>
      <c r="G88" s="5"/>
      <c r="H88" s="5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24">
      <c r="C89" s="14"/>
      <c r="D89" s="5"/>
      <c r="E89" s="14"/>
      <c r="F89" s="5"/>
      <c r="G89" s="14"/>
      <c r="H89" s="5"/>
      <c r="I89" s="14"/>
      <c r="J89" s="5"/>
      <c r="K89" s="5"/>
      <c r="L89" s="5"/>
      <c r="M89" s="5"/>
      <c r="N89" s="5"/>
      <c r="O89" s="5"/>
      <c r="P89" s="5"/>
      <c r="Q89" s="5"/>
      <c r="R89" s="5"/>
      <c r="S89" s="14"/>
    </row>
    <row r="90" spans="1:24">
      <c r="C90" s="14"/>
      <c r="D90" s="5"/>
      <c r="E90" s="14"/>
      <c r="F90" s="5"/>
      <c r="G90" s="14"/>
      <c r="H90" s="5"/>
      <c r="I90" s="5"/>
      <c r="J90" s="5"/>
      <c r="K90" s="5"/>
      <c r="L90" s="5"/>
      <c r="M90" s="14"/>
      <c r="N90" s="5"/>
      <c r="O90" s="14"/>
      <c r="P90" s="5"/>
      <c r="Q90" s="14"/>
      <c r="R90" s="5"/>
      <c r="S90" s="5"/>
    </row>
  </sheetData>
  <mergeCells count="14">
    <mergeCell ref="A2:U2"/>
    <mergeCell ref="A3:U3"/>
    <mergeCell ref="A4:U4"/>
    <mergeCell ref="S7"/>
    <mergeCell ref="M6:U6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8"/>
  <sheetViews>
    <sheetView rightToLeft="1" view="pageBreakPreview" zoomScale="80" zoomScaleNormal="100" zoomScaleSheetLayoutView="80" workbookViewId="0">
      <selection activeCell="H12" sqref="H12"/>
    </sheetView>
  </sheetViews>
  <sheetFormatPr defaultRowHeight="15"/>
  <cols>
    <col min="1" max="1" width="20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7" width="1" style="1" customWidth="1"/>
    <col min="8" max="8" width="41.28515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3.25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 ht="23.25">
      <c r="A3" s="32" t="s">
        <v>108</v>
      </c>
      <c r="B3" s="32"/>
      <c r="C3" s="32"/>
      <c r="D3" s="32"/>
      <c r="E3" s="32"/>
      <c r="F3" s="32"/>
      <c r="G3" s="32"/>
      <c r="H3" s="32"/>
      <c r="I3" s="32"/>
    </row>
    <row r="4" spans="1:9" ht="23.25">
      <c r="A4" s="32" t="s">
        <v>2</v>
      </c>
      <c r="B4" s="32"/>
      <c r="C4" s="32"/>
      <c r="D4" s="32"/>
      <c r="E4" s="32"/>
      <c r="F4" s="32"/>
      <c r="G4" s="32"/>
      <c r="H4" s="32"/>
      <c r="I4" s="32"/>
    </row>
    <row r="6" spans="1:9" ht="23.25">
      <c r="A6" s="36" t="s">
        <v>175</v>
      </c>
      <c r="B6" s="36" t="s">
        <v>175</v>
      </c>
      <c r="C6" s="36" t="s">
        <v>175</v>
      </c>
      <c r="E6" s="36" t="s">
        <v>110</v>
      </c>
      <c r="F6" s="36" t="s">
        <v>110</v>
      </c>
      <c r="H6" s="36" t="s">
        <v>111</v>
      </c>
      <c r="I6" s="36" t="s">
        <v>111</v>
      </c>
    </row>
    <row r="7" spans="1:9" ht="23.25">
      <c r="A7" s="36" t="s">
        <v>176</v>
      </c>
      <c r="C7" s="36" t="s">
        <v>78</v>
      </c>
      <c r="E7" s="36" t="s">
        <v>177</v>
      </c>
      <c r="H7" s="36" t="s">
        <v>177</v>
      </c>
    </row>
    <row r="8" spans="1:9" ht="20.25">
      <c r="A8" s="2" t="s">
        <v>84</v>
      </c>
      <c r="C8" s="29" t="s">
        <v>85</v>
      </c>
      <c r="E8" s="3">
        <v>10232</v>
      </c>
      <c r="F8" s="3"/>
      <c r="G8" s="3"/>
      <c r="H8" s="3">
        <v>22322897</v>
      </c>
    </row>
    <row r="9" spans="1:9" ht="20.25">
      <c r="A9" s="2" t="s">
        <v>88</v>
      </c>
      <c r="C9" s="29" t="s">
        <v>89</v>
      </c>
      <c r="E9" s="3">
        <v>2436</v>
      </c>
      <c r="F9" s="3"/>
      <c r="G9" s="3"/>
      <c r="H9" s="3">
        <v>13326</v>
      </c>
    </row>
    <row r="10" spans="1:9" ht="20.25">
      <c r="A10" s="2" t="s">
        <v>91</v>
      </c>
      <c r="C10" s="29" t="s">
        <v>92</v>
      </c>
      <c r="E10" s="3">
        <v>1800</v>
      </c>
      <c r="F10" s="3"/>
      <c r="G10" s="3"/>
      <c r="H10" s="3">
        <v>6346</v>
      </c>
    </row>
    <row r="11" spans="1:9" ht="20.25">
      <c r="A11" s="2" t="s">
        <v>94</v>
      </c>
      <c r="C11" s="29" t="s">
        <v>95</v>
      </c>
      <c r="E11" s="3">
        <v>2760</v>
      </c>
      <c r="F11" s="3"/>
      <c r="G11" s="3"/>
      <c r="H11" s="3">
        <v>10260</v>
      </c>
    </row>
    <row r="12" spans="1:9" ht="20.25">
      <c r="A12" s="2" t="s">
        <v>96</v>
      </c>
      <c r="C12" s="29" t="s">
        <v>97</v>
      </c>
      <c r="E12" s="3">
        <v>5673</v>
      </c>
      <c r="F12" s="3"/>
      <c r="G12" s="3"/>
      <c r="H12" s="3">
        <v>34675</v>
      </c>
    </row>
    <row r="13" spans="1:9" ht="21" thickBot="1">
      <c r="E13" s="4">
        <f>SUM(E8:E12)</f>
        <v>22901</v>
      </c>
      <c r="F13" s="3"/>
      <c r="G13" s="3"/>
      <c r="H13" s="4">
        <f>SUM(SUM(H8:H12))</f>
        <v>22387504</v>
      </c>
    </row>
    <row r="14" spans="1:9" ht="15.75" thickTop="1"/>
    <row r="16" spans="1:9">
      <c r="E16" s="6"/>
      <c r="H16" s="6"/>
    </row>
    <row r="18" spans="8:8">
      <c r="H18" s="6"/>
    </row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scale="4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8"/>
  <sheetViews>
    <sheetView rightToLeft="1" view="pageBreakPreview" zoomScale="120" zoomScaleNormal="100" zoomScaleSheetLayoutView="120" workbookViewId="0">
      <selection activeCell="N17" sqref="N17"/>
    </sheetView>
  </sheetViews>
  <sheetFormatPr defaultRowHeight="15"/>
  <cols>
    <col min="1" max="1" width="34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32" t="s">
        <v>0</v>
      </c>
      <c r="B2" s="32"/>
      <c r="C2" s="32"/>
      <c r="D2" s="32"/>
      <c r="E2" s="32"/>
    </row>
    <row r="3" spans="1:5" ht="23.25">
      <c r="A3" s="32" t="s">
        <v>108</v>
      </c>
      <c r="B3" s="32"/>
      <c r="C3" s="32"/>
      <c r="D3" s="32"/>
      <c r="E3" s="32"/>
    </row>
    <row r="4" spans="1:5" ht="23.25">
      <c r="A4" s="32" t="s">
        <v>2</v>
      </c>
      <c r="B4" s="32"/>
      <c r="C4" s="32"/>
      <c r="D4" s="32"/>
      <c r="E4" s="32"/>
    </row>
    <row r="6" spans="1:5" ht="27.75">
      <c r="A6" s="33" t="s">
        <v>178</v>
      </c>
      <c r="C6" s="36" t="s">
        <v>110</v>
      </c>
      <c r="E6" s="39" t="s">
        <v>6</v>
      </c>
    </row>
    <row r="7" spans="1:5" ht="23.25">
      <c r="A7" s="34" t="s">
        <v>178</v>
      </c>
      <c r="C7" s="36" t="s">
        <v>81</v>
      </c>
      <c r="E7" s="36" t="s">
        <v>81</v>
      </c>
    </row>
    <row r="8" spans="1:5" ht="20.25">
      <c r="A8" s="2" t="s">
        <v>178</v>
      </c>
      <c r="C8" s="3">
        <v>45098590</v>
      </c>
      <c r="D8" s="3"/>
      <c r="E8" s="3">
        <v>837730054</v>
      </c>
    </row>
    <row r="9" spans="1:5" ht="20.25">
      <c r="A9" s="2" t="s">
        <v>179</v>
      </c>
      <c r="C9" s="3">
        <v>0</v>
      </c>
      <c r="D9" s="3"/>
      <c r="E9" s="3">
        <v>26</v>
      </c>
    </row>
    <row r="10" spans="1:5" ht="20.25">
      <c r="A10" s="2" t="s">
        <v>180</v>
      </c>
      <c r="C10" s="3">
        <v>89807900</v>
      </c>
      <c r="D10" s="3"/>
      <c r="E10" s="3">
        <v>457765041</v>
      </c>
    </row>
    <row r="11" spans="1:5" ht="21" thickBot="1">
      <c r="C11" s="4">
        <f>SUM(C8:C10)</f>
        <v>134906490</v>
      </c>
      <c r="E11" s="4">
        <f>SUM(E8:E10)</f>
        <v>1295495121</v>
      </c>
    </row>
    <row r="12" spans="1:5" ht="15.75" thickTop="1"/>
    <row r="13" spans="1:5" ht="18.75">
      <c r="A13" s="7"/>
      <c r="E13" s="7"/>
    </row>
    <row r="14" spans="1:5" ht="18.75">
      <c r="A14" s="7"/>
      <c r="C14" s="6"/>
    </row>
    <row r="18" spans="3:3" ht="18.75">
      <c r="C18" s="30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2021-10-26T12:44:56Z</dcterms:created>
  <dcterms:modified xsi:type="dcterms:W3CDTF">2021-11-01T08:04:47Z</dcterms:modified>
</cp:coreProperties>
</file>