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FE15974E-AB27-4CE8-B1C4-E30DA3FC4462}" xr6:coauthVersionLast="45" xr6:coauthVersionMax="45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6" hidden="1">'سرمایه‌گذاری در سهام'!$Z$8:$Z$68</definedName>
    <definedName name="_xlnm.Print_Area" localSheetId="9">'جمع درآمدها'!$A$1:$G$11</definedName>
    <definedName name="_xlnm.Print_Area" localSheetId="7">'درآمد سپرده بانکی'!$A$1:$K$14</definedName>
    <definedName name="_xlnm.Print_Area" localSheetId="3">'درآمد سود سهام'!$A$1:$S$47</definedName>
    <definedName name="_xlnm.Print_Area" localSheetId="4">'درآمد ناشی از تغییر قیمت اوراق'!$A$1:$Q$71</definedName>
    <definedName name="_xlnm.Print_Area" localSheetId="5">'درآمد ناشی از فروش'!$A$1:$Q$55</definedName>
    <definedName name="_xlnm.Print_Area" localSheetId="8">'سایر درآمدها'!$A$1:$F$12</definedName>
    <definedName name="_xlnm.Print_Area" localSheetId="1">سپرده!$A$1:$S$17</definedName>
    <definedName name="_xlnm.Print_Area" localSheetId="6">'سرمایه‌گذاری در سهام'!$A$1:$U$93</definedName>
    <definedName name="_xlnm.Print_Area" localSheetId="2">'سود اوراق بهادار و سپرده بانکی'!$A$1:$S$16</definedName>
    <definedName name="_xlnm.Print_Area" localSheetId="0">سهام!$A$1:$Y$78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4" l="1"/>
  <c r="S86" i="11"/>
  <c r="S87" i="11"/>
  <c r="S88" i="11"/>
  <c r="S9" i="7"/>
  <c r="S10" i="7"/>
  <c r="S11" i="7"/>
  <c r="S12" i="7"/>
  <c r="S8" i="7"/>
  <c r="O52" i="10" l="1"/>
  <c r="Q52" i="10"/>
  <c r="G53" i="10"/>
  <c r="I68" i="1"/>
  <c r="E10" i="15" l="1"/>
  <c r="C10" i="15"/>
  <c r="G10" i="15"/>
  <c r="C11" i="14"/>
  <c r="K13" i="13"/>
  <c r="K9" i="13"/>
  <c r="K10" i="13"/>
  <c r="K11" i="13"/>
  <c r="K12" i="13"/>
  <c r="K8" i="13"/>
  <c r="I13" i="13"/>
  <c r="G13" i="13"/>
  <c r="G9" i="13" l="1"/>
  <c r="G10" i="13"/>
  <c r="G11" i="13"/>
  <c r="G12" i="13"/>
  <c r="G8" i="13"/>
  <c r="E13" i="13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Q52" i="11"/>
  <c r="Q89" i="11" s="1"/>
  <c r="O88" i="11"/>
  <c r="M67" i="11"/>
  <c r="S14" i="8"/>
  <c r="I8" i="11"/>
  <c r="S43" i="8"/>
  <c r="Q64" i="9"/>
  <c r="I88" i="11"/>
  <c r="E88" i="11"/>
  <c r="I24" i="11"/>
  <c r="I65" i="9"/>
  <c r="K89" i="11"/>
  <c r="U89" i="11"/>
  <c r="C89" i="11"/>
  <c r="E89" i="11"/>
  <c r="G89" i="11"/>
  <c r="M89" i="11"/>
  <c r="O89" i="11"/>
  <c r="Q53" i="10"/>
  <c r="M17" i="10"/>
  <c r="M53" i="10" s="1"/>
  <c r="K17" i="10"/>
  <c r="K53" i="10" s="1"/>
  <c r="E53" i="10"/>
  <c r="C53" i="10"/>
  <c r="I53" i="10"/>
  <c r="O53" i="10"/>
  <c r="Q67" i="9"/>
  <c r="G67" i="9"/>
  <c r="E67" i="9"/>
  <c r="O67" i="9"/>
  <c r="M67" i="9"/>
  <c r="K67" i="9"/>
  <c r="C67" i="9"/>
  <c r="I67" i="9"/>
  <c r="S9" i="8"/>
  <c r="S10" i="8"/>
  <c r="S11" i="8"/>
  <c r="S12" i="8"/>
  <c r="S13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8" i="8"/>
  <c r="M20" i="8"/>
  <c r="M13" i="8"/>
  <c r="I44" i="8"/>
  <c r="S89" i="11" l="1"/>
  <c r="I89" i="11"/>
  <c r="S44" i="8"/>
  <c r="Q44" i="8" l="1"/>
  <c r="O44" i="8"/>
  <c r="M44" i="8"/>
  <c r="K44" i="8"/>
  <c r="K13" i="7"/>
  <c r="I13" i="7"/>
  <c r="M13" i="7"/>
  <c r="O13" i="7"/>
  <c r="Q13" i="7"/>
  <c r="S13" i="7"/>
  <c r="Q16" i="6"/>
  <c r="O16" i="6"/>
  <c r="M16" i="6"/>
  <c r="K16" i="6"/>
  <c r="S16" i="6"/>
  <c r="S68" i="1"/>
  <c r="W67" i="1"/>
  <c r="G64" i="1"/>
  <c r="Y68" i="1" l="1"/>
  <c r="W68" i="1"/>
  <c r="U68" i="1"/>
  <c r="Q68" i="1"/>
  <c r="O68" i="1"/>
  <c r="M68" i="1"/>
  <c r="K68" i="1"/>
  <c r="G68" i="1"/>
  <c r="E68" i="1"/>
  <c r="C68" i="1"/>
</calcChain>
</file>

<file path=xl/sharedStrings.xml><?xml version="1.0" encoding="utf-8"?>
<sst xmlns="http://schemas.openxmlformats.org/spreadsheetml/2006/main" count="637" uniqueCount="190">
  <si>
    <t>صندوق سرمایه‌گذاری تجارت شاخصی کاردان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</si>
  <si>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</si>
  <si>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</si>
  <si>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</si>
  <si>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</si>
  <si>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</si>
  <si>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</si>
  <si>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</si>
  <si>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</si>
  <si>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</si>
  <si>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</si>
  <si>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</si>
  <si>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</si>
  <si>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</si>
  <si>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</si>
  <si>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</si>
  <si>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</si>
  <si>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</si>
  <si>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البرز</t>
  </si>
  <si>
    <t>بیمه تجارت نو</t>
  </si>
  <si>
    <t>پالایش نفت بندرعباس</t>
  </si>
  <si>
    <t>پالایش نفت تبریز</t>
  </si>
  <si>
    <t>پتروشیمی پردیس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</si>
  <si>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</si>
  <si>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</si>
  <si>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</si>
  <si>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</si>
  <si>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</si>
  <si>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</si>
  <si>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</si>
  <si>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</si>
  <si>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</si>
  <si>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</si>
  <si>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</si>
  <si>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</si>
  <si>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</si>
  <si>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لوتوس پارسیان</t>
  </si>
  <si>
    <t>ح . مس‌ شهیدباهنر</t>
  </si>
  <si>
    <t>ح. کویر تایر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</si>
  <si>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</si>
  <si>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</si>
  <si>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</si>
  <si>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</si>
  <si>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</si>
  <si>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</si>
  <si>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</si>
  <si>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</si>
  <si>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</si>
  <si>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</si>
  <si>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</si>
  <si>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</si>
  <si>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</si>
  <si>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</si>
  <si>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</si>
  <si>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</si>
  <si>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 خوزستان</t>
  </si>
  <si>
    <t>فولاد مبارکه اصفهان</t>
  </si>
  <si>
    <t>گروه پتروشیمی س. ایرانیان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</si>
  <si>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</si>
  <si>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</si>
  <si>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</si>
  <si>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</si>
  <si>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</si>
  <si>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</si>
  <si>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</si>
  <si>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</si>
  <si>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</si>
  <si>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</si>
  <si>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</si>
  <si>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کویر تایر</t>
  </si>
  <si>
    <t>کیمیدارو</t>
  </si>
  <si>
    <t>بیمه اتکایی ایرانیان</t>
  </si>
  <si>
    <t>بیمه اتکایی آوای پارس70%تادیه</t>
  </si>
  <si>
    <t>تامین سرمایه خلیج فارس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</si>
  <si>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</si>
  <si>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</si>
  <si>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</si>
  <si>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</si>
  <si>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</si>
  <si>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</si>
  <si>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</si>
  <si>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</si>
  <si>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</si>
  <si>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</si>
  <si>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</si>
  <si>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</si>
  <si>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</si>
  <si>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</si>
  <si>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</si>
  <si>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</si>
  <si>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</si>
  <si>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</si>
  <si>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</si>
  <si>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</si>
  <si>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</si>
  <si>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</si>
  <si>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</si>
  <si>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</si>
  <si>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</si>
  <si>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</si>
  <si>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</si>
  <si>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</si>
  <si>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</si>
  <si>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</si>
  <si>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</si>
  <si>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</si>
  <si>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</si>
  <si>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</si>
  <si>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</si>
  <si>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</si>
  <si>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</si>
  <si>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</si>
  <si>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</si>
  <si>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</si>
  <si>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</si>
  <si>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</si>
  <si>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</si>
  <si>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</si>
  <si>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</si>
  <si>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</si>
  <si>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</si>
  <si>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</si>
  <si>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</si>
  <si>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</si>
  <si>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</si>
  <si>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</si>
  <si>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</si>
  <si>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</si>
  <si>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</si>
  <si>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</si>
  <si>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</si>
  <si>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1400/04/29</t>
  </si>
  <si>
    <t>1400/07/17</t>
  </si>
  <si>
    <t>1400/04/24</t>
  </si>
  <si>
    <t>سیمان فارس و خوزستان</t>
  </si>
  <si>
    <t>1400/03/30</t>
  </si>
  <si>
    <t>معدنی و صنعتی گل گهر</t>
  </si>
  <si>
    <t>1400/04/12</t>
  </si>
  <si>
    <t>1400/05/11</t>
  </si>
  <si>
    <t>1400/04/09</t>
  </si>
  <si>
    <t>1400/04/27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</si>
  <si>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</si>
  <si>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</si>
  <si>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</si>
  <si>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</si>
  <si>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</si>
  <si>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</si>
  <si>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</si>
  <si>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</si>
  <si>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</si>
  <si>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</si>
  <si>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</si>
  <si>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</si>
  <si>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</si>
  <si>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1400/05/20</t>
  </si>
  <si>
    <t>پدیده شیمی قرن</t>
  </si>
  <si>
    <t>رایان هم افزا</t>
  </si>
  <si>
    <t>1400/03/18</t>
  </si>
  <si>
    <t>سپید ماکیان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</si>
  <si>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</si>
  <si>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</si>
  <si>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</si>
  <si>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</si>
  <si>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</si>
  <si>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</si>
  <si>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پالایش نفت اصفهان</t>
  </si>
  <si>
    <t>ح . معدنی و صنعتی گل گهر</t>
  </si>
  <si>
    <t>سرمایه گذاری تامین اجتماعی</t>
  </si>
  <si>
    <t>بانک تجارت</t>
  </si>
  <si>
    <t>آریان کیمیا تک</t>
  </si>
  <si>
    <t>البرزدارو</t>
  </si>
  <si>
    <t>ح . سرمایه گذاری دارویی تامین</t>
  </si>
  <si>
    <t>شرکت کی بی سی</t>
  </si>
  <si>
    <t>گ.مدیریت ارزش سرمایه ص ب کشوری</t>
  </si>
  <si>
    <t>سرمایه گذاری هامون صبا</t>
  </si>
  <si>
    <t>س. و خدمات مدیریت صند. ب کشوری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</si>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</sst>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9"/>
      <color rgb="FF00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12"/>
      <color rgb="FFFF0000"/>
      <name val="B Nazanin"/>
      <charset val="178"/>
    </font>
    <font>
      <b/>
      <sz val="9"/>
      <color theme="1"/>
      <name val="Tahoma"/>
      <family val="2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/>
    <xf numFmtId="3" fontId="7" fillId="0" borderId="0" xfId="0" applyNumberFormat="1" applyFont="1"/>
    <xf numFmtId="164" fontId="1" fillId="0" borderId="0" xfId="0" applyNumberFormat="1" applyFont="1"/>
    <xf numFmtId="3" fontId="8" fillId="0" borderId="0" xfId="0" applyNumberFormat="1" applyFont="1" applyFill="1" applyAlignment="1">
      <alignment horizontal="right" vertical="center" wrapText="1"/>
    </xf>
    <xf numFmtId="10" fontId="1" fillId="0" borderId="0" xfId="0" applyNumberFormat="1" applyFont="1"/>
    <xf numFmtId="10" fontId="5" fillId="0" borderId="0" xfId="0" applyNumberFormat="1" applyFont="1"/>
    <xf numFmtId="0" fontId="1" fillId="0" borderId="0" xfId="0" applyFont="1" applyFill="1"/>
    <xf numFmtId="3" fontId="7" fillId="0" borderId="0" xfId="0" applyNumberFormat="1" applyFont="1" applyFill="1"/>
    <xf numFmtId="3" fontId="9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3" fontId="10" fillId="0" borderId="0" xfId="0" applyNumberFormat="1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/>
    <xf numFmtId="3" fontId="5" fillId="0" borderId="0" xfId="0" applyNumberFormat="1" applyFont="1" applyFill="1"/>
    <xf numFmtId="0" fontId="1" fillId="0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5" fillId="0" borderId="0" xfId="0" applyNumberFormat="1" applyFont="1"/>
    <xf numFmtId="164" fontId="4" fillId="0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right" vertical="center" wrapText="1"/>
    </xf>
    <xf numFmtId="2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5" fillId="0" borderId="0" xfId="0" applyFont="1" applyFill="1"/>
    <xf numFmtId="164" fontId="5" fillId="0" borderId="2" xfId="0" applyNumberFormat="1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0" xfId="0" applyNumberFormat="1" applyFont="1" applyFill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5"/>
  <sheetViews>
    <sheetView rightToLeft="1" view="pageBreakPreview" topLeftCell="A43" zoomScale="90" zoomScaleNormal="100" zoomScaleSheetLayoutView="90" workbookViewId="0">
      <selection activeCell="I68" sqref="I68"/>
    </sheetView>
  </sheetViews>
  <sheetFormatPr defaultRowHeight="15"/>
  <cols>
    <col min="1" max="1" width="28.8554687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7" ht="23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7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6" spans="1:27" ht="30">
      <c r="A6" s="44" t="s">
        <v>3</v>
      </c>
      <c r="C6" s="46" t="s">
        <v>4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6" t="s">
        <v>6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7" ht="23.25">
      <c r="A7" s="44" t="s">
        <v>3</v>
      </c>
      <c r="C7" s="44" t="s">
        <v>7</v>
      </c>
      <c r="E7" s="44" t="s">
        <v>8</v>
      </c>
      <c r="G7" s="44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4" t="s">
        <v>7</v>
      </c>
      <c r="S7" s="44" t="s">
        <v>12</v>
      </c>
      <c r="U7" s="44" t="s">
        <v>8</v>
      </c>
      <c r="W7" s="44" t="s">
        <v>9</v>
      </c>
      <c r="Y7" s="44" t="s">
        <v>13</v>
      </c>
    </row>
    <row r="8" spans="1:27" ht="23.25">
      <c r="A8" s="45" t="s">
        <v>3</v>
      </c>
      <c r="C8" s="45" t="s">
        <v>7</v>
      </c>
      <c r="E8" s="45" t="s">
        <v>8</v>
      </c>
      <c r="G8" s="45" t="s">
        <v>9</v>
      </c>
      <c r="I8" s="45" t="s">
        <v>7</v>
      </c>
      <c r="K8" s="45" t="s">
        <v>8</v>
      </c>
      <c r="M8" s="45" t="s">
        <v>7</v>
      </c>
      <c r="O8" s="45" t="s">
        <v>14</v>
      </c>
      <c r="Q8" s="45" t="s">
        <v>7</v>
      </c>
      <c r="S8" s="45" t="s">
        <v>12</v>
      </c>
      <c r="U8" s="45" t="s">
        <v>8</v>
      </c>
      <c r="W8" s="45" t="s">
        <v>9</v>
      </c>
      <c r="Y8" s="45" t="s">
        <v>13</v>
      </c>
      <c r="AA8" s="3"/>
    </row>
    <row r="9" spans="1:27" ht="20.25">
      <c r="A9" s="2" t="s">
        <v>15</v>
      </c>
      <c r="C9" s="4">
        <v>13000000</v>
      </c>
      <c r="D9" s="4"/>
      <c r="E9" s="4">
        <v>138922694049</v>
      </c>
      <c r="F9" s="4"/>
      <c r="G9" s="4">
        <v>93340300950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13000000</v>
      </c>
      <c r="R9" s="4"/>
      <c r="S9" s="4">
        <v>7339</v>
      </c>
      <c r="T9" s="4"/>
      <c r="U9" s="4">
        <v>138922694049</v>
      </c>
      <c r="V9" s="4"/>
      <c r="W9" s="4">
        <v>94839328350</v>
      </c>
      <c r="Y9" s="5">
        <v>1.9281536400817624E-2</v>
      </c>
      <c r="AA9" s="14"/>
    </row>
    <row r="10" spans="1:27" ht="20.25">
      <c r="A10" s="2" t="s">
        <v>16</v>
      </c>
      <c r="C10" s="4">
        <v>4302803</v>
      </c>
      <c r="D10" s="4"/>
      <c r="E10" s="4">
        <v>15797386890</v>
      </c>
      <c r="F10" s="4"/>
      <c r="G10" s="4">
        <v>14906046607.692699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4302803</v>
      </c>
      <c r="R10" s="4"/>
      <c r="S10" s="4">
        <v>3077</v>
      </c>
      <c r="T10" s="4"/>
      <c r="U10" s="4">
        <v>15797386890</v>
      </c>
      <c r="V10" s="4"/>
      <c r="W10" s="4">
        <v>13160948468.2556</v>
      </c>
      <c r="Y10" s="5">
        <v>2.6757180947491947E-3</v>
      </c>
      <c r="AA10" s="14"/>
    </row>
    <row r="11" spans="1:27" ht="20.25">
      <c r="A11" s="2" t="s">
        <v>17</v>
      </c>
      <c r="C11" s="4">
        <v>34484489</v>
      </c>
      <c r="D11" s="4"/>
      <c r="E11" s="4">
        <v>154682800224</v>
      </c>
      <c r="F11" s="4"/>
      <c r="G11" s="4">
        <v>128204605526.283</v>
      </c>
      <c r="H11" s="4"/>
      <c r="I11" s="4">
        <v>16080554</v>
      </c>
      <c r="J11" s="4"/>
      <c r="K11" s="4">
        <v>53633327466</v>
      </c>
      <c r="L11" s="4"/>
      <c r="M11" s="4">
        <v>0</v>
      </c>
      <c r="N11" s="4"/>
      <c r="O11" s="4">
        <v>0</v>
      </c>
      <c r="P11" s="4"/>
      <c r="Q11" s="4">
        <v>50565043</v>
      </c>
      <c r="R11" s="4"/>
      <c r="S11" s="4">
        <v>3300</v>
      </c>
      <c r="T11" s="4"/>
      <c r="U11" s="4">
        <v>208316127690</v>
      </c>
      <c r="V11" s="4"/>
      <c r="W11" s="4">
        <v>165871797280.69501</v>
      </c>
      <c r="Y11" s="5">
        <v>3.3722962327756324E-2</v>
      </c>
      <c r="AA11" s="14"/>
    </row>
    <row r="12" spans="1:27" ht="20.25">
      <c r="A12" s="2" t="s">
        <v>18</v>
      </c>
      <c r="C12" s="4">
        <v>25624304</v>
      </c>
      <c r="D12" s="4"/>
      <c r="E12" s="4">
        <v>68737482442</v>
      </c>
      <c r="F12" s="4"/>
      <c r="G12" s="4">
        <v>60826752466.1856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25624304</v>
      </c>
      <c r="R12" s="4"/>
      <c r="S12" s="4">
        <v>2113</v>
      </c>
      <c r="T12" s="4"/>
      <c r="U12" s="4">
        <v>68737482442</v>
      </c>
      <c r="V12" s="4"/>
      <c r="W12" s="4">
        <v>53821996633.605598</v>
      </c>
      <c r="Y12" s="5">
        <v>1.0942409708193067E-2</v>
      </c>
      <c r="AA12" s="14"/>
    </row>
    <row r="13" spans="1:27" ht="20.25">
      <c r="A13" s="2" t="s">
        <v>19</v>
      </c>
      <c r="C13" s="4">
        <v>6459395</v>
      </c>
      <c r="D13" s="4"/>
      <c r="E13" s="4">
        <v>52526706541</v>
      </c>
      <c r="F13" s="4"/>
      <c r="G13" s="4">
        <v>67490727374.972298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6459395</v>
      </c>
      <c r="R13" s="4"/>
      <c r="S13" s="4">
        <v>7759</v>
      </c>
      <c r="T13" s="4"/>
      <c r="U13" s="4">
        <v>52526706541</v>
      </c>
      <c r="V13" s="4"/>
      <c r="W13" s="4">
        <v>49820241052.460297</v>
      </c>
      <c r="Y13" s="5">
        <v>1.0128823222001674E-2</v>
      </c>
      <c r="AA13" s="14"/>
    </row>
    <row r="14" spans="1:27" ht="20.25">
      <c r="A14" s="2" t="s">
        <v>20</v>
      </c>
      <c r="C14" s="4">
        <v>12841679</v>
      </c>
      <c r="D14" s="4"/>
      <c r="E14" s="4">
        <v>114980784614</v>
      </c>
      <c r="F14" s="4"/>
      <c r="G14" s="4">
        <v>83995483245.470993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12841679</v>
      </c>
      <c r="R14" s="4"/>
      <c r="S14" s="4">
        <v>6470</v>
      </c>
      <c r="T14" s="4"/>
      <c r="U14" s="4">
        <v>114980784614</v>
      </c>
      <c r="V14" s="4"/>
      <c r="W14" s="4">
        <v>82591303434.376495</v>
      </c>
      <c r="Y14" s="5">
        <v>1.67914224116382E-2</v>
      </c>
      <c r="AA14" s="14"/>
    </row>
    <row r="15" spans="1:27" ht="20.25">
      <c r="A15" s="2" t="s">
        <v>21</v>
      </c>
      <c r="C15" s="4">
        <v>4550000</v>
      </c>
      <c r="D15" s="4"/>
      <c r="E15" s="4">
        <v>127727251980</v>
      </c>
      <c r="F15" s="4"/>
      <c r="G15" s="4">
        <v>171916474275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4550000</v>
      </c>
      <c r="R15" s="4"/>
      <c r="S15" s="4">
        <v>33070</v>
      </c>
      <c r="T15" s="4"/>
      <c r="U15" s="4">
        <v>127727251980</v>
      </c>
      <c r="V15" s="4"/>
      <c r="W15" s="4">
        <v>149573212425</v>
      </c>
      <c r="Y15" s="5">
        <v>3.0409339565508051E-2</v>
      </c>
      <c r="AA15" s="14"/>
    </row>
    <row r="16" spans="1:27" ht="20.25">
      <c r="A16" s="2" t="s">
        <v>22</v>
      </c>
      <c r="C16" s="4">
        <v>1018406</v>
      </c>
      <c r="D16" s="4"/>
      <c r="E16" s="4">
        <v>97030270098</v>
      </c>
      <c r="F16" s="4"/>
      <c r="G16" s="4">
        <v>191262621278.79901</v>
      </c>
      <c r="H16" s="4"/>
      <c r="I16" s="4">
        <v>0</v>
      </c>
      <c r="J16" s="4"/>
      <c r="K16" s="4">
        <v>0</v>
      </c>
      <c r="L16" s="4"/>
      <c r="M16" s="4">
        <v>-909650</v>
      </c>
      <c r="N16" s="4"/>
      <c r="O16" s="4">
        <v>177254750379</v>
      </c>
      <c r="P16" s="4"/>
      <c r="Q16" s="4">
        <v>108756</v>
      </c>
      <c r="R16" s="4"/>
      <c r="S16" s="4">
        <v>182890</v>
      </c>
      <c r="T16" s="4"/>
      <c r="U16" s="4">
        <v>10361902885</v>
      </c>
      <c r="V16" s="4"/>
      <c r="W16" s="4">
        <v>19772037050.202</v>
      </c>
      <c r="Y16" s="5">
        <v>4.0198012653026608E-3</v>
      </c>
      <c r="AA16" s="14"/>
    </row>
    <row r="17" spans="1:27" ht="20.25">
      <c r="A17" s="2" t="s">
        <v>23</v>
      </c>
      <c r="C17" s="4">
        <v>450652</v>
      </c>
      <c r="D17" s="4"/>
      <c r="E17" s="4">
        <v>16730965474</v>
      </c>
      <c r="F17" s="4"/>
      <c r="G17" s="4">
        <v>22622516340.299999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450652</v>
      </c>
      <c r="R17" s="4"/>
      <c r="S17" s="4">
        <v>48500</v>
      </c>
      <c r="T17" s="4"/>
      <c r="U17" s="4">
        <v>16730965474</v>
      </c>
      <c r="V17" s="4"/>
      <c r="W17" s="4">
        <v>21726575099.099998</v>
      </c>
      <c r="Y17" s="5">
        <v>4.4171732964238602E-3</v>
      </c>
      <c r="AA17" s="14"/>
    </row>
    <row r="18" spans="1:27" ht="20.25">
      <c r="A18" s="2" t="s">
        <v>24</v>
      </c>
      <c r="C18" s="4">
        <v>800000</v>
      </c>
      <c r="D18" s="4"/>
      <c r="E18" s="4">
        <v>55133600000</v>
      </c>
      <c r="F18" s="4"/>
      <c r="G18" s="4">
        <v>85965444000</v>
      </c>
      <c r="H18" s="4"/>
      <c r="I18" s="4">
        <v>500000</v>
      </c>
      <c r="J18" s="4"/>
      <c r="K18" s="4">
        <v>49261325454</v>
      </c>
      <c r="L18" s="4"/>
      <c r="M18" s="4">
        <v>0</v>
      </c>
      <c r="N18" s="4"/>
      <c r="O18" s="4">
        <v>0</v>
      </c>
      <c r="P18" s="4"/>
      <c r="Q18" s="4">
        <v>1300000</v>
      </c>
      <c r="R18" s="4"/>
      <c r="S18" s="4">
        <v>92330</v>
      </c>
      <c r="T18" s="4"/>
      <c r="U18" s="4">
        <v>104394925454</v>
      </c>
      <c r="V18" s="4"/>
      <c r="W18" s="4">
        <v>119314827450</v>
      </c>
      <c r="Y18" s="5">
        <v>2.4257586263625713E-2</v>
      </c>
      <c r="AA18" s="14"/>
    </row>
    <row r="19" spans="1:27" ht="20.25">
      <c r="A19" s="2" t="s">
        <v>25</v>
      </c>
      <c r="C19" s="4">
        <v>502004</v>
      </c>
      <c r="D19" s="4"/>
      <c r="E19" s="4">
        <v>34375945269</v>
      </c>
      <c r="F19" s="4"/>
      <c r="G19" s="4">
        <v>58604565428.928001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502004</v>
      </c>
      <c r="R19" s="4"/>
      <c r="S19" s="4">
        <v>115500</v>
      </c>
      <c r="T19" s="4"/>
      <c r="U19" s="4">
        <v>34375945269</v>
      </c>
      <c r="V19" s="4"/>
      <c r="W19" s="4">
        <v>57636472301.099998</v>
      </c>
      <c r="Y19" s="5">
        <v>1.1717920803773556E-2</v>
      </c>
      <c r="AA19" s="14"/>
    </row>
    <row r="20" spans="1:27" ht="20.25">
      <c r="A20" s="2" t="s">
        <v>26</v>
      </c>
      <c r="C20" s="4">
        <v>1793746</v>
      </c>
      <c r="D20" s="4"/>
      <c r="E20" s="4">
        <v>109521563675</v>
      </c>
      <c r="F20" s="4"/>
      <c r="G20" s="4">
        <v>196072079534.18201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1793746</v>
      </c>
      <c r="R20" s="4"/>
      <c r="S20" s="4">
        <v>115864</v>
      </c>
      <c r="T20" s="4"/>
      <c r="U20" s="4">
        <v>109521563675</v>
      </c>
      <c r="V20" s="4"/>
      <c r="W20" s="4">
        <v>206593994554.06299</v>
      </c>
      <c r="Y20" s="5">
        <v>4.2002086006806723E-2</v>
      </c>
      <c r="AA20" s="14"/>
    </row>
    <row r="21" spans="1:27" ht="20.25">
      <c r="A21" s="2" t="s">
        <v>27</v>
      </c>
      <c r="C21" s="4">
        <v>20731945</v>
      </c>
      <c r="D21" s="4"/>
      <c r="E21" s="4">
        <v>98533593325</v>
      </c>
      <c r="F21" s="4"/>
      <c r="G21" s="4">
        <v>80785672514.820007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20731945</v>
      </c>
      <c r="R21" s="4"/>
      <c r="S21" s="4">
        <v>3595</v>
      </c>
      <c r="T21" s="4"/>
      <c r="U21" s="4">
        <v>98533593325</v>
      </c>
      <c r="V21" s="4"/>
      <c r="W21" s="4">
        <v>74087880788.463699</v>
      </c>
      <c r="Y21" s="5">
        <v>1.5062613739843082E-2</v>
      </c>
      <c r="AA21" s="14"/>
    </row>
    <row r="22" spans="1:27" ht="20.25">
      <c r="A22" s="2" t="s">
        <v>28</v>
      </c>
      <c r="C22" s="4">
        <v>2509996</v>
      </c>
      <c r="D22" s="4"/>
      <c r="E22" s="4">
        <v>12094783431</v>
      </c>
      <c r="F22" s="4"/>
      <c r="G22" s="4">
        <v>14122048224.708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4183326</v>
      </c>
      <c r="R22" s="4"/>
      <c r="S22" s="4">
        <v>5720</v>
      </c>
      <c r="T22" s="4"/>
      <c r="U22" s="4">
        <v>20155214041</v>
      </c>
      <c r="V22" s="4"/>
      <c r="W22" s="4">
        <v>23786249402.916</v>
      </c>
      <c r="Y22" s="5">
        <v>4.835920305220627E-3</v>
      </c>
      <c r="AA22" s="14"/>
    </row>
    <row r="23" spans="1:27" ht="20.25">
      <c r="A23" s="2" t="s">
        <v>29</v>
      </c>
      <c r="C23" s="4">
        <v>929857</v>
      </c>
      <c r="D23" s="4"/>
      <c r="E23" s="4">
        <v>32065554939</v>
      </c>
      <c r="F23" s="4"/>
      <c r="G23" s="4">
        <v>33506757718.3125</v>
      </c>
      <c r="H23" s="4"/>
      <c r="I23" s="4">
        <v>300000</v>
      </c>
      <c r="J23" s="4"/>
      <c r="K23" s="4">
        <v>11657996678</v>
      </c>
      <c r="L23" s="4"/>
      <c r="M23" s="4">
        <v>-100000</v>
      </c>
      <c r="N23" s="4"/>
      <c r="O23" s="4">
        <v>3552436500</v>
      </c>
      <c r="P23" s="4"/>
      <c r="Q23" s="4">
        <v>1129857</v>
      </c>
      <c r="R23" s="4"/>
      <c r="S23" s="4">
        <v>35042</v>
      </c>
      <c r="T23" s="4"/>
      <c r="U23" s="4">
        <v>40275112239</v>
      </c>
      <c r="V23" s="4"/>
      <c r="W23" s="4">
        <v>39356873922.485703</v>
      </c>
      <c r="Y23" s="5">
        <v>8.0015433508581774E-3</v>
      </c>
      <c r="AA23" s="14"/>
    </row>
    <row r="24" spans="1:27" ht="20.25">
      <c r="A24" s="2" t="s">
        <v>30</v>
      </c>
      <c r="C24" s="4">
        <v>325402</v>
      </c>
      <c r="D24" s="4"/>
      <c r="E24" s="4">
        <v>2485071655</v>
      </c>
      <c r="F24" s="4"/>
      <c r="G24" s="4">
        <v>4871395822.9860001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325402</v>
      </c>
      <c r="R24" s="4"/>
      <c r="S24" s="4">
        <v>20532</v>
      </c>
      <c r="T24" s="4"/>
      <c r="U24" s="4">
        <v>2485071655</v>
      </c>
      <c r="V24" s="4"/>
      <c r="W24" s="4">
        <v>6641400998.5092001</v>
      </c>
      <c r="Y24" s="5">
        <v>1.3502459088764903E-3</v>
      </c>
      <c r="AA24" s="14"/>
    </row>
    <row r="25" spans="1:27" ht="20.25">
      <c r="A25" s="2" t="s">
        <v>31</v>
      </c>
      <c r="C25" s="4">
        <v>3200000</v>
      </c>
      <c r="D25" s="4"/>
      <c r="E25" s="4">
        <v>96611401715</v>
      </c>
      <c r="F25" s="4"/>
      <c r="G25" s="4">
        <v>42402196800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3200000</v>
      </c>
      <c r="R25" s="4"/>
      <c r="S25" s="4">
        <v>13600</v>
      </c>
      <c r="T25" s="4"/>
      <c r="U25" s="4">
        <v>96611401715</v>
      </c>
      <c r="V25" s="4"/>
      <c r="W25" s="4">
        <v>43261056000</v>
      </c>
      <c r="Y25" s="5">
        <v>8.7952924226061286E-3</v>
      </c>
      <c r="AA25" s="14"/>
    </row>
    <row r="26" spans="1:27" ht="20.25">
      <c r="A26" s="2" t="s">
        <v>32</v>
      </c>
      <c r="C26" s="4">
        <v>8303959</v>
      </c>
      <c r="D26" s="4"/>
      <c r="E26" s="4">
        <v>57006038508</v>
      </c>
      <c r="F26" s="4"/>
      <c r="G26" s="4">
        <v>45639409404.599503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8303959</v>
      </c>
      <c r="R26" s="4"/>
      <c r="S26" s="4">
        <v>5229</v>
      </c>
      <c r="T26" s="4"/>
      <c r="U26" s="4">
        <v>57006038508</v>
      </c>
      <c r="V26" s="4"/>
      <c r="W26" s="4">
        <v>43163044271.414597</v>
      </c>
      <c r="Y26" s="5">
        <v>8.7753659137905851E-3</v>
      </c>
      <c r="AA26" s="14"/>
    </row>
    <row r="27" spans="1:27" ht="20.25">
      <c r="A27" s="2" t="s">
        <v>33</v>
      </c>
      <c r="C27" s="4">
        <v>2505466</v>
      </c>
      <c r="D27" s="4"/>
      <c r="E27" s="4">
        <v>37951276180</v>
      </c>
      <c r="F27" s="4"/>
      <c r="G27" s="4">
        <v>32252732281.035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2505466</v>
      </c>
      <c r="R27" s="4"/>
      <c r="S27" s="4">
        <v>10729</v>
      </c>
      <c r="T27" s="4"/>
      <c r="U27" s="4">
        <v>37951276180</v>
      </c>
      <c r="V27" s="4"/>
      <c r="W27" s="4">
        <v>26721201902.951698</v>
      </c>
      <c r="Y27" s="5">
        <v>5.4326178403957485E-3</v>
      </c>
      <c r="AA27" s="14"/>
    </row>
    <row r="28" spans="1:27" ht="20.25">
      <c r="A28" s="2" t="s">
        <v>34</v>
      </c>
      <c r="C28" s="4">
        <v>842938</v>
      </c>
      <c r="D28" s="4"/>
      <c r="E28" s="4">
        <v>75677616005</v>
      </c>
      <c r="F28" s="4"/>
      <c r="G28" s="4">
        <v>85091031794.294998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842938</v>
      </c>
      <c r="R28" s="4"/>
      <c r="S28" s="4">
        <v>111098</v>
      </c>
      <c r="T28" s="4"/>
      <c r="U28" s="4">
        <v>75677616005</v>
      </c>
      <c r="V28" s="4"/>
      <c r="W28" s="4">
        <v>93091516004.752197</v>
      </c>
      <c r="Y28" s="5">
        <v>1.8926193233135921E-2</v>
      </c>
      <c r="AA28" s="14"/>
    </row>
    <row r="29" spans="1:27" ht="20.25">
      <c r="A29" s="2" t="s">
        <v>35</v>
      </c>
      <c r="C29" s="4">
        <v>836661</v>
      </c>
      <c r="D29" s="4"/>
      <c r="E29" s="4">
        <v>20691927887</v>
      </c>
      <c r="F29" s="4"/>
      <c r="G29" s="4">
        <v>20401180728.7365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836661</v>
      </c>
      <c r="R29" s="4"/>
      <c r="S29" s="4">
        <v>23400</v>
      </c>
      <c r="T29" s="4"/>
      <c r="U29" s="4">
        <v>20691927887</v>
      </c>
      <c r="V29" s="4"/>
      <c r="W29" s="4">
        <v>19461379088.970001</v>
      </c>
      <c r="Y29" s="5">
        <v>3.956642205744659E-3</v>
      </c>
      <c r="AA29" s="14"/>
    </row>
    <row r="30" spans="1:27" ht="20.25">
      <c r="A30" s="2" t="s">
        <v>36</v>
      </c>
      <c r="C30" s="4">
        <v>1673330</v>
      </c>
      <c r="D30" s="4"/>
      <c r="E30" s="4">
        <v>6387100610</v>
      </c>
      <c r="F30" s="4"/>
      <c r="G30" s="4">
        <v>6936268272.7049999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Y30" s="5">
        <v>0</v>
      </c>
      <c r="AA30" s="14"/>
    </row>
    <row r="31" spans="1:27" ht="20.25">
      <c r="A31" s="2" t="s">
        <v>37</v>
      </c>
      <c r="C31" s="4">
        <v>3076448</v>
      </c>
      <c r="D31" s="4"/>
      <c r="E31" s="4">
        <v>49143503879</v>
      </c>
      <c r="F31" s="4"/>
      <c r="G31" s="4">
        <v>80796141610.848007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3076448</v>
      </c>
      <c r="R31" s="4"/>
      <c r="S31" s="4">
        <v>22900</v>
      </c>
      <c r="T31" s="4"/>
      <c r="U31" s="4">
        <v>49143503879</v>
      </c>
      <c r="V31" s="4"/>
      <c r="W31" s="4">
        <v>70031477777.759995</v>
      </c>
      <c r="Y31" s="5">
        <v>1.4237917027329199E-2</v>
      </c>
      <c r="AA31" s="14"/>
    </row>
    <row r="32" spans="1:27" ht="20.25">
      <c r="A32" s="2" t="s">
        <v>38</v>
      </c>
      <c r="C32" s="4">
        <v>2995371</v>
      </c>
      <c r="D32" s="4"/>
      <c r="E32" s="4">
        <v>23142236346</v>
      </c>
      <c r="F32" s="4"/>
      <c r="G32" s="4">
        <v>15885221474.504299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2995371</v>
      </c>
      <c r="R32" s="4"/>
      <c r="S32" s="4">
        <v>5990</v>
      </c>
      <c r="T32" s="4"/>
      <c r="U32" s="4">
        <v>23142236346</v>
      </c>
      <c r="V32" s="4"/>
      <c r="W32" s="4">
        <v>17835515769.8745</v>
      </c>
      <c r="Y32" s="5">
        <v>3.6260921763918408E-3</v>
      </c>
      <c r="AA32" s="14"/>
    </row>
    <row r="33" spans="1:27" ht="20.25">
      <c r="A33" s="2" t="s">
        <v>39</v>
      </c>
      <c r="C33" s="4">
        <v>1283081</v>
      </c>
      <c r="D33" s="4"/>
      <c r="E33" s="4">
        <v>26327083281</v>
      </c>
      <c r="F33" s="4"/>
      <c r="G33" s="4">
        <v>24105942026.145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1283081</v>
      </c>
      <c r="R33" s="4"/>
      <c r="S33" s="4">
        <v>20880</v>
      </c>
      <c r="T33" s="4"/>
      <c r="U33" s="4">
        <v>26327083281</v>
      </c>
      <c r="V33" s="4"/>
      <c r="W33" s="4">
        <v>26631326428.883999</v>
      </c>
      <c r="Y33" s="5">
        <v>5.4143454922578353E-3</v>
      </c>
      <c r="AA33" s="14"/>
    </row>
    <row r="34" spans="1:27" ht="20.25">
      <c r="A34" s="2" t="s">
        <v>40</v>
      </c>
      <c r="C34" s="4">
        <v>1394767</v>
      </c>
      <c r="D34" s="4"/>
      <c r="E34" s="4">
        <v>4652979478</v>
      </c>
      <c r="F34" s="4"/>
      <c r="G34" s="4">
        <v>6147599716.5759001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1394767</v>
      </c>
      <c r="R34" s="4"/>
      <c r="S34" s="4">
        <v>5902</v>
      </c>
      <c r="T34" s="4"/>
      <c r="U34" s="4">
        <v>4652979478</v>
      </c>
      <c r="V34" s="4"/>
      <c r="W34" s="4">
        <v>8182934940.7377005</v>
      </c>
      <c r="Y34" s="5">
        <v>1.6636511526429043E-3</v>
      </c>
      <c r="AA34" s="14"/>
    </row>
    <row r="35" spans="1:27" ht="20.25">
      <c r="A35" s="2" t="s">
        <v>41</v>
      </c>
      <c r="C35" s="4">
        <v>8800000</v>
      </c>
      <c r="D35" s="4"/>
      <c r="E35" s="4">
        <v>111319367627</v>
      </c>
      <c r="F35" s="4"/>
      <c r="G35" s="4">
        <v>126665827200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8800000</v>
      </c>
      <c r="R35" s="4"/>
      <c r="S35" s="4">
        <v>14460</v>
      </c>
      <c r="T35" s="4"/>
      <c r="U35" s="4">
        <v>111319367627</v>
      </c>
      <c r="V35" s="4"/>
      <c r="W35" s="4">
        <v>126490874400</v>
      </c>
      <c r="Y35" s="5">
        <v>2.5716529645950933E-2</v>
      </c>
      <c r="AA35" s="14"/>
    </row>
    <row r="36" spans="1:27" ht="20.25">
      <c r="A36" s="2" t="s">
        <v>42</v>
      </c>
      <c r="C36" s="4">
        <v>4668365</v>
      </c>
      <c r="D36" s="4"/>
      <c r="E36" s="4">
        <v>108117903564</v>
      </c>
      <c r="F36" s="4"/>
      <c r="G36" s="4">
        <v>104877293958.45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4668365</v>
      </c>
      <c r="R36" s="4"/>
      <c r="S36" s="4">
        <v>21890</v>
      </c>
      <c r="T36" s="4"/>
      <c r="U36" s="4">
        <v>108117903564</v>
      </c>
      <c r="V36" s="4"/>
      <c r="W36" s="4">
        <v>101582476316.39301</v>
      </c>
      <c r="Y36" s="5">
        <v>2.0652468220265775E-2</v>
      </c>
      <c r="AA36" s="14"/>
    </row>
    <row r="37" spans="1:27" ht="20.25">
      <c r="A37" s="2" t="s">
        <v>43</v>
      </c>
      <c r="C37" s="4">
        <v>7866126</v>
      </c>
      <c r="D37" s="4"/>
      <c r="E37" s="4">
        <v>125751465091</v>
      </c>
      <c r="F37" s="4"/>
      <c r="G37" s="4">
        <v>74909110031.873993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7866126</v>
      </c>
      <c r="R37" s="4"/>
      <c r="S37" s="4">
        <v>9100</v>
      </c>
      <c r="T37" s="4"/>
      <c r="U37" s="4">
        <v>125751465091</v>
      </c>
      <c r="V37" s="4"/>
      <c r="W37" s="4">
        <v>71155835207.729996</v>
      </c>
      <c r="Y37" s="5">
        <v>1.4466507202846783E-2</v>
      </c>
      <c r="AA37" s="14"/>
    </row>
    <row r="38" spans="1:27" ht="20.25">
      <c r="A38" s="2" t="s">
        <v>44</v>
      </c>
      <c r="C38" s="4">
        <v>7100000</v>
      </c>
      <c r="D38" s="4"/>
      <c r="E38" s="4">
        <v>66385471783</v>
      </c>
      <c r="F38" s="4"/>
      <c r="G38" s="4">
        <v>62672864400</v>
      </c>
      <c r="H38" s="4"/>
      <c r="I38" s="4">
        <v>4204756</v>
      </c>
      <c r="J38" s="4"/>
      <c r="K38" s="4">
        <v>35633324906</v>
      </c>
      <c r="L38" s="4"/>
      <c r="M38" s="4">
        <v>0</v>
      </c>
      <c r="N38" s="4"/>
      <c r="O38" s="4">
        <v>0</v>
      </c>
      <c r="P38" s="4"/>
      <c r="Q38" s="4">
        <v>11304756</v>
      </c>
      <c r="R38" s="4"/>
      <c r="S38" s="4">
        <v>8430</v>
      </c>
      <c r="T38" s="4"/>
      <c r="U38" s="4">
        <v>102018796689</v>
      </c>
      <c r="V38" s="4"/>
      <c r="W38" s="4">
        <v>94732063476.173996</v>
      </c>
      <c r="Y38" s="5">
        <v>1.9259728659185665E-2</v>
      </c>
      <c r="AA38" s="14"/>
    </row>
    <row r="39" spans="1:27" ht="20.25">
      <c r="A39" s="2" t="s">
        <v>45</v>
      </c>
      <c r="C39" s="4">
        <v>18396693</v>
      </c>
      <c r="D39" s="4"/>
      <c r="E39" s="4">
        <v>213105735040</v>
      </c>
      <c r="F39" s="4"/>
      <c r="G39" s="4">
        <v>210851792761.77499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18396693</v>
      </c>
      <c r="R39" s="4"/>
      <c r="S39" s="4">
        <v>10220</v>
      </c>
      <c r="T39" s="4"/>
      <c r="U39" s="4">
        <v>213105735040</v>
      </c>
      <c r="V39" s="4"/>
      <c r="W39" s="4">
        <v>186895517955.36301</v>
      </c>
      <c r="Y39" s="5">
        <v>3.7997240124971798E-2</v>
      </c>
      <c r="AA39" s="14"/>
    </row>
    <row r="40" spans="1:27" ht="20.25">
      <c r="A40" s="2" t="s">
        <v>46</v>
      </c>
      <c r="C40" s="4">
        <v>5000000</v>
      </c>
      <c r="D40" s="4"/>
      <c r="E40" s="4">
        <v>78420411042</v>
      </c>
      <c r="F40" s="4"/>
      <c r="G40" s="4">
        <v>98410950000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5000000</v>
      </c>
      <c r="R40" s="4"/>
      <c r="S40" s="4">
        <v>18390</v>
      </c>
      <c r="T40" s="4"/>
      <c r="U40" s="4">
        <v>78420411042</v>
      </c>
      <c r="V40" s="4"/>
      <c r="W40" s="4">
        <v>91402897500</v>
      </c>
      <c r="Y40" s="5">
        <v>1.8582884610722279E-2</v>
      </c>
      <c r="AA40" s="14"/>
    </row>
    <row r="41" spans="1:27" ht="20.25">
      <c r="A41" s="2" t="s">
        <v>47</v>
      </c>
      <c r="C41" s="4">
        <v>27372555</v>
      </c>
      <c r="D41" s="4"/>
      <c r="E41" s="4">
        <v>423135559332</v>
      </c>
      <c r="F41" s="4"/>
      <c r="G41" s="4">
        <v>435627109646.97699</v>
      </c>
      <c r="H41" s="4"/>
      <c r="I41" s="4">
        <v>5000000</v>
      </c>
      <c r="J41" s="4"/>
      <c r="K41" s="4">
        <v>80074240000</v>
      </c>
      <c r="L41" s="4"/>
      <c r="M41" s="4">
        <v>0</v>
      </c>
      <c r="N41" s="4"/>
      <c r="O41" s="4">
        <v>0</v>
      </c>
      <c r="P41" s="4"/>
      <c r="Q41" s="4">
        <v>32372555</v>
      </c>
      <c r="R41" s="4"/>
      <c r="S41" s="4">
        <v>14600</v>
      </c>
      <c r="T41" s="4"/>
      <c r="U41" s="4">
        <v>503209799332</v>
      </c>
      <c r="V41" s="4"/>
      <c r="W41" s="4">
        <v>469827099147.15002</v>
      </c>
      <c r="Y41" s="5">
        <v>9.5519321698109894E-2</v>
      </c>
      <c r="AA41" s="14"/>
    </row>
    <row r="42" spans="1:27" ht="20.25">
      <c r="A42" s="2" t="s">
        <v>48</v>
      </c>
      <c r="C42" s="4">
        <v>7864723</v>
      </c>
      <c r="D42" s="4"/>
      <c r="E42" s="4">
        <v>87437951978</v>
      </c>
      <c r="F42" s="4"/>
      <c r="G42" s="4">
        <v>71064964594.183502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7864723</v>
      </c>
      <c r="R42" s="4"/>
      <c r="S42" s="4">
        <v>8540</v>
      </c>
      <c r="T42" s="4"/>
      <c r="U42" s="4">
        <v>87437951978</v>
      </c>
      <c r="V42" s="4"/>
      <c r="W42" s="4">
        <v>66765104250.200996</v>
      </c>
      <c r="Y42" s="5">
        <v>1.3573839147761467E-2</v>
      </c>
      <c r="AA42" s="14"/>
    </row>
    <row r="43" spans="1:27" ht="20.25">
      <c r="A43" s="2" t="s">
        <v>49</v>
      </c>
      <c r="C43" s="4">
        <v>6760088</v>
      </c>
      <c r="D43" s="4"/>
      <c r="E43" s="4">
        <v>96604113587</v>
      </c>
      <c r="F43" s="4"/>
      <c r="G43" s="4">
        <v>99991598288.832001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6760088</v>
      </c>
      <c r="R43" s="4"/>
      <c r="S43" s="4">
        <v>13740</v>
      </c>
      <c r="T43" s="4"/>
      <c r="U43" s="4">
        <v>96604113587</v>
      </c>
      <c r="V43" s="4"/>
      <c r="W43" s="4">
        <v>92330951645.735992</v>
      </c>
      <c r="Y43" s="5">
        <v>1.8771564877698654E-2</v>
      </c>
      <c r="AA43" s="14"/>
    </row>
    <row r="44" spans="1:27" ht="20.25">
      <c r="A44" s="2" t="s">
        <v>50</v>
      </c>
      <c r="C44" s="4">
        <v>1919370</v>
      </c>
      <c r="D44" s="4"/>
      <c r="E44" s="4">
        <v>5591085701</v>
      </c>
      <c r="F44" s="4"/>
      <c r="G44" s="4">
        <v>16751798791.83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1919370</v>
      </c>
      <c r="R44" s="4"/>
      <c r="S44" s="4">
        <v>8180</v>
      </c>
      <c r="T44" s="4"/>
      <c r="U44" s="4">
        <v>5591085701</v>
      </c>
      <c r="V44" s="4"/>
      <c r="W44" s="4">
        <v>15607028942.73</v>
      </c>
      <c r="Y44" s="5">
        <v>3.1730243339272097E-3</v>
      </c>
      <c r="AA44" s="14"/>
    </row>
    <row r="45" spans="1:27" ht="20.25">
      <c r="A45" s="2" t="s">
        <v>51</v>
      </c>
      <c r="C45" s="4">
        <v>13546448</v>
      </c>
      <c r="D45" s="4"/>
      <c r="E45" s="4">
        <v>104440827092</v>
      </c>
      <c r="F45" s="4"/>
      <c r="G45" s="4">
        <v>166303205934.84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13546448</v>
      </c>
      <c r="R45" s="4"/>
      <c r="S45" s="4">
        <v>10800</v>
      </c>
      <c r="T45" s="4"/>
      <c r="U45" s="4">
        <v>104440827092</v>
      </c>
      <c r="V45" s="4"/>
      <c r="W45" s="4">
        <v>145431143651.51999</v>
      </c>
      <c r="Y45" s="5">
        <v>2.9567226370275316E-2</v>
      </c>
      <c r="AA45" s="14"/>
    </row>
    <row r="46" spans="1:27" ht="20.25">
      <c r="A46" s="2" t="s">
        <v>52</v>
      </c>
      <c r="C46" s="4">
        <v>607472</v>
      </c>
      <c r="D46" s="4"/>
      <c r="E46" s="4">
        <v>12342878765</v>
      </c>
      <c r="F46" s="4"/>
      <c r="G46" s="4">
        <v>20580068875.2696</v>
      </c>
      <c r="H46" s="4"/>
      <c r="I46" s="4">
        <v>0</v>
      </c>
      <c r="J46" s="4"/>
      <c r="K46" s="4">
        <v>0</v>
      </c>
      <c r="L46" s="4"/>
      <c r="M46" s="4">
        <v>-300000</v>
      </c>
      <c r="N46" s="4"/>
      <c r="O46" s="4">
        <v>9271125924</v>
      </c>
      <c r="P46" s="4"/>
      <c r="Q46" s="4">
        <v>307472</v>
      </c>
      <c r="R46" s="4"/>
      <c r="S46" s="4">
        <v>32666</v>
      </c>
      <c r="T46" s="4"/>
      <c r="U46" s="4">
        <v>6247349049</v>
      </c>
      <c r="V46" s="4"/>
      <c r="W46" s="4">
        <v>9984119263.9055996</v>
      </c>
      <c r="Y46" s="5">
        <v>2.0298452379023018E-3</v>
      </c>
      <c r="AA46" s="14"/>
    </row>
    <row r="47" spans="1:27" ht="20.25">
      <c r="A47" s="2" t="s">
        <v>53</v>
      </c>
      <c r="C47" s="4">
        <v>1000000</v>
      </c>
      <c r="D47" s="4"/>
      <c r="E47" s="4">
        <v>38051801544</v>
      </c>
      <c r="F47" s="4"/>
      <c r="G47" s="4">
        <v>45815764500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1000000</v>
      </c>
      <c r="R47" s="4"/>
      <c r="S47" s="4">
        <v>48100</v>
      </c>
      <c r="T47" s="4"/>
      <c r="U47" s="4">
        <v>38051801544</v>
      </c>
      <c r="V47" s="4"/>
      <c r="W47" s="4">
        <v>47813805000</v>
      </c>
      <c r="Y47" s="5">
        <v>9.7208999431837046E-3</v>
      </c>
      <c r="AA47" s="14"/>
    </row>
    <row r="48" spans="1:27" ht="20.25">
      <c r="A48" s="2" t="s">
        <v>54</v>
      </c>
      <c r="C48" s="4">
        <v>608638</v>
      </c>
      <c r="D48" s="4"/>
      <c r="E48" s="4">
        <v>47161279261</v>
      </c>
      <c r="F48" s="4"/>
      <c r="G48" s="4">
        <v>47493803406.150002</v>
      </c>
      <c r="H48" s="4"/>
      <c r="I48" s="4">
        <v>150000</v>
      </c>
      <c r="J48" s="4"/>
      <c r="K48" s="4">
        <v>10539443098</v>
      </c>
      <c r="L48" s="4"/>
      <c r="M48" s="4">
        <v>0</v>
      </c>
      <c r="N48" s="4"/>
      <c r="O48" s="4">
        <v>0</v>
      </c>
      <c r="P48" s="4"/>
      <c r="Q48" s="4">
        <v>758638</v>
      </c>
      <c r="R48" s="4"/>
      <c r="S48" s="4">
        <v>80889</v>
      </c>
      <c r="T48" s="4"/>
      <c r="U48" s="4">
        <v>57700722359</v>
      </c>
      <c r="V48" s="4"/>
      <c r="W48" s="4">
        <v>61000344640.367104</v>
      </c>
      <c r="Y48" s="5">
        <v>1.2401820912364764E-2</v>
      </c>
      <c r="AA48" s="14"/>
    </row>
    <row r="49" spans="1:27" ht="20.25">
      <c r="A49" s="2" t="s">
        <v>55</v>
      </c>
      <c r="C49" s="4">
        <v>6000000</v>
      </c>
      <c r="D49" s="4"/>
      <c r="E49" s="4">
        <v>78760291466</v>
      </c>
      <c r="F49" s="4"/>
      <c r="G49" s="4">
        <v>97814520000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14400000</v>
      </c>
      <c r="R49" s="4"/>
      <c r="S49" s="4">
        <v>6660</v>
      </c>
      <c r="T49" s="4"/>
      <c r="U49" s="4">
        <v>78760291466</v>
      </c>
      <c r="V49" s="4"/>
      <c r="W49" s="4">
        <v>95333371200</v>
      </c>
      <c r="Y49" s="5">
        <v>1.9381978963640124E-2</v>
      </c>
      <c r="AA49" s="14"/>
    </row>
    <row r="50" spans="1:27" ht="20.25">
      <c r="A50" s="2" t="s">
        <v>56</v>
      </c>
      <c r="C50" s="4">
        <v>33223310</v>
      </c>
      <c r="D50" s="4"/>
      <c r="E50" s="4">
        <v>269502518617</v>
      </c>
      <c r="F50" s="4"/>
      <c r="G50" s="4">
        <v>345778359768.58502</v>
      </c>
      <c r="H50" s="4"/>
      <c r="I50" s="4">
        <v>0</v>
      </c>
      <c r="J50" s="4"/>
      <c r="K50" s="4">
        <v>0</v>
      </c>
      <c r="L50" s="4"/>
      <c r="M50" s="4">
        <v>-500000</v>
      </c>
      <c r="N50" s="4"/>
      <c r="O50" s="4">
        <v>5596501560</v>
      </c>
      <c r="P50" s="4"/>
      <c r="Q50" s="4">
        <v>32723310</v>
      </c>
      <c r="R50" s="4"/>
      <c r="S50" s="4">
        <v>11040</v>
      </c>
      <c r="T50" s="4"/>
      <c r="U50" s="4">
        <v>265446593445</v>
      </c>
      <c r="V50" s="4"/>
      <c r="W50" s="4">
        <v>359115813612.71997</v>
      </c>
      <c r="Y50" s="5">
        <v>7.3010899093771328E-2</v>
      </c>
      <c r="AA50" s="14"/>
    </row>
    <row r="51" spans="1:27" ht="20.25">
      <c r="A51" s="2" t="s">
        <v>57</v>
      </c>
      <c r="C51" s="4">
        <v>35280632</v>
      </c>
      <c r="D51" s="4"/>
      <c r="E51" s="4">
        <v>139097476303</v>
      </c>
      <c r="F51" s="4"/>
      <c r="G51" s="4">
        <v>115628138253.961</v>
      </c>
      <c r="H51" s="4"/>
      <c r="I51" s="4">
        <v>14100000</v>
      </c>
      <c r="J51" s="4"/>
      <c r="K51" s="4">
        <v>45692920102</v>
      </c>
      <c r="L51" s="4"/>
      <c r="M51" s="4">
        <v>0</v>
      </c>
      <c r="N51" s="4"/>
      <c r="O51" s="4">
        <v>0</v>
      </c>
      <c r="P51" s="4"/>
      <c r="Q51" s="4">
        <v>49380632</v>
      </c>
      <c r="R51" s="4"/>
      <c r="S51" s="4">
        <v>3060</v>
      </c>
      <c r="T51" s="4"/>
      <c r="U51" s="4">
        <v>184790396405</v>
      </c>
      <c r="V51" s="4"/>
      <c r="W51" s="4">
        <v>150205660753.17599</v>
      </c>
      <c r="Y51" s="5">
        <v>3.0537920984983716E-2</v>
      </c>
      <c r="AA51" s="14"/>
    </row>
    <row r="52" spans="1:27" ht="20.25">
      <c r="A52" s="2" t="s">
        <v>58</v>
      </c>
      <c r="C52" s="4">
        <v>2490764</v>
      </c>
      <c r="D52" s="4"/>
      <c r="E52" s="4">
        <v>40209921547</v>
      </c>
      <c r="F52" s="4"/>
      <c r="G52" s="4">
        <v>39887457102.162003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2490764</v>
      </c>
      <c r="R52" s="4"/>
      <c r="S52" s="4">
        <v>15880</v>
      </c>
      <c r="T52" s="4"/>
      <c r="U52" s="4">
        <v>40209921547</v>
      </c>
      <c r="V52" s="4"/>
      <c r="W52" s="4">
        <v>39317989992.695999</v>
      </c>
      <c r="Y52" s="5">
        <v>7.9936379605449921E-3</v>
      </c>
      <c r="AA52" s="14"/>
    </row>
    <row r="53" spans="1:27" ht="20.25">
      <c r="A53" s="2" t="s">
        <v>59</v>
      </c>
      <c r="C53" s="4">
        <v>85397261</v>
      </c>
      <c r="D53" s="4"/>
      <c r="E53" s="4">
        <v>219776199002</v>
      </c>
      <c r="F53" s="4"/>
      <c r="G53" s="4">
        <v>150253790715.77899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85397261</v>
      </c>
      <c r="R53" s="4"/>
      <c r="S53" s="4">
        <v>2124</v>
      </c>
      <c r="T53" s="4"/>
      <c r="U53" s="4">
        <v>219776199002</v>
      </c>
      <c r="V53" s="4"/>
      <c r="W53" s="4">
        <v>180304548858.93399</v>
      </c>
      <c r="Y53" s="5">
        <v>3.6657247394524965E-2</v>
      </c>
      <c r="AA53" s="14"/>
    </row>
    <row r="54" spans="1:27" ht="20.25">
      <c r="A54" s="2" t="s">
        <v>60</v>
      </c>
      <c r="C54" s="4">
        <v>2765000</v>
      </c>
      <c r="D54" s="4"/>
      <c r="E54" s="4">
        <v>8145688418</v>
      </c>
      <c r="F54" s="4"/>
      <c r="G54" s="4">
        <v>95457080722.5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2765000</v>
      </c>
      <c r="R54" s="4"/>
      <c r="S54" s="4">
        <v>32000</v>
      </c>
      <c r="T54" s="4"/>
      <c r="U54" s="4">
        <v>8145688418</v>
      </c>
      <c r="V54" s="4"/>
      <c r="W54" s="4">
        <v>87953544000</v>
      </c>
      <c r="Y54" s="5">
        <v>1.7881605550372021E-2</v>
      </c>
      <c r="AA54" s="14"/>
    </row>
    <row r="55" spans="1:27" ht="20.25">
      <c r="A55" s="2" t="s">
        <v>61</v>
      </c>
      <c r="C55" s="4">
        <v>1142895</v>
      </c>
      <c r="D55" s="4"/>
      <c r="E55" s="4">
        <v>256078371413</v>
      </c>
      <c r="F55" s="4"/>
      <c r="G55" s="4">
        <v>181604749743.78799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1142895</v>
      </c>
      <c r="R55" s="4"/>
      <c r="S55" s="4">
        <v>143201</v>
      </c>
      <c r="T55" s="4"/>
      <c r="U55" s="4">
        <v>256078371413</v>
      </c>
      <c r="V55" s="4"/>
      <c r="W55" s="4">
        <v>162689907838.97501</v>
      </c>
      <c r="Y55" s="5">
        <v>3.307606068725244E-2</v>
      </c>
      <c r="AA55" s="14"/>
    </row>
    <row r="56" spans="1:27" ht="20.25">
      <c r="A56" s="2" t="s">
        <v>62</v>
      </c>
      <c r="C56" s="4">
        <v>4118000</v>
      </c>
      <c r="D56" s="4"/>
      <c r="E56" s="4">
        <v>57538620977</v>
      </c>
      <c r="F56" s="4"/>
      <c r="G56" s="4">
        <v>98284884579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4118000</v>
      </c>
      <c r="R56" s="4"/>
      <c r="S56" s="4">
        <v>23470</v>
      </c>
      <c r="T56" s="4"/>
      <c r="U56" s="4">
        <v>57538620977</v>
      </c>
      <c r="V56" s="4"/>
      <c r="W56" s="4">
        <v>96074395713</v>
      </c>
      <c r="Y56" s="5">
        <v>1.9532634723965398E-2</v>
      </c>
      <c r="AA56" s="14"/>
    </row>
    <row r="57" spans="1:27" ht="20.25">
      <c r="A57" s="2" t="s">
        <v>63</v>
      </c>
      <c r="C57" s="4">
        <v>6942000</v>
      </c>
      <c r="D57" s="4"/>
      <c r="E57" s="4">
        <v>114827915861</v>
      </c>
      <c r="F57" s="4"/>
      <c r="G57" s="4">
        <v>55895630310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6942000</v>
      </c>
      <c r="R57" s="4"/>
      <c r="S57" s="4">
        <v>7690</v>
      </c>
      <c r="T57" s="4"/>
      <c r="U57" s="4">
        <v>114827915861</v>
      </c>
      <c r="V57" s="4"/>
      <c r="W57" s="4">
        <v>53066345319</v>
      </c>
      <c r="Y57" s="5">
        <v>1.0788780210996258E-2</v>
      </c>
      <c r="AA57" s="14"/>
    </row>
    <row r="58" spans="1:27" ht="20.25">
      <c r="A58" s="2" t="s">
        <v>64</v>
      </c>
      <c r="C58" s="4">
        <v>6760000</v>
      </c>
      <c r="D58" s="4"/>
      <c r="E58" s="4">
        <v>201899108539</v>
      </c>
      <c r="F58" s="4"/>
      <c r="G58" s="4">
        <v>187884992880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6760000</v>
      </c>
      <c r="R58" s="4"/>
      <c r="S58" s="4">
        <v>28520</v>
      </c>
      <c r="T58" s="4"/>
      <c r="U58" s="4">
        <v>201899108539</v>
      </c>
      <c r="V58" s="4"/>
      <c r="W58" s="4">
        <v>191648068560</v>
      </c>
      <c r="Y58" s="5">
        <v>3.8963468788484217E-2</v>
      </c>
      <c r="AA58" s="14"/>
    </row>
    <row r="59" spans="1:27" ht="20.25">
      <c r="A59" s="2" t="s">
        <v>65</v>
      </c>
      <c r="C59" s="4">
        <v>9795660</v>
      </c>
      <c r="D59" s="4"/>
      <c r="E59" s="4">
        <v>158751997342</v>
      </c>
      <c r="F59" s="4"/>
      <c r="G59" s="4">
        <v>131162452335.81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9795660</v>
      </c>
      <c r="R59" s="4"/>
      <c r="S59" s="4">
        <v>13230</v>
      </c>
      <c r="T59" s="4"/>
      <c r="U59" s="4">
        <v>158751997342</v>
      </c>
      <c r="V59" s="4"/>
      <c r="W59" s="4">
        <v>128825482138.28999</v>
      </c>
      <c r="Y59" s="5">
        <v>2.6191172653979671E-2</v>
      </c>
      <c r="AA59" s="14"/>
    </row>
    <row r="60" spans="1:27" ht="20.25">
      <c r="A60" s="2" t="s">
        <v>66</v>
      </c>
      <c r="C60" s="4">
        <v>10388489</v>
      </c>
      <c r="D60" s="4"/>
      <c r="E60" s="4">
        <v>12035674901</v>
      </c>
      <c r="F60" s="4"/>
      <c r="G60" s="4">
        <v>34646002980.459702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10388489</v>
      </c>
      <c r="R60" s="4"/>
      <c r="S60" s="4">
        <v>3590</v>
      </c>
      <c r="T60" s="4"/>
      <c r="U60" s="4">
        <v>12035674901</v>
      </c>
      <c r="V60" s="4"/>
      <c r="W60" s="4">
        <v>37072772190.7155</v>
      </c>
      <c r="Y60" s="5">
        <v>7.5371685872393695E-3</v>
      </c>
      <c r="AA60" s="14"/>
    </row>
    <row r="61" spans="1:27" ht="20.25">
      <c r="A61" s="2" t="s">
        <v>67</v>
      </c>
      <c r="C61" s="4">
        <v>499387</v>
      </c>
      <c r="D61" s="4"/>
      <c r="E61" s="4">
        <v>9523942323</v>
      </c>
      <c r="F61" s="4"/>
      <c r="G61" s="4">
        <v>6999460627.6350002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499387</v>
      </c>
      <c r="R61" s="4"/>
      <c r="S61" s="4">
        <v>14890</v>
      </c>
      <c r="T61" s="4"/>
      <c r="U61" s="4">
        <v>9523942323</v>
      </c>
      <c r="V61" s="4"/>
      <c r="W61" s="4">
        <v>7391628989.0415001</v>
      </c>
      <c r="Y61" s="5">
        <v>1.5027728042059931E-3</v>
      </c>
      <c r="AA61" s="14"/>
    </row>
    <row r="62" spans="1:27" ht="20.25">
      <c r="A62" s="2" t="s">
        <v>68</v>
      </c>
      <c r="C62" s="4">
        <v>10200</v>
      </c>
      <c r="D62" s="4"/>
      <c r="E62" s="4">
        <v>698446833</v>
      </c>
      <c r="F62" s="4"/>
      <c r="G62" s="4">
        <v>465323353.82999998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10200</v>
      </c>
      <c r="R62" s="4"/>
      <c r="S62" s="4">
        <v>45893</v>
      </c>
      <c r="T62" s="4"/>
      <c r="U62" s="4">
        <v>698446833</v>
      </c>
      <c r="V62" s="4"/>
      <c r="W62" s="4">
        <v>465323353.82999998</v>
      </c>
      <c r="Y62" s="5">
        <v>9.4603676988436652E-5</v>
      </c>
      <c r="AA62" s="14"/>
    </row>
    <row r="63" spans="1:27" ht="20.25">
      <c r="A63" s="2" t="s">
        <v>69</v>
      </c>
      <c r="C63" s="4">
        <v>2995371</v>
      </c>
      <c r="D63" s="4"/>
      <c r="E63" s="4">
        <v>26139922984</v>
      </c>
      <c r="F63" s="4"/>
      <c r="G63" s="4">
        <v>18862770017.054199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2995371</v>
      </c>
      <c r="R63" s="4"/>
      <c r="S63" s="4">
        <v>6990</v>
      </c>
      <c r="T63" s="4"/>
      <c r="U63" s="4">
        <v>26139922984</v>
      </c>
      <c r="V63" s="4"/>
      <c r="W63" s="4">
        <v>20813064312.4245</v>
      </c>
      <c r="Y63" s="5">
        <v>4.2314498018328831E-3</v>
      </c>
      <c r="AA63" s="14"/>
    </row>
    <row r="64" spans="1:27" ht="20.25">
      <c r="A64" s="2" t="s">
        <v>70</v>
      </c>
      <c r="C64" s="4">
        <v>500000</v>
      </c>
      <c r="D64" s="4"/>
      <c r="E64" s="4">
        <v>12190519699</v>
      </c>
      <c r="F64" s="4"/>
      <c r="G64" s="4">
        <f>10213863750-25</f>
        <v>10213863725</v>
      </c>
      <c r="H64" s="4"/>
      <c r="I64" s="4">
        <v>200000</v>
      </c>
      <c r="J64" s="4"/>
      <c r="K64" s="4">
        <v>4003685969</v>
      </c>
      <c r="L64" s="4"/>
      <c r="M64" s="4">
        <v>0</v>
      </c>
      <c r="N64" s="4"/>
      <c r="O64" s="4">
        <v>0</v>
      </c>
      <c r="P64" s="4"/>
      <c r="Q64" s="4">
        <v>700000</v>
      </c>
      <c r="R64" s="4"/>
      <c r="S64" s="4">
        <v>19490</v>
      </c>
      <c r="T64" s="4"/>
      <c r="U64" s="4">
        <v>16194205668</v>
      </c>
      <c r="V64" s="4"/>
      <c r="W64" s="4">
        <v>13561824150</v>
      </c>
      <c r="Y64" s="5">
        <v>2.757219083676825E-3</v>
      </c>
      <c r="AA64" s="14"/>
    </row>
    <row r="65" spans="1:27" ht="20.25">
      <c r="A65" s="2" t="s">
        <v>71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5664941</v>
      </c>
      <c r="J65" s="4"/>
      <c r="K65" s="4">
        <v>65983616067</v>
      </c>
      <c r="L65" s="4"/>
      <c r="M65" s="4">
        <v>0</v>
      </c>
      <c r="N65" s="4"/>
      <c r="O65" s="4">
        <v>0</v>
      </c>
      <c r="P65" s="4"/>
      <c r="Q65" s="4">
        <v>5664941</v>
      </c>
      <c r="R65" s="4"/>
      <c r="S65" s="4">
        <v>11880</v>
      </c>
      <c r="T65" s="4"/>
      <c r="U65" s="4">
        <v>65983616067</v>
      </c>
      <c r="V65" s="4"/>
      <c r="W65" s="4">
        <v>66899067060.473999</v>
      </c>
      <c r="Y65" s="5">
        <v>1.3601074777194673E-2</v>
      </c>
      <c r="AA65" s="14"/>
    </row>
    <row r="66" spans="1:27" ht="20.25">
      <c r="A66" s="2" t="s">
        <v>72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38137</v>
      </c>
      <c r="J66" s="4"/>
      <c r="K66" s="4">
        <v>26720136</v>
      </c>
      <c r="L66" s="4"/>
      <c r="M66" s="4">
        <v>0</v>
      </c>
      <c r="N66" s="4"/>
      <c r="O66" s="4">
        <v>0</v>
      </c>
      <c r="P66" s="4"/>
      <c r="Q66" s="4">
        <v>38137</v>
      </c>
      <c r="R66" s="4"/>
      <c r="S66" s="4">
        <v>700</v>
      </c>
      <c r="T66" s="4"/>
      <c r="U66" s="4">
        <v>26720136</v>
      </c>
      <c r="V66" s="4"/>
      <c r="W66" s="4">
        <v>26537059.395</v>
      </c>
      <c r="Y66" s="5">
        <v>5.395180307551722E-6</v>
      </c>
      <c r="AA66" s="14"/>
    </row>
    <row r="67" spans="1:27" ht="20.25">
      <c r="A67" s="2" t="s">
        <v>73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25453</v>
      </c>
      <c r="J67" s="4"/>
      <c r="K67" s="4">
        <v>25476109</v>
      </c>
      <c r="L67" s="4"/>
      <c r="M67" s="4">
        <v>0</v>
      </c>
      <c r="N67" s="4"/>
      <c r="O67" s="4">
        <v>0</v>
      </c>
      <c r="P67" s="4"/>
      <c r="Q67" s="4">
        <v>25453</v>
      </c>
      <c r="R67" s="4"/>
      <c r="S67" s="4">
        <v>1000</v>
      </c>
      <c r="T67" s="4"/>
      <c r="U67" s="4">
        <v>25476109</v>
      </c>
      <c r="V67" s="4"/>
      <c r="W67" s="4">
        <f>25301554.65-24</f>
        <v>25301530.649999999</v>
      </c>
      <c r="Y67" s="5">
        <v>5.1439881820333213E-6</v>
      </c>
      <c r="AA67" s="14"/>
    </row>
    <row r="68" spans="1:27" ht="21" thickBot="1">
      <c r="C68" s="6">
        <f>SUM(C9:C67)</f>
        <v>476256146</v>
      </c>
      <c r="D68" s="4"/>
      <c r="E68" s="6">
        <f>SUM(E9:E67)</f>
        <v>4651980086127</v>
      </c>
      <c r="F68" s="4"/>
      <c r="G68" s="6">
        <f>SUM(SUM(G9:G67))</f>
        <v>4821006844923.8301</v>
      </c>
      <c r="H68" s="4"/>
      <c r="I68" s="49">
        <f>SUM(I9:I67)</f>
        <v>46263841</v>
      </c>
      <c r="J68" s="4"/>
      <c r="K68" s="6">
        <f>SUM(K9:K67)</f>
        <v>356532075985</v>
      </c>
      <c r="L68" s="4"/>
      <c r="M68" s="6">
        <f>SUM(M9:M67)</f>
        <v>-1809650</v>
      </c>
      <c r="N68" s="4"/>
      <c r="O68" s="6">
        <f>SUM(O9:O67)</f>
        <v>195674814363</v>
      </c>
      <c r="P68" s="4"/>
      <c r="Q68" s="6">
        <f>SUM(Q9:Q67)</f>
        <v>529110337</v>
      </c>
      <c r="R68" s="4"/>
      <c r="S68" s="6">
        <f>SUM(S9:S67)</f>
        <v>1594142</v>
      </c>
      <c r="T68" s="4"/>
      <c r="U68" s="6">
        <f>SUM(U9:U67)</f>
        <v>4909917230633</v>
      </c>
      <c r="V68" s="4"/>
      <c r="W68" s="6">
        <f>SUM(W9:W67)</f>
        <v>4798784499427.168</v>
      </c>
      <c r="Y68" s="7">
        <f>SUM(Y9:Y67)</f>
        <v>0.97562835603299902</v>
      </c>
      <c r="AA68" s="15"/>
    </row>
    <row r="69" spans="1:27" ht="15.75" thickTop="1"/>
    <row r="70" spans="1:27" ht="20.25">
      <c r="C70" s="21"/>
      <c r="D70" s="21"/>
      <c r="E70" s="21"/>
      <c r="F70" s="21"/>
      <c r="G70" s="21"/>
      <c r="H70" s="16"/>
      <c r="I70" s="11"/>
      <c r="J70" s="16"/>
      <c r="K70" s="18"/>
      <c r="L70" s="16"/>
      <c r="M70" s="18"/>
      <c r="N70" s="16"/>
      <c r="O70" s="17"/>
      <c r="P70" s="16"/>
      <c r="Q70" s="19"/>
      <c r="R70" s="16"/>
      <c r="S70" s="16"/>
      <c r="T70" s="16"/>
      <c r="U70" s="20"/>
      <c r="V70" s="16"/>
      <c r="W70" s="20"/>
      <c r="X70" s="16"/>
      <c r="Y70" s="16"/>
    </row>
    <row r="71" spans="1:27" ht="20.25">
      <c r="B71" s="8"/>
      <c r="C71" s="21"/>
      <c r="D71" s="21"/>
      <c r="E71" s="21"/>
      <c r="F71" s="21"/>
      <c r="G71" s="21"/>
      <c r="H71" s="16"/>
      <c r="I71" s="22"/>
      <c r="J71" s="16"/>
      <c r="K71" s="22"/>
      <c r="L71" s="16"/>
      <c r="M71" s="22"/>
      <c r="N71" s="16"/>
      <c r="O71" s="22"/>
      <c r="P71" s="16"/>
      <c r="Q71" s="16"/>
      <c r="R71" s="16"/>
      <c r="S71" s="16"/>
      <c r="T71" s="16"/>
      <c r="U71" s="13"/>
      <c r="V71" s="16"/>
      <c r="W71" s="20"/>
      <c r="X71" s="16"/>
      <c r="Y71" s="16"/>
    </row>
    <row r="72" spans="1:27" ht="18.75">
      <c r="B72" s="8"/>
      <c r="C72" s="23"/>
      <c r="D72" s="24"/>
      <c r="E72" s="23"/>
      <c r="F72" s="24"/>
      <c r="G72" s="23"/>
      <c r="H72" s="16"/>
      <c r="I72" s="25"/>
      <c r="J72" s="16"/>
      <c r="K72" s="16"/>
      <c r="L72" s="16"/>
      <c r="M72" s="16"/>
      <c r="N72" s="16"/>
      <c r="O72" s="16"/>
      <c r="P72" s="16"/>
      <c r="Q72" s="25"/>
      <c r="R72" s="16"/>
      <c r="S72" s="25"/>
      <c r="T72" s="16"/>
      <c r="U72" s="26"/>
      <c r="V72" s="16"/>
      <c r="W72" s="26"/>
      <c r="X72" s="16"/>
      <c r="Y72" s="16"/>
    </row>
    <row r="73" spans="1:27">
      <c r="B73" s="8"/>
      <c r="C73" s="27"/>
      <c r="D73" s="27"/>
      <c r="E73" s="27"/>
      <c r="F73" s="27"/>
      <c r="G73" s="27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22"/>
      <c r="X73" s="16"/>
      <c r="Y73" s="16"/>
    </row>
    <row r="74" spans="1:27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22"/>
      <c r="V74" s="16"/>
      <c r="W74" s="16"/>
      <c r="X74" s="16"/>
      <c r="Y74" s="16"/>
    </row>
    <row r="75" spans="1:27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22"/>
      <c r="X75" s="16"/>
      <c r="Y75" s="1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view="pageBreakPreview" zoomScale="110" zoomScaleNormal="100" zoomScaleSheetLayoutView="110" workbookViewId="0">
      <selection activeCell="A3" sqref="A3:G4"/>
    </sheetView>
  </sheetViews>
  <sheetFormatPr defaultRowHeight="1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7.42578125" style="1" bestFit="1" customWidth="1"/>
    <col min="10" max="16384" width="9.140625" style="1"/>
  </cols>
  <sheetData>
    <row r="2" spans="1:9" ht="23.25">
      <c r="A2" s="43" t="s">
        <v>0</v>
      </c>
      <c r="B2" s="43"/>
      <c r="C2" s="43"/>
      <c r="D2" s="43"/>
      <c r="E2" s="43"/>
      <c r="F2" s="43"/>
      <c r="G2" s="43"/>
    </row>
    <row r="3" spans="1:9" ht="23.25">
      <c r="A3" s="43" t="s">
        <v>109</v>
      </c>
      <c r="B3" s="43" t="s">
        <v>109</v>
      </c>
      <c r="C3" s="43" t="s">
        <v>109</v>
      </c>
      <c r="D3" s="43" t="s">
        <v>109</v>
      </c>
      <c r="E3" s="43" t="s">
        <v>109</v>
      </c>
      <c r="F3" s="43"/>
      <c r="G3" s="43"/>
    </row>
    <row r="4" spans="1:9" ht="23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/>
      <c r="G4" s="43"/>
    </row>
    <row r="6" spans="1:9" ht="23.25">
      <c r="A6" s="45" t="s">
        <v>113</v>
      </c>
      <c r="C6" s="45" t="s">
        <v>82</v>
      </c>
      <c r="E6" s="45" t="s">
        <v>179</v>
      </c>
      <c r="G6" s="45" t="s">
        <v>13</v>
      </c>
      <c r="I6" s="11"/>
    </row>
    <row r="7" spans="1:9" ht="20.25">
      <c r="A7" s="2" t="s">
        <v>187</v>
      </c>
      <c r="C7" s="4">
        <v>-184752923832</v>
      </c>
      <c r="E7" s="5">
        <v>1.0071000000000001</v>
      </c>
      <c r="F7" s="5">
        <v>0</v>
      </c>
      <c r="G7" s="5">
        <v>-3.7561634904009669E-2</v>
      </c>
      <c r="I7" s="14"/>
    </row>
    <row r="8" spans="1:9" ht="20.25">
      <c r="A8" s="2" t="s">
        <v>188</v>
      </c>
      <c r="C8" s="4">
        <v>0</v>
      </c>
      <c r="E8" s="5">
        <v>0</v>
      </c>
      <c r="F8" s="5">
        <v>0</v>
      </c>
      <c r="G8" s="5">
        <v>0</v>
      </c>
      <c r="I8" s="14"/>
    </row>
    <row r="9" spans="1:9" ht="20.25">
      <c r="A9" s="2" t="s">
        <v>189</v>
      </c>
      <c r="C9" s="4">
        <v>17872837</v>
      </c>
      <c r="E9" s="5">
        <v>-1E-4</v>
      </c>
      <c r="F9" s="5">
        <v>0</v>
      </c>
      <c r="G9" s="5">
        <v>3.6336798583135479E-6</v>
      </c>
      <c r="I9" s="14"/>
    </row>
    <row r="10" spans="1:9" ht="19.5" thickBot="1">
      <c r="C10" s="39">
        <f>SUM(C7:C9)</f>
        <v>-184735050995</v>
      </c>
      <c r="E10" s="7">
        <f>SUM(E7:E9)</f>
        <v>1.0070000000000001</v>
      </c>
      <c r="F10" s="5"/>
      <c r="G10" s="7">
        <f>SUM(G7:G9)</f>
        <v>-3.7558001224151358E-2</v>
      </c>
      <c r="I10" s="15"/>
    </row>
    <row r="11" spans="1:9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Normal="100" zoomScaleSheetLayoutView="100" workbookViewId="0">
      <selection activeCell="C8" sqref="C8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40.8554687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2" style="1" bestFit="1" customWidth="1"/>
    <col min="22" max="16384" width="9.140625" style="1"/>
  </cols>
  <sheetData>
    <row r="2" spans="1:21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1" ht="23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1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6" spans="1:21" ht="30">
      <c r="A6" s="44" t="s">
        <v>77</v>
      </c>
      <c r="C6" s="45" t="s">
        <v>78</v>
      </c>
      <c r="D6" s="45" t="s">
        <v>78</v>
      </c>
      <c r="E6" s="45" t="s">
        <v>78</v>
      </c>
      <c r="F6" s="45" t="s">
        <v>78</v>
      </c>
      <c r="G6" s="45" t="s">
        <v>78</v>
      </c>
      <c r="H6" s="45" t="s">
        <v>78</v>
      </c>
      <c r="I6" s="45" t="s">
        <v>78</v>
      </c>
      <c r="K6" s="28" t="s">
        <v>4</v>
      </c>
      <c r="L6" s="31"/>
      <c r="M6" s="46" t="s">
        <v>5</v>
      </c>
      <c r="N6" s="45"/>
      <c r="O6" s="45"/>
      <c r="Q6" s="46" t="s">
        <v>6</v>
      </c>
      <c r="R6" s="45" t="s">
        <v>6</v>
      </c>
      <c r="S6" s="45" t="s">
        <v>6</v>
      </c>
    </row>
    <row r="7" spans="1:21" ht="30">
      <c r="A7" s="45" t="s">
        <v>77</v>
      </c>
      <c r="C7" s="45" t="s">
        <v>79</v>
      </c>
      <c r="E7" s="45" t="s">
        <v>80</v>
      </c>
      <c r="G7" s="45" t="s">
        <v>81</v>
      </c>
      <c r="I7" s="45" t="s">
        <v>75</v>
      </c>
      <c r="K7" s="45" t="s">
        <v>82</v>
      </c>
      <c r="M7" s="46" t="s">
        <v>83</v>
      </c>
      <c r="O7" s="45" t="s">
        <v>84</v>
      </c>
      <c r="Q7" s="45" t="s">
        <v>82</v>
      </c>
      <c r="S7" s="45" t="s">
        <v>76</v>
      </c>
      <c r="U7" s="11"/>
    </row>
    <row r="8" spans="1:21" ht="20.25">
      <c r="A8" s="2" t="s">
        <v>85</v>
      </c>
      <c r="C8" s="40" t="s">
        <v>86</v>
      </c>
      <c r="D8" s="41"/>
      <c r="E8" s="40" t="s">
        <v>87</v>
      </c>
      <c r="F8" s="41"/>
      <c r="G8" s="40" t="s">
        <v>88</v>
      </c>
      <c r="I8" s="4">
        <v>0</v>
      </c>
      <c r="J8" s="4"/>
      <c r="K8" s="4">
        <v>11038874356</v>
      </c>
      <c r="L8" s="4"/>
      <c r="M8" s="4">
        <v>285431757633</v>
      </c>
      <c r="N8" s="4"/>
      <c r="O8" s="4">
        <v>256591235748</v>
      </c>
      <c r="P8" s="4"/>
      <c r="Q8" s="4">
        <v>39879396241</v>
      </c>
      <c r="S8" s="5">
        <v>8.1077760001183191E-3</v>
      </c>
      <c r="U8" s="14"/>
    </row>
    <row r="9" spans="1:21" ht="20.25">
      <c r="A9" s="2" t="s">
        <v>89</v>
      </c>
      <c r="C9" s="40" t="s">
        <v>90</v>
      </c>
      <c r="D9" s="41"/>
      <c r="E9" s="40" t="s">
        <v>87</v>
      </c>
      <c r="F9" s="41"/>
      <c r="G9" s="40" t="s">
        <v>91</v>
      </c>
      <c r="I9" s="4">
        <v>10</v>
      </c>
      <c r="J9" s="4"/>
      <c r="K9" s="4">
        <v>378625</v>
      </c>
      <c r="L9" s="4"/>
      <c r="M9" s="4">
        <v>2473</v>
      </c>
      <c r="N9" s="4"/>
      <c r="O9" s="4">
        <v>0</v>
      </c>
      <c r="P9" s="4"/>
      <c r="Q9" s="4">
        <v>381098</v>
      </c>
      <c r="S9" s="5">
        <v>7.7480040054277702E-8</v>
      </c>
      <c r="U9" s="14"/>
    </row>
    <row r="10" spans="1:21" ht="20.25">
      <c r="A10" s="2" t="s">
        <v>92</v>
      </c>
      <c r="C10" s="40" t="s">
        <v>93</v>
      </c>
      <c r="D10" s="41"/>
      <c r="E10" s="40" t="s">
        <v>87</v>
      </c>
      <c r="F10" s="41"/>
      <c r="G10" s="40" t="s">
        <v>94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5">
        <v>4.4711361405036897E-8</v>
      </c>
      <c r="U10" s="14"/>
    </row>
    <row r="11" spans="1:21" ht="20.25">
      <c r="A11" s="2" t="s">
        <v>95</v>
      </c>
      <c r="C11" s="40" t="s">
        <v>96</v>
      </c>
      <c r="D11" s="41"/>
      <c r="E11" s="40" t="s">
        <v>87</v>
      </c>
      <c r="F11" s="41"/>
      <c r="G11" s="40" t="s">
        <v>94</v>
      </c>
      <c r="I11" s="4">
        <v>10</v>
      </c>
      <c r="J11" s="4"/>
      <c r="K11" s="4">
        <v>336370</v>
      </c>
      <c r="L11" s="4"/>
      <c r="M11" s="4">
        <v>0</v>
      </c>
      <c r="N11" s="4"/>
      <c r="O11" s="4">
        <v>0</v>
      </c>
      <c r="P11" s="4"/>
      <c r="Q11" s="4">
        <v>336370</v>
      </c>
      <c r="S11" s="5">
        <v>6.8386507074446441E-8</v>
      </c>
      <c r="U11" s="14"/>
    </row>
    <row r="12" spans="1:21" ht="20.25">
      <c r="A12" s="2" t="s">
        <v>97</v>
      </c>
      <c r="C12" s="40" t="s">
        <v>98</v>
      </c>
      <c r="D12" s="41"/>
      <c r="E12" s="40" t="s">
        <v>87</v>
      </c>
      <c r="F12" s="41"/>
      <c r="G12" s="40" t="s">
        <v>99</v>
      </c>
      <c r="I12" s="4">
        <v>10</v>
      </c>
      <c r="J12" s="4"/>
      <c r="K12" s="4">
        <v>868162</v>
      </c>
      <c r="L12" s="4"/>
      <c r="M12" s="4">
        <v>5708</v>
      </c>
      <c r="N12" s="4"/>
      <c r="O12" s="4">
        <v>0</v>
      </c>
      <c r="P12" s="4"/>
      <c r="Q12" s="4">
        <v>873870</v>
      </c>
      <c r="S12" s="5">
        <v>1.7766422967906328E-7</v>
      </c>
      <c r="U12" s="14"/>
    </row>
    <row r="13" spans="1:21" ht="20.25">
      <c r="A13" s="2" t="s">
        <v>97</v>
      </c>
      <c r="C13" s="40" t="s">
        <v>100</v>
      </c>
      <c r="D13" s="41"/>
      <c r="E13" s="40" t="s">
        <v>101</v>
      </c>
      <c r="F13" s="41"/>
      <c r="G13" s="40" t="s">
        <v>102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5">
        <v>1.057198432640014E-7</v>
      </c>
      <c r="U13" s="14"/>
    </row>
    <row r="14" spans="1:21" ht="20.25">
      <c r="A14" s="2" t="s">
        <v>103</v>
      </c>
      <c r="C14" s="40" t="s">
        <v>104</v>
      </c>
      <c r="D14" s="41"/>
      <c r="E14" s="40" t="s">
        <v>87</v>
      </c>
      <c r="F14" s="41"/>
      <c r="G14" s="40" t="s">
        <v>105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5">
        <v>7.7434702506108707E-8</v>
      </c>
      <c r="U14" s="14"/>
    </row>
    <row r="15" spans="1:21" ht="20.25">
      <c r="A15" s="2" t="s">
        <v>106</v>
      </c>
      <c r="C15" s="40" t="s">
        <v>107</v>
      </c>
      <c r="D15" s="41"/>
      <c r="E15" s="40" t="s">
        <v>101</v>
      </c>
      <c r="F15" s="41"/>
      <c r="G15" s="40" t="s">
        <v>108</v>
      </c>
      <c r="I15" s="4">
        <v>0</v>
      </c>
      <c r="J15" s="4"/>
      <c r="K15" s="4">
        <v>13002117454</v>
      </c>
      <c r="L15" s="4"/>
      <c r="M15" s="4">
        <v>40334779792</v>
      </c>
      <c r="N15" s="4"/>
      <c r="O15" s="4">
        <v>49960420900</v>
      </c>
      <c r="P15" s="4"/>
      <c r="Q15" s="4">
        <v>3376476346</v>
      </c>
      <c r="S15" s="5">
        <v>6.8646259631486184E-4</v>
      </c>
      <c r="U15" s="14"/>
    </row>
    <row r="16" spans="1:21" ht="21" thickBot="1">
      <c r="K16" s="6">
        <f>SUM(K8:K15)</f>
        <v>24043695762</v>
      </c>
      <c r="L16" s="4"/>
      <c r="M16" s="6">
        <f>SUM(M8:M15)</f>
        <v>325766545606</v>
      </c>
      <c r="N16" s="4"/>
      <c r="O16" s="6">
        <f>SUM(O8:O15)</f>
        <v>306551656648</v>
      </c>
      <c r="P16" s="4"/>
      <c r="Q16" s="6">
        <f>SUM(SUM(Q8:Q15))</f>
        <v>43258584720</v>
      </c>
      <c r="S16" s="7">
        <f>SUM(S8:S15)</f>
        <v>8.7947899931171639E-3</v>
      </c>
      <c r="U16" s="15"/>
    </row>
    <row r="17" spans="11:17" ht="15.75" thickTop="1"/>
    <row r="18" spans="11:17">
      <c r="K18" s="20"/>
      <c r="L18" s="16"/>
      <c r="M18" s="13"/>
      <c r="N18" s="16"/>
      <c r="O18" s="20"/>
      <c r="P18" s="16"/>
      <c r="Q18" s="20"/>
    </row>
    <row r="19" spans="11:17">
      <c r="K19" s="22"/>
      <c r="L19" s="16"/>
      <c r="M19" s="22"/>
      <c r="N19" s="16"/>
      <c r="O19" s="22"/>
      <c r="P19" s="16"/>
      <c r="Q19" s="22"/>
    </row>
  </sheetData>
  <mergeCells count="16">
    <mergeCell ref="A2:S2"/>
    <mergeCell ref="A3:S3"/>
    <mergeCell ref="A4:S4"/>
    <mergeCell ref="Q7"/>
    <mergeCell ref="S7"/>
    <mergeCell ref="Q6:S6"/>
    <mergeCell ref="K7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view="pageBreakPreview" zoomScaleNormal="100" zoomScaleSheetLayoutView="100" workbookViewId="0">
      <selection activeCell="Q20" sqref="Q20"/>
    </sheetView>
  </sheetViews>
  <sheetFormatPr defaultRowHeight="15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3.25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6" spans="1:19" ht="23.25">
      <c r="A6" s="45" t="s">
        <v>110</v>
      </c>
      <c r="B6" s="45" t="s">
        <v>110</v>
      </c>
      <c r="C6" s="45" t="s">
        <v>110</v>
      </c>
      <c r="D6" s="45" t="s">
        <v>110</v>
      </c>
      <c r="E6" s="45" t="s">
        <v>110</v>
      </c>
      <c r="F6" s="45" t="s">
        <v>110</v>
      </c>
      <c r="G6" s="45" t="s">
        <v>110</v>
      </c>
      <c r="I6" s="45" t="s">
        <v>111</v>
      </c>
      <c r="J6" s="45" t="s">
        <v>111</v>
      </c>
      <c r="K6" s="45" t="s">
        <v>111</v>
      </c>
      <c r="L6" s="45" t="s">
        <v>111</v>
      </c>
      <c r="M6" s="45" t="s">
        <v>111</v>
      </c>
      <c r="O6" s="45" t="s">
        <v>112</v>
      </c>
      <c r="P6" s="45" t="s">
        <v>112</v>
      </c>
      <c r="Q6" s="45" t="s">
        <v>112</v>
      </c>
      <c r="R6" s="45" t="s">
        <v>112</v>
      </c>
      <c r="S6" s="45" t="s">
        <v>112</v>
      </c>
    </row>
    <row r="7" spans="1:19" ht="23.25">
      <c r="A7" s="45" t="s">
        <v>113</v>
      </c>
      <c r="C7" s="45" t="s">
        <v>114</v>
      </c>
      <c r="E7" s="45" t="s">
        <v>74</v>
      </c>
      <c r="G7" s="45" t="s">
        <v>75</v>
      </c>
      <c r="I7" s="45" t="s">
        <v>115</v>
      </c>
      <c r="K7" s="45" t="s">
        <v>116</v>
      </c>
      <c r="M7" s="45" t="s">
        <v>117</v>
      </c>
      <c r="O7" s="45" t="s">
        <v>115</v>
      </c>
      <c r="Q7" s="45" t="s">
        <v>116</v>
      </c>
      <c r="S7" s="45" t="s">
        <v>117</v>
      </c>
    </row>
    <row r="8" spans="1:19" ht="20.25">
      <c r="A8" s="2" t="s">
        <v>85</v>
      </c>
      <c r="C8" s="4">
        <v>30</v>
      </c>
      <c r="D8" s="4"/>
      <c r="E8" s="4">
        <v>0</v>
      </c>
      <c r="F8" s="4"/>
      <c r="G8" s="4">
        <v>0</v>
      </c>
      <c r="H8" s="4"/>
      <c r="I8" s="4">
        <v>17860094</v>
      </c>
      <c r="J8" s="4"/>
      <c r="K8" s="4">
        <v>0</v>
      </c>
      <c r="L8" s="4"/>
      <c r="M8" s="4">
        <v>17860094</v>
      </c>
      <c r="N8" s="4"/>
      <c r="O8" s="4">
        <v>40182991</v>
      </c>
      <c r="P8" s="4"/>
      <c r="Q8" s="4">
        <v>0</v>
      </c>
      <c r="R8" s="4"/>
      <c r="S8" s="4">
        <f>O8-Q8</f>
        <v>40182991</v>
      </c>
    </row>
    <row r="9" spans="1:19" ht="20.25">
      <c r="A9" s="2" t="s">
        <v>89</v>
      </c>
      <c r="C9" s="4">
        <v>29</v>
      </c>
      <c r="D9" s="4"/>
      <c r="E9" s="4">
        <v>0</v>
      </c>
      <c r="F9" s="4"/>
      <c r="G9" s="4">
        <v>10</v>
      </c>
      <c r="H9" s="4"/>
      <c r="I9" s="4">
        <v>2474</v>
      </c>
      <c r="J9" s="4"/>
      <c r="K9" s="4">
        <v>0</v>
      </c>
      <c r="L9" s="4"/>
      <c r="M9" s="4">
        <v>2474</v>
      </c>
      <c r="N9" s="4"/>
      <c r="O9" s="4">
        <v>15800</v>
      </c>
      <c r="P9" s="4"/>
      <c r="Q9" s="4">
        <v>2</v>
      </c>
      <c r="R9" s="4"/>
      <c r="S9" s="4">
        <f t="shared" ref="S9:S12" si="0">O9-Q9</f>
        <v>15798</v>
      </c>
    </row>
    <row r="10" spans="1:19" ht="20.25">
      <c r="A10" s="2" t="s">
        <v>92</v>
      </c>
      <c r="C10" s="4">
        <v>23</v>
      </c>
      <c r="D10" s="4"/>
      <c r="E10" s="4">
        <v>0</v>
      </c>
      <c r="F10" s="4"/>
      <c r="G10" s="4">
        <v>10</v>
      </c>
      <c r="H10" s="4"/>
      <c r="I10" s="4">
        <v>1800</v>
      </c>
      <c r="J10" s="4"/>
      <c r="K10" s="4">
        <v>11</v>
      </c>
      <c r="L10" s="4"/>
      <c r="M10" s="4">
        <v>1789</v>
      </c>
      <c r="N10" s="4"/>
      <c r="O10" s="4">
        <v>8146</v>
      </c>
      <c r="P10" s="4"/>
      <c r="Q10" s="4">
        <v>61</v>
      </c>
      <c r="R10" s="4"/>
      <c r="S10" s="4">
        <f t="shared" si="0"/>
        <v>8085</v>
      </c>
    </row>
    <row r="11" spans="1:19" ht="20.25">
      <c r="A11" s="2" t="s">
        <v>95</v>
      </c>
      <c r="C11" s="4">
        <v>30</v>
      </c>
      <c r="D11" s="4"/>
      <c r="E11" s="4">
        <v>0</v>
      </c>
      <c r="F11" s="4"/>
      <c r="G11" s="4">
        <v>10</v>
      </c>
      <c r="H11" s="4"/>
      <c r="I11" s="4">
        <v>2760</v>
      </c>
      <c r="J11" s="4"/>
      <c r="K11" s="4">
        <v>0</v>
      </c>
      <c r="L11" s="4"/>
      <c r="M11" s="4">
        <v>2760</v>
      </c>
      <c r="N11" s="4"/>
      <c r="O11" s="4">
        <v>13020</v>
      </c>
      <c r="P11" s="4"/>
      <c r="Q11" s="4">
        <v>0</v>
      </c>
      <c r="R11" s="4"/>
      <c r="S11" s="4">
        <f t="shared" si="0"/>
        <v>13020</v>
      </c>
    </row>
    <row r="12" spans="1:19" ht="20.25">
      <c r="A12" s="2" t="s">
        <v>97</v>
      </c>
      <c r="C12" s="4">
        <v>30</v>
      </c>
      <c r="D12" s="4"/>
      <c r="E12" s="4">
        <v>0</v>
      </c>
      <c r="F12" s="4"/>
      <c r="G12" s="4">
        <v>10</v>
      </c>
      <c r="H12" s="4"/>
      <c r="I12" s="4">
        <v>5709</v>
      </c>
      <c r="J12" s="4"/>
      <c r="K12" s="4">
        <v>0</v>
      </c>
      <c r="L12" s="4"/>
      <c r="M12" s="4">
        <v>5709</v>
      </c>
      <c r="N12" s="4"/>
      <c r="O12" s="4">
        <v>40384</v>
      </c>
      <c r="P12" s="4"/>
      <c r="Q12" s="4">
        <v>0</v>
      </c>
      <c r="R12" s="4"/>
      <c r="S12" s="4">
        <f t="shared" si="0"/>
        <v>40384</v>
      </c>
    </row>
    <row r="13" spans="1:19" ht="21" thickBot="1">
      <c r="C13" s="4"/>
      <c r="D13" s="4"/>
      <c r="E13" s="4"/>
      <c r="F13" s="4"/>
      <c r="G13" s="4"/>
      <c r="H13" s="4"/>
      <c r="I13" s="6">
        <f>SUM(I8:I12)</f>
        <v>17872837</v>
      </c>
      <c r="J13" s="4"/>
      <c r="K13" s="6">
        <f>SUM(K8:K12)</f>
        <v>11</v>
      </c>
      <c r="L13" s="4"/>
      <c r="M13" s="6">
        <f>SUM(SUM(M8:M12))</f>
        <v>17872826</v>
      </c>
      <c r="N13" s="4"/>
      <c r="O13" s="6">
        <f>SUM(O8:O12)</f>
        <v>40260341</v>
      </c>
      <c r="P13" s="4"/>
      <c r="Q13" s="6">
        <f>SUM(Q8:Q12)</f>
        <v>63</v>
      </c>
      <c r="R13" s="4"/>
      <c r="S13" s="6">
        <f>SUM(S8:S12)</f>
        <v>40260278</v>
      </c>
    </row>
    <row r="14" spans="1:19" ht="15.75" thickTop="1"/>
    <row r="15" spans="1:19">
      <c r="I15" s="20"/>
      <c r="J15" s="16"/>
      <c r="K15" s="16"/>
      <c r="L15" s="16"/>
      <c r="M15" s="25"/>
      <c r="N15" s="16"/>
      <c r="O15" s="13"/>
      <c r="P15" s="16"/>
      <c r="Q15" s="16"/>
      <c r="R15" s="16"/>
      <c r="S15" s="25"/>
    </row>
    <row r="16" spans="1:19">
      <c r="I16" s="22"/>
      <c r="J16" s="16"/>
      <c r="K16" s="16"/>
      <c r="L16" s="16"/>
      <c r="M16" s="25"/>
      <c r="N16" s="16"/>
      <c r="O16" s="22"/>
      <c r="P16" s="16"/>
      <c r="Q16" s="16"/>
      <c r="R16" s="16"/>
      <c r="S16" s="2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7"/>
  <sheetViews>
    <sheetView rightToLeft="1" view="pageBreakPreview" topLeftCell="A19" zoomScale="95" zoomScaleNormal="100" zoomScaleSheetLayoutView="95" workbookViewId="0">
      <selection activeCell="E47" sqref="E47"/>
    </sheetView>
  </sheetViews>
  <sheetFormatPr defaultRowHeight="18"/>
  <cols>
    <col min="1" max="1" width="27" style="41" bestFit="1" customWidth="1"/>
    <col min="2" max="2" width="1" style="41" customWidth="1"/>
    <col min="3" max="3" width="15.140625" style="40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3.25" customHeight="1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23.25" customHeight="1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6" spans="1:19" ht="23.25">
      <c r="A6" s="47" t="s">
        <v>3</v>
      </c>
      <c r="C6" s="45" t="s">
        <v>119</v>
      </c>
      <c r="D6" s="45" t="s">
        <v>119</v>
      </c>
      <c r="E6" s="45" t="s">
        <v>119</v>
      </c>
      <c r="F6" s="45" t="s">
        <v>119</v>
      </c>
      <c r="G6" s="45" t="s">
        <v>119</v>
      </c>
      <c r="I6" s="45" t="s">
        <v>111</v>
      </c>
      <c r="J6" s="45" t="s">
        <v>111</v>
      </c>
      <c r="K6" s="45" t="s">
        <v>111</v>
      </c>
      <c r="L6" s="45" t="s">
        <v>111</v>
      </c>
      <c r="M6" s="45" t="s">
        <v>111</v>
      </c>
      <c r="O6" s="45" t="s">
        <v>112</v>
      </c>
      <c r="P6" s="45" t="s">
        <v>112</v>
      </c>
      <c r="Q6" s="45" t="s">
        <v>112</v>
      </c>
      <c r="R6" s="45" t="s">
        <v>112</v>
      </c>
      <c r="S6" s="45" t="s">
        <v>112</v>
      </c>
    </row>
    <row r="7" spans="1:19" ht="27.75">
      <c r="A7" s="48" t="s">
        <v>3</v>
      </c>
      <c r="C7" s="48" t="s">
        <v>120</v>
      </c>
      <c r="E7" s="45" t="s">
        <v>121</v>
      </c>
      <c r="G7" s="45" t="s">
        <v>122</v>
      </c>
      <c r="I7" s="45" t="s">
        <v>123</v>
      </c>
      <c r="K7" s="45" t="s">
        <v>116</v>
      </c>
      <c r="M7" s="45" t="s">
        <v>124</v>
      </c>
      <c r="O7" s="45" t="s">
        <v>123</v>
      </c>
      <c r="Q7" s="45" t="s">
        <v>116</v>
      </c>
      <c r="S7" s="45" t="s">
        <v>124</v>
      </c>
    </row>
    <row r="8" spans="1:19" ht="20.25">
      <c r="A8" s="42" t="s">
        <v>125</v>
      </c>
      <c r="C8" s="40" t="s">
        <v>126</v>
      </c>
      <c r="E8" s="4">
        <v>1398518</v>
      </c>
      <c r="F8" s="4"/>
      <c r="G8" s="4">
        <v>350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33">
        <v>489481300</v>
      </c>
      <c r="P8" s="4"/>
      <c r="Q8" s="4">
        <v>13370242</v>
      </c>
      <c r="R8" s="4"/>
      <c r="S8" s="4">
        <f>O8-Q8</f>
        <v>476111058</v>
      </c>
    </row>
    <row r="9" spans="1:19" ht="20.25">
      <c r="A9" s="42" t="s">
        <v>63</v>
      </c>
      <c r="C9" s="40" t="s">
        <v>127</v>
      </c>
      <c r="E9" s="4">
        <v>6942000</v>
      </c>
      <c r="F9" s="4"/>
      <c r="G9" s="4">
        <v>300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33">
        <v>2082600000</v>
      </c>
      <c r="P9" s="4"/>
      <c r="Q9" s="4">
        <v>47395181</v>
      </c>
      <c r="R9" s="4"/>
      <c r="S9" s="4">
        <f t="shared" ref="S9:S42" si="0">O9-Q9</f>
        <v>2035204819</v>
      </c>
    </row>
    <row r="10" spans="1:19" ht="20.25">
      <c r="A10" s="42" t="s">
        <v>31</v>
      </c>
      <c r="C10" s="40" t="s">
        <v>128</v>
      </c>
      <c r="E10" s="4">
        <v>3200000</v>
      </c>
      <c r="F10" s="4"/>
      <c r="G10" s="4">
        <v>380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33">
        <v>1216000000</v>
      </c>
      <c r="P10" s="4"/>
      <c r="Q10" s="4">
        <v>48000000</v>
      </c>
      <c r="R10" s="4"/>
      <c r="S10" s="4">
        <f t="shared" si="0"/>
        <v>1168000000</v>
      </c>
    </row>
    <row r="11" spans="1:19" ht="20.25">
      <c r="A11" s="42" t="s">
        <v>58</v>
      </c>
      <c r="C11" s="40" t="s">
        <v>129</v>
      </c>
      <c r="E11" s="4">
        <v>2490764</v>
      </c>
      <c r="F11" s="4"/>
      <c r="G11" s="4">
        <v>150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33">
        <v>373614600</v>
      </c>
      <c r="P11" s="4"/>
      <c r="Q11" s="4">
        <v>44418875</v>
      </c>
      <c r="R11" s="4"/>
      <c r="S11" s="4">
        <f t="shared" si="0"/>
        <v>329195725</v>
      </c>
    </row>
    <row r="12" spans="1:19" ht="20.25">
      <c r="A12" s="42" t="s">
        <v>46</v>
      </c>
      <c r="C12" s="40" t="s">
        <v>130</v>
      </c>
      <c r="E12" s="4">
        <v>4000000</v>
      </c>
      <c r="F12" s="4"/>
      <c r="G12" s="4">
        <v>2000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33">
        <v>8000000000</v>
      </c>
      <c r="P12" s="4"/>
      <c r="Q12" s="4">
        <v>0</v>
      </c>
      <c r="R12" s="4"/>
      <c r="S12" s="4">
        <f t="shared" si="0"/>
        <v>8000000000</v>
      </c>
    </row>
    <row r="13" spans="1:19" ht="20.25">
      <c r="A13" s="42" t="s">
        <v>65</v>
      </c>
      <c r="C13" s="40" t="s">
        <v>131</v>
      </c>
      <c r="E13" s="4">
        <v>9795660</v>
      </c>
      <c r="F13" s="4"/>
      <c r="G13" s="4">
        <v>280</v>
      </c>
      <c r="H13" s="4"/>
      <c r="I13" s="4">
        <v>7808</v>
      </c>
      <c r="J13" s="4"/>
      <c r="K13" s="4">
        <v>0</v>
      </c>
      <c r="L13" s="4"/>
      <c r="M13" s="4">
        <f>I13-K13</f>
        <v>7808</v>
      </c>
      <c r="N13" s="4"/>
      <c r="O13" s="33">
        <v>2742792608</v>
      </c>
      <c r="P13" s="4"/>
      <c r="Q13" s="4">
        <v>0</v>
      </c>
      <c r="R13" s="4"/>
      <c r="S13" s="4">
        <f t="shared" si="0"/>
        <v>2742792608</v>
      </c>
    </row>
    <row r="14" spans="1:19" ht="20.25">
      <c r="A14" s="42" t="s">
        <v>59</v>
      </c>
      <c r="C14" s="40" t="s">
        <v>131</v>
      </c>
      <c r="E14" s="4">
        <v>85397261</v>
      </c>
      <c r="F14" s="4"/>
      <c r="G14" s="4">
        <v>28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33">
        <v>2391123308</v>
      </c>
      <c r="P14" s="4"/>
      <c r="Q14" s="4">
        <v>0</v>
      </c>
      <c r="R14" s="4"/>
      <c r="S14" s="4">
        <f>O14-Q14</f>
        <v>2391123308</v>
      </c>
    </row>
    <row r="15" spans="1:19" ht="20.25">
      <c r="A15" s="42" t="s">
        <v>67</v>
      </c>
      <c r="C15" s="40" t="s">
        <v>132</v>
      </c>
      <c r="E15" s="4">
        <v>499387</v>
      </c>
      <c r="F15" s="4"/>
      <c r="G15" s="4">
        <v>73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33">
        <v>36455251</v>
      </c>
      <c r="P15" s="4"/>
      <c r="Q15" s="4">
        <v>4392199</v>
      </c>
      <c r="R15" s="4"/>
      <c r="S15" s="4">
        <f t="shared" si="0"/>
        <v>32063052</v>
      </c>
    </row>
    <row r="16" spans="1:19" ht="20.25">
      <c r="A16" s="42" t="s">
        <v>44</v>
      </c>
      <c r="C16" s="40" t="s">
        <v>133</v>
      </c>
      <c r="E16" s="4">
        <v>7100000</v>
      </c>
      <c r="F16" s="4"/>
      <c r="G16" s="4">
        <v>1000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33">
        <v>7100000000</v>
      </c>
      <c r="P16" s="4"/>
      <c r="Q16" s="4">
        <v>0</v>
      </c>
      <c r="R16" s="4"/>
      <c r="S16" s="4">
        <f t="shared" si="0"/>
        <v>7100000000</v>
      </c>
    </row>
    <row r="17" spans="1:19" ht="20.25">
      <c r="A17" s="42" t="s">
        <v>134</v>
      </c>
      <c r="C17" s="40" t="s">
        <v>135</v>
      </c>
      <c r="E17" s="4">
        <v>4500000</v>
      </c>
      <c r="F17" s="4"/>
      <c r="G17" s="4">
        <v>2370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33">
        <v>10665000000</v>
      </c>
      <c r="P17" s="4"/>
      <c r="Q17" s="4">
        <v>7299795</v>
      </c>
      <c r="R17" s="4"/>
      <c r="S17" s="4">
        <f t="shared" si="0"/>
        <v>10657700205</v>
      </c>
    </row>
    <row r="18" spans="1:19" ht="20.25">
      <c r="A18" s="42" t="s">
        <v>21</v>
      </c>
      <c r="C18" s="40" t="s">
        <v>130</v>
      </c>
      <c r="E18" s="4">
        <v>3050000</v>
      </c>
      <c r="F18" s="4"/>
      <c r="G18" s="4">
        <v>4175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33">
        <v>12733752596</v>
      </c>
      <c r="P18" s="4"/>
      <c r="Q18" s="4">
        <v>0</v>
      </c>
      <c r="R18" s="4"/>
      <c r="S18" s="4">
        <f t="shared" si="0"/>
        <v>12733752596</v>
      </c>
    </row>
    <row r="19" spans="1:19" ht="20.25">
      <c r="A19" s="42" t="s">
        <v>136</v>
      </c>
      <c r="C19" s="40" t="s">
        <v>137</v>
      </c>
      <c r="E19" s="4">
        <v>6250000</v>
      </c>
      <c r="F19" s="4"/>
      <c r="G19" s="4">
        <v>1300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33">
        <v>8125000000</v>
      </c>
      <c r="P19" s="4"/>
      <c r="Q19" s="4">
        <v>530569782</v>
      </c>
      <c r="R19" s="4"/>
      <c r="S19" s="4">
        <f t="shared" si="0"/>
        <v>7594430218</v>
      </c>
    </row>
    <row r="20" spans="1:19" ht="20.25">
      <c r="A20" s="42" t="s">
        <v>56</v>
      </c>
      <c r="C20" s="40" t="s">
        <v>138</v>
      </c>
      <c r="E20" s="4">
        <v>33223310</v>
      </c>
      <c r="F20" s="4"/>
      <c r="G20" s="4">
        <v>400</v>
      </c>
      <c r="H20" s="4"/>
      <c r="I20" s="4">
        <v>5479</v>
      </c>
      <c r="J20" s="4"/>
      <c r="K20" s="4">
        <v>0</v>
      </c>
      <c r="L20" s="4"/>
      <c r="M20" s="4">
        <f>I20-K20</f>
        <v>5479</v>
      </c>
      <c r="N20" s="4"/>
      <c r="O20" s="33">
        <v>13289329479</v>
      </c>
      <c r="P20" s="4"/>
      <c r="Q20" s="4">
        <v>0</v>
      </c>
      <c r="R20" s="4"/>
      <c r="S20" s="4">
        <f t="shared" si="0"/>
        <v>13289329479</v>
      </c>
    </row>
    <row r="21" spans="1:19" ht="20.25">
      <c r="A21" s="42" t="s">
        <v>55</v>
      </c>
      <c r="C21" s="40" t="s">
        <v>139</v>
      </c>
      <c r="E21" s="4">
        <v>6000000</v>
      </c>
      <c r="F21" s="4"/>
      <c r="G21" s="4">
        <v>800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4800000000</v>
      </c>
      <c r="P21" s="4"/>
      <c r="Q21" s="4">
        <v>0</v>
      </c>
      <c r="R21" s="4"/>
      <c r="S21" s="4">
        <f t="shared" si="0"/>
        <v>4800000000</v>
      </c>
    </row>
    <row r="22" spans="1:19" ht="20.25">
      <c r="A22" s="42" t="s">
        <v>16</v>
      </c>
      <c r="C22" s="40" t="s">
        <v>131</v>
      </c>
      <c r="E22" s="4">
        <v>20321813</v>
      </c>
      <c r="F22" s="4"/>
      <c r="G22" s="4">
        <v>66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1341239658</v>
      </c>
      <c r="P22" s="4"/>
      <c r="Q22" s="4">
        <v>0</v>
      </c>
      <c r="R22" s="4"/>
      <c r="S22" s="4">
        <f t="shared" si="0"/>
        <v>1341239658</v>
      </c>
    </row>
    <row r="23" spans="1:19" ht="20.25">
      <c r="A23" s="42" t="s">
        <v>20</v>
      </c>
      <c r="C23" s="40" t="s">
        <v>140</v>
      </c>
      <c r="E23" s="4">
        <v>4706882</v>
      </c>
      <c r="F23" s="4"/>
      <c r="G23" s="4">
        <v>3850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18121495700</v>
      </c>
      <c r="P23" s="4"/>
      <c r="Q23" s="4">
        <v>0</v>
      </c>
      <c r="R23" s="4"/>
      <c r="S23" s="4">
        <f t="shared" si="0"/>
        <v>18121495700</v>
      </c>
    </row>
    <row r="24" spans="1:19" ht="20.25">
      <c r="A24" s="42" t="s">
        <v>15</v>
      </c>
      <c r="C24" s="40" t="s">
        <v>141</v>
      </c>
      <c r="E24" s="4">
        <v>15000000</v>
      </c>
      <c r="F24" s="4"/>
      <c r="G24" s="4">
        <v>62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930000000</v>
      </c>
      <c r="P24" s="4"/>
      <c r="Q24" s="4">
        <v>0</v>
      </c>
      <c r="R24" s="4"/>
      <c r="S24" s="4">
        <f t="shared" si="0"/>
        <v>930000000</v>
      </c>
    </row>
    <row r="25" spans="1:19" ht="20.25">
      <c r="A25" s="42" t="s">
        <v>51</v>
      </c>
      <c r="C25" s="40" t="s">
        <v>142</v>
      </c>
      <c r="E25" s="4">
        <v>13546448</v>
      </c>
      <c r="F25" s="4"/>
      <c r="G25" s="4">
        <v>600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8127868800</v>
      </c>
      <c r="P25" s="4"/>
      <c r="Q25" s="4">
        <v>1013547188</v>
      </c>
      <c r="R25" s="4"/>
      <c r="S25" s="4">
        <f t="shared" si="0"/>
        <v>7114321612</v>
      </c>
    </row>
    <row r="26" spans="1:19" ht="20.25">
      <c r="A26" s="42" t="s">
        <v>41</v>
      </c>
      <c r="C26" s="40" t="s">
        <v>143</v>
      </c>
      <c r="E26" s="4">
        <v>8800000</v>
      </c>
      <c r="F26" s="4"/>
      <c r="G26" s="4">
        <v>1930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16984000000</v>
      </c>
      <c r="P26" s="4"/>
      <c r="Q26" s="4">
        <v>0</v>
      </c>
      <c r="R26" s="4"/>
      <c r="S26" s="4">
        <f t="shared" si="0"/>
        <v>16984000000</v>
      </c>
    </row>
    <row r="27" spans="1:19" ht="20.25">
      <c r="A27" s="42" t="s">
        <v>42</v>
      </c>
      <c r="C27" s="40" t="s">
        <v>144</v>
      </c>
      <c r="E27" s="4">
        <v>1795536</v>
      </c>
      <c r="F27" s="4"/>
      <c r="G27" s="4">
        <v>4750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8528796000</v>
      </c>
      <c r="P27" s="4"/>
      <c r="Q27" s="4">
        <v>0</v>
      </c>
      <c r="R27" s="4"/>
      <c r="S27" s="4">
        <f t="shared" si="0"/>
        <v>8528796000</v>
      </c>
    </row>
    <row r="28" spans="1:19" ht="20.25">
      <c r="A28" s="42" t="s">
        <v>66</v>
      </c>
      <c r="C28" s="40" t="s">
        <v>145</v>
      </c>
      <c r="E28" s="4">
        <v>1179000</v>
      </c>
      <c r="F28" s="4"/>
      <c r="G28" s="4">
        <v>1100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1296900000</v>
      </c>
      <c r="P28" s="4"/>
      <c r="Q28" s="4">
        <v>0</v>
      </c>
      <c r="R28" s="4"/>
      <c r="S28" s="4">
        <f t="shared" si="0"/>
        <v>1296900000</v>
      </c>
    </row>
    <row r="29" spans="1:19" ht="20.25">
      <c r="A29" s="42" t="s">
        <v>32</v>
      </c>
      <c r="C29" s="40" t="s">
        <v>141</v>
      </c>
      <c r="E29" s="4">
        <v>782257</v>
      </c>
      <c r="F29" s="4"/>
      <c r="G29" s="4">
        <v>300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234677100</v>
      </c>
      <c r="P29" s="4"/>
      <c r="Q29" s="4">
        <v>2228955</v>
      </c>
      <c r="R29" s="4"/>
      <c r="S29" s="4">
        <f t="shared" si="0"/>
        <v>232448145</v>
      </c>
    </row>
    <row r="30" spans="1:19" ht="20.25">
      <c r="A30" s="42" t="s">
        <v>61</v>
      </c>
      <c r="C30" s="40" t="s">
        <v>146</v>
      </c>
      <c r="E30" s="4">
        <v>1142895</v>
      </c>
      <c r="F30" s="4"/>
      <c r="G30" s="4">
        <v>2600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2971527000</v>
      </c>
      <c r="P30" s="4"/>
      <c r="Q30" s="4">
        <v>119173667</v>
      </c>
      <c r="R30" s="4"/>
      <c r="S30" s="4">
        <f t="shared" si="0"/>
        <v>2852353333</v>
      </c>
    </row>
    <row r="31" spans="1:19" ht="20.25">
      <c r="A31" s="42" t="s">
        <v>62</v>
      </c>
      <c r="C31" s="40" t="s">
        <v>147</v>
      </c>
      <c r="E31" s="4">
        <v>4118000</v>
      </c>
      <c r="F31" s="4"/>
      <c r="G31" s="4">
        <v>1800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7412400000</v>
      </c>
      <c r="P31" s="4"/>
      <c r="Q31" s="4">
        <v>0</v>
      </c>
      <c r="R31" s="4"/>
      <c r="S31" s="4">
        <f t="shared" si="0"/>
        <v>7412400000</v>
      </c>
    </row>
    <row r="32" spans="1:19" ht="20.25">
      <c r="A32" s="42" t="s">
        <v>23</v>
      </c>
      <c r="C32" s="40" t="s">
        <v>137</v>
      </c>
      <c r="E32" s="4">
        <v>450652</v>
      </c>
      <c r="F32" s="4"/>
      <c r="G32" s="4">
        <v>6500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2929238000</v>
      </c>
      <c r="P32" s="4"/>
      <c r="Q32" s="4">
        <v>0</v>
      </c>
      <c r="R32" s="4"/>
      <c r="S32" s="4">
        <f t="shared" si="0"/>
        <v>2929238000</v>
      </c>
    </row>
    <row r="33" spans="1:19" ht="20.25">
      <c r="A33" s="42" t="s">
        <v>148</v>
      </c>
      <c r="C33" s="40" t="s">
        <v>141</v>
      </c>
      <c r="E33" s="4">
        <v>500000</v>
      </c>
      <c r="F33" s="4"/>
      <c r="G33" s="4">
        <v>2000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1000000000</v>
      </c>
      <c r="P33" s="4"/>
      <c r="Q33" s="4">
        <v>0</v>
      </c>
      <c r="R33" s="4"/>
      <c r="S33" s="4">
        <f t="shared" si="0"/>
        <v>1000000000</v>
      </c>
    </row>
    <row r="34" spans="1:19" ht="20.25">
      <c r="A34" s="42" t="s">
        <v>149</v>
      </c>
      <c r="C34" s="40" t="s">
        <v>150</v>
      </c>
      <c r="E34" s="4">
        <v>500000</v>
      </c>
      <c r="F34" s="4"/>
      <c r="G34" s="4">
        <v>1680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840000000</v>
      </c>
      <c r="P34" s="4"/>
      <c r="Q34" s="4">
        <v>25116279</v>
      </c>
      <c r="R34" s="4"/>
      <c r="S34" s="4">
        <f t="shared" si="0"/>
        <v>814883721</v>
      </c>
    </row>
    <row r="35" spans="1:19" ht="20.25">
      <c r="A35" s="42" t="s">
        <v>151</v>
      </c>
      <c r="C35" s="40" t="s">
        <v>140</v>
      </c>
      <c r="E35" s="4">
        <v>938850</v>
      </c>
      <c r="F35" s="4"/>
      <c r="G35" s="4">
        <v>20000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18777000000</v>
      </c>
      <c r="P35" s="4"/>
      <c r="Q35" s="4">
        <v>0</v>
      </c>
      <c r="R35" s="4"/>
      <c r="S35" s="4">
        <f t="shared" si="0"/>
        <v>18777000000</v>
      </c>
    </row>
    <row r="36" spans="1:19" ht="20.25">
      <c r="A36" s="42" t="s">
        <v>152</v>
      </c>
      <c r="C36" s="40" t="s">
        <v>153</v>
      </c>
      <c r="E36" s="4">
        <v>11896067</v>
      </c>
      <c r="F36" s="4"/>
      <c r="G36" s="4">
        <v>84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999269628</v>
      </c>
      <c r="P36" s="4"/>
      <c r="Q36" s="4">
        <v>0</v>
      </c>
      <c r="R36" s="4"/>
      <c r="S36" s="4">
        <f t="shared" si="0"/>
        <v>999269628</v>
      </c>
    </row>
    <row r="37" spans="1:19" ht="20.25">
      <c r="A37" s="42" t="s">
        <v>43</v>
      </c>
      <c r="C37" s="40" t="s">
        <v>154</v>
      </c>
      <c r="E37" s="4">
        <v>9330901</v>
      </c>
      <c r="F37" s="4"/>
      <c r="G37" s="4">
        <v>825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7697993325</v>
      </c>
      <c r="P37" s="4"/>
      <c r="Q37" s="4">
        <v>677961936</v>
      </c>
      <c r="R37" s="4"/>
      <c r="S37" s="4">
        <f t="shared" si="0"/>
        <v>7020031389</v>
      </c>
    </row>
    <row r="38" spans="1:19" ht="20.25">
      <c r="A38" s="42" t="s">
        <v>155</v>
      </c>
      <c r="C38" s="40" t="s">
        <v>141</v>
      </c>
      <c r="E38" s="4">
        <v>671009</v>
      </c>
      <c r="F38" s="4"/>
      <c r="G38" s="4">
        <v>2000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1342018000</v>
      </c>
      <c r="P38" s="4"/>
      <c r="Q38" s="4">
        <v>0</v>
      </c>
      <c r="R38" s="4"/>
      <c r="S38" s="4">
        <f t="shared" si="0"/>
        <v>1342018000</v>
      </c>
    </row>
    <row r="39" spans="1:19" ht="20.25">
      <c r="A39" s="42" t="s">
        <v>156</v>
      </c>
      <c r="C39" s="40" t="s">
        <v>126</v>
      </c>
      <c r="E39" s="4">
        <v>48678</v>
      </c>
      <c r="F39" s="4"/>
      <c r="G39" s="4">
        <v>5500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267729000</v>
      </c>
      <c r="P39" s="4"/>
      <c r="Q39" s="4">
        <v>0</v>
      </c>
      <c r="R39" s="4"/>
      <c r="S39" s="4">
        <f t="shared" si="0"/>
        <v>267729000</v>
      </c>
    </row>
    <row r="40" spans="1:19" ht="20.25">
      <c r="A40" s="42" t="s">
        <v>19</v>
      </c>
      <c r="C40" s="40" t="s">
        <v>157</v>
      </c>
      <c r="E40" s="4">
        <v>7659395</v>
      </c>
      <c r="F40" s="4"/>
      <c r="G40" s="4">
        <v>121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926786795</v>
      </c>
      <c r="P40" s="4"/>
      <c r="Q40" s="4">
        <v>0</v>
      </c>
      <c r="R40" s="4"/>
      <c r="S40" s="4">
        <f t="shared" si="0"/>
        <v>926786795</v>
      </c>
    </row>
    <row r="41" spans="1:19" ht="20.25">
      <c r="A41" s="42" t="s">
        <v>158</v>
      </c>
      <c r="C41" s="40" t="s">
        <v>140</v>
      </c>
      <c r="E41" s="4">
        <v>397424</v>
      </c>
      <c r="F41" s="4"/>
      <c r="G41" s="4">
        <v>3000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1192272000</v>
      </c>
      <c r="P41" s="4"/>
      <c r="Q41" s="4">
        <v>0</v>
      </c>
      <c r="R41" s="4"/>
      <c r="S41" s="4">
        <f t="shared" si="0"/>
        <v>1192272000</v>
      </c>
    </row>
    <row r="42" spans="1:19" ht="20.25">
      <c r="A42" s="42" t="s">
        <v>33</v>
      </c>
      <c r="C42" s="40" t="s">
        <v>128</v>
      </c>
      <c r="E42" s="4">
        <v>95581</v>
      </c>
      <c r="F42" s="4"/>
      <c r="G42" s="4">
        <v>110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10513910</v>
      </c>
      <c r="P42" s="4"/>
      <c r="Q42" s="4">
        <v>0</v>
      </c>
      <c r="R42" s="4"/>
      <c r="S42" s="4">
        <f t="shared" si="0"/>
        <v>10513910</v>
      </c>
    </row>
    <row r="43" spans="1:19" ht="20.25">
      <c r="A43" s="42" t="s">
        <v>24</v>
      </c>
      <c r="C43" s="40" t="s">
        <v>157</v>
      </c>
      <c r="E43" s="4">
        <v>800000</v>
      </c>
      <c r="F43" s="4"/>
      <c r="G43" s="4">
        <v>10000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8000000000</v>
      </c>
      <c r="P43" s="4"/>
      <c r="Q43" s="4">
        <v>0</v>
      </c>
      <c r="R43" s="4"/>
      <c r="S43" s="4">
        <f>O43-Q43</f>
        <v>8000000000</v>
      </c>
    </row>
    <row r="44" spans="1:19" ht="21" thickBot="1">
      <c r="I44" s="6">
        <f>SUM(I8:I43)</f>
        <v>13287</v>
      </c>
      <c r="J44" s="4"/>
      <c r="K44" s="6">
        <f>SUM(K8:K43)</f>
        <v>0</v>
      </c>
      <c r="L44" s="4"/>
      <c r="M44" s="6">
        <f>SUM(SUM(M8:M43))</f>
        <v>13287</v>
      </c>
      <c r="N44" s="4"/>
      <c r="O44" s="6">
        <f>SUM(O8:O43)</f>
        <v>183976874058</v>
      </c>
      <c r="P44" s="4"/>
      <c r="Q44" s="6">
        <f>SUM(Q8:Q43)</f>
        <v>2533474099</v>
      </c>
      <c r="R44" s="4"/>
      <c r="S44" s="6">
        <f>SUM(S8:S43)</f>
        <v>181443399959</v>
      </c>
    </row>
    <row r="45" spans="1:19" ht="18.75" thickTop="1"/>
    <row r="46" spans="1:19">
      <c r="O46" s="13"/>
      <c r="P46" s="16"/>
      <c r="Q46" s="13"/>
      <c r="R46" s="16"/>
      <c r="S46" s="22"/>
    </row>
    <row r="47" spans="1:19">
      <c r="O47" s="25"/>
      <c r="P47" s="16"/>
      <c r="Q47" s="16"/>
      <c r="R47" s="16"/>
      <c r="S47" s="2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1"/>
  <sheetViews>
    <sheetView rightToLeft="1" view="pageBreakPreview" zoomScale="90" zoomScaleNormal="100" zoomScaleSheetLayoutView="90" workbookViewId="0">
      <selection activeCell="I64" sqref="I64"/>
    </sheetView>
  </sheetViews>
  <sheetFormatPr defaultRowHeight="15"/>
  <cols>
    <col min="1" max="1" width="28.855468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3.25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6" spans="1:17" ht="23.25">
      <c r="A6" s="44" t="s">
        <v>3</v>
      </c>
      <c r="C6" s="45" t="s">
        <v>111</v>
      </c>
      <c r="D6" s="45" t="s">
        <v>111</v>
      </c>
      <c r="E6" s="45" t="s">
        <v>111</v>
      </c>
      <c r="F6" s="45" t="s">
        <v>111</v>
      </c>
      <c r="G6" s="45" t="s">
        <v>111</v>
      </c>
      <c r="H6" s="45" t="s">
        <v>111</v>
      </c>
      <c r="I6" s="45" t="s">
        <v>111</v>
      </c>
      <c r="K6" s="45" t="s">
        <v>112</v>
      </c>
      <c r="L6" s="45" t="s">
        <v>112</v>
      </c>
      <c r="M6" s="45" t="s">
        <v>112</v>
      </c>
      <c r="N6" s="45" t="s">
        <v>112</v>
      </c>
      <c r="O6" s="45" t="s">
        <v>112</v>
      </c>
      <c r="P6" s="45" t="s">
        <v>112</v>
      </c>
      <c r="Q6" s="45" t="s">
        <v>112</v>
      </c>
    </row>
    <row r="7" spans="1:17" ht="23.25">
      <c r="A7" s="45" t="s">
        <v>3</v>
      </c>
      <c r="C7" s="45" t="s">
        <v>7</v>
      </c>
      <c r="E7" s="45" t="s">
        <v>159</v>
      </c>
      <c r="G7" s="45" t="s">
        <v>160</v>
      </c>
      <c r="I7" s="45" t="s">
        <v>161</v>
      </c>
      <c r="K7" s="45" t="s">
        <v>7</v>
      </c>
      <c r="M7" s="45" t="s">
        <v>159</v>
      </c>
      <c r="O7" s="45" t="s">
        <v>160</v>
      </c>
      <c r="Q7" s="45" t="s">
        <v>161</v>
      </c>
    </row>
    <row r="8" spans="1:17" ht="20.25">
      <c r="A8" s="2" t="s">
        <v>54</v>
      </c>
      <c r="C8" s="4">
        <v>758638</v>
      </c>
      <c r="D8" s="4"/>
      <c r="E8" s="4">
        <v>61000344640</v>
      </c>
      <c r="F8" s="4"/>
      <c r="G8" s="4">
        <v>58033246504</v>
      </c>
      <c r="H8" s="4"/>
      <c r="I8" s="4">
        <v>2967098136</v>
      </c>
      <c r="J8" s="4"/>
      <c r="K8" s="4">
        <v>758638</v>
      </c>
      <c r="L8" s="4"/>
      <c r="M8" s="4">
        <v>61000344640</v>
      </c>
      <c r="N8" s="4"/>
      <c r="O8" s="4">
        <v>57700722359</v>
      </c>
      <c r="P8" s="4"/>
      <c r="Q8" s="4">
        <v>3299622281</v>
      </c>
    </row>
    <row r="9" spans="1:17" ht="20.25">
      <c r="A9" s="2" t="s">
        <v>43</v>
      </c>
      <c r="C9" s="4">
        <v>7866126</v>
      </c>
      <c r="D9" s="4"/>
      <c r="E9" s="4">
        <v>71155835207</v>
      </c>
      <c r="F9" s="4"/>
      <c r="G9" s="4">
        <v>74909110031</v>
      </c>
      <c r="H9" s="4"/>
      <c r="I9" s="4">
        <v>-3753274823</v>
      </c>
      <c r="J9" s="4"/>
      <c r="K9" s="4">
        <v>7866126</v>
      </c>
      <c r="L9" s="4"/>
      <c r="M9" s="4">
        <v>71155835207</v>
      </c>
      <c r="N9" s="4"/>
      <c r="O9" s="4">
        <v>76003815115</v>
      </c>
      <c r="P9" s="4"/>
      <c r="Q9" s="4">
        <v>-4847979907</v>
      </c>
    </row>
    <row r="10" spans="1:17" ht="20.25">
      <c r="A10" s="2" t="s">
        <v>64</v>
      </c>
      <c r="C10" s="4">
        <v>6760000</v>
      </c>
      <c r="D10" s="4"/>
      <c r="E10" s="4">
        <v>191648068560</v>
      </c>
      <c r="F10" s="4"/>
      <c r="G10" s="4">
        <v>187884992880</v>
      </c>
      <c r="H10" s="4"/>
      <c r="I10" s="4">
        <v>3763075680</v>
      </c>
      <c r="J10" s="4"/>
      <c r="K10" s="4">
        <v>6760000</v>
      </c>
      <c r="L10" s="4"/>
      <c r="M10" s="4">
        <v>191648068560</v>
      </c>
      <c r="N10" s="4"/>
      <c r="O10" s="4">
        <v>201899108539</v>
      </c>
      <c r="P10" s="4"/>
      <c r="Q10" s="4">
        <v>-10251039979</v>
      </c>
    </row>
    <row r="11" spans="1:17" ht="20.25">
      <c r="A11" s="2" t="s">
        <v>21</v>
      </c>
      <c r="C11" s="4">
        <v>4550000</v>
      </c>
      <c r="D11" s="4"/>
      <c r="E11" s="4">
        <v>149573212425</v>
      </c>
      <c r="F11" s="4"/>
      <c r="G11" s="4">
        <v>171916474275</v>
      </c>
      <c r="H11" s="4"/>
      <c r="I11" s="4">
        <v>-22343261850</v>
      </c>
      <c r="J11" s="4"/>
      <c r="K11" s="4">
        <v>4550000</v>
      </c>
      <c r="L11" s="4"/>
      <c r="M11" s="4">
        <v>149573212425</v>
      </c>
      <c r="N11" s="4"/>
      <c r="O11" s="4">
        <v>126709236003</v>
      </c>
      <c r="P11" s="4"/>
      <c r="Q11" s="4">
        <v>22863976422</v>
      </c>
    </row>
    <row r="12" spans="1:17" ht="20.25">
      <c r="A12" s="2" t="s">
        <v>66</v>
      </c>
      <c r="C12" s="4">
        <v>10388489</v>
      </c>
      <c r="D12" s="4"/>
      <c r="E12" s="4">
        <v>37072772190</v>
      </c>
      <c r="F12" s="4"/>
      <c r="G12" s="4">
        <v>34646002980</v>
      </c>
      <c r="H12" s="4"/>
      <c r="I12" s="4">
        <v>2426769210</v>
      </c>
      <c r="J12" s="4"/>
      <c r="K12" s="4">
        <v>10388489</v>
      </c>
      <c r="L12" s="4"/>
      <c r="M12" s="4">
        <v>37072772190</v>
      </c>
      <c r="N12" s="4"/>
      <c r="O12" s="4">
        <v>25969008368</v>
      </c>
      <c r="P12" s="4"/>
      <c r="Q12" s="4">
        <v>11103763822</v>
      </c>
    </row>
    <row r="13" spans="1:17" ht="20.25">
      <c r="A13" s="2" t="s">
        <v>20</v>
      </c>
      <c r="C13" s="4">
        <v>12841679</v>
      </c>
      <c r="D13" s="4"/>
      <c r="E13" s="4">
        <v>82591303434</v>
      </c>
      <c r="F13" s="4"/>
      <c r="G13" s="4">
        <v>83995483245</v>
      </c>
      <c r="H13" s="4"/>
      <c r="I13" s="4">
        <v>-1404179810</v>
      </c>
      <c r="J13" s="4"/>
      <c r="K13" s="4">
        <v>12841679</v>
      </c>
      <c r="L13" s="4"/>
      <c r="M13" s="4">
        <v>82591303434</v>
      </c>
      <c r="N13" s="4"/>
      <c r="O13" s="4">
        <v>55936605326</v>
      </c>
      <c r="P13" s="4"/>
      <c r="Q13" s="4">
        <v>26654698108</v>
      </c>
    </row>
    <row r="14" spans="1:17" ht="20.25">
      <c r="A14" s="2" t="s">
        <v>69</v>
      </c>
      <c r="C14" s="4">
        <v>2995371</v>
      </c>
      <c r="D14" s="4"/>
      <c r="E14" s="4">
        <v>20813064312</v>
      </c>
      <c r="F14" s="4"/>
      <c r="G14" s="4">
        <v>18862770017</v>
      </c>
      <c r="H14" s="4"/>
      <c r="I14" s="4">
        <v>1950294295</v>
      </c>
      <c r="J14" s="4"/>
      <c r="K14" s="4">
        <v>2995371</v>
      </c>
      <c r="L14" s="4"/>
      <c r="M14" s="4">
        <v>20813064312</v>
      </c>
      <c r="N14" s="4"/>
      <c r="O14" s="4">
        <v>26139922984</v>
      </c>
      <c r="P14" s="4"/>
      <c r="Q14" s="4">
        <v>-5326858671</v>
      </c>
    </row>
    <row r="15" spans="1:17" ht="20.25">
      <c r="A15" s="2" t="s">
        <v>38</v>
      </c>
      <c r="C15" s="4">
        <v>2995371</v>
      </c>
      <c r="D15" s="4"/>
      <c r="E15" s="4">
        <v>17835515769</v>
      </c>
      <c r="F15" s="4"/>
      <c r="G15" s="4">
        <v>15885221474</v>
      </c>
      <c r="H15" s="4"/>
      <c r="I15" s="4">
        <v>1950294295</v>
      </c>
      <c r="J15" s="4"/>
      <c r="K15" s="4">
        <v>2995371</v>
      </c>
      <c r="L15" s="4"/>
      <c r="M15" s="4">
        <v>17835515769</v>
      </c>
      <c r="N15" s="4"/>
      <c r="O15" s="4">
        <v>23142236346</v>
      </c>
      <c r="P15" s="4"/>
      <c r="Q15" s="4">
        <v>-5306720576</v>
      </c>
    </row>
    <row r="16" spans="1:17" ht="20.25">
      <c r="A16" s="2" t="s">
        <v>55</v>
      </c>
      <c r="C16" s="4">
        <v>14400000</v>
      </c>
      <c r="D16" s="4"/>
      <c r="E16" s="4">
        <v>95333371200</v>
      </c>
      <c r="F16" s="4"/>
      <c r="G16" s="4">
        <v>97814520000</v>
      </c>
      <c r="H16" s="4"/>
      <c r="I16" s="4">
        <v>-2481148800</v>
      </c>
      <c r="J16" s="4"/>
      <c r="K16" s="4">
        <v>14400000</v>
      </c>
      <c r="L16" s="4"/>
      <c r="M16" s="4">
        <v>95333371200</v>
      </c>
      <c r="N16" s="4"/>
      <c r="O16" s="4">
        <v>87317352000</v>
      </c>
      <c r="P16" s="4"/>
      <c r="Q16" s="4">
        <v>8016019200</v>
      </c>
    </row>
    <row r="17" spans="1:17" ht="20.25">
      <c r="A17" s="2" t="s">
        <v>56</v>
      </c>
      <c r="C17" s="4">
        <v>32723310</v>
      </c>
      <c r="D17" s="4"/>
      <c r="E17" s="4">
        <v>359115813612</v>
      </c>
      <c r="F17" s="4"/>
      <c r="G17" s="4">
        <v>341421146896</v>
      </c>
      <c r="H17" s="4"/>
      <c r="I17" s="4">
        <v>17694666716</v>
      </c>
      <c r="J17" s="4"/>
      <c r="K17" s="4">
        <v>32723310</v>
      </c>
      <c r="L17" s="4"/>
      <c r="M17" s="4">
        <v>359115813612</v>
      </c>
      <c r="N17" s="4"/>
      <c r="O17" s="4">
        <v>285164855210</v>
      </c>
      <c r="P17" s="4"/>
      <c r="Q17" s="4">
        <v>73950958402</v>
      </c>
    </row>
    <row r="18" spans="1:17" ht="20.25">
      <c r="A18" s="2" t="s">
        <v>33</v>
      </c>
      <c r="C18" s="4">
        <v>2505466</v>
      </c>
      <c r="D18" s="4"/>
      <c r="E18" s="4">
        <v>26721201902</v>
      </c>
      <c r="F18" s="4"/>
      <c r="G18" s="4">
        <v>32252732281</v>
      </c>
      <c r="H18" s="4"/>
      <c r="I18" s="4">
        <v>-5531530378</v>
      </c>
      <c r="J18" s="4"/>
      <c r="K18" s="4">
        <v>2505466</v>
      </c>
      <c r="L18" s="4"/>
      <c r="M18" s="4">
        <v>26721201902</v>
      </c>
      <c r="N18" s="4"/>
      <c r="O18" s="4">
        <v>37951276180</v>
      </c>
      <c r="P18" s="4"/>
      <c r="Q18" s="4">
        <v>-11230074277</v>
      </c>
    </row>
    <row r="19" spans="1:17" ht="20.25">
      <c r="A19" s="2" t="s">
        <v>65</v>
      </c>
      <c r="C19" s="4">
        <v>9795660</v>
      </c>
      <c r="D19" s="4"/>
      <c r="E19" s="4">
        <v>128825482138</v>
      </c>
      <c r="F19" s="4"/>
      <c r="G19" s="4">
        <v>131162452335</v>
      </c>
      <c r="H19" s="4"/>
      <c r="I19" s="4">
        <v>-2336970196</v>
      </c>
      <c r="J19" s="4"/>
      <c r="K19" s="4">
        <v>9795660</v>
      </c>
      <c r="L19" s="4"/>
      <c r="M19" s="4">
        <v>128825482138</v>
      </c>
      <c r="N19" s="4"/>
      <c r="O19" s="4">
        <v>120061843935</v>
      </c>
      <c r="P19" s="4"/>
      <c r="Q19" s="4">
        <v>8763638203</v>
      </c>
    </row>
    <row r="20" spans="1:17" ht="20.25">
      <c r="A20" s="2" t="s">
        <v>37</v>
      </c>
      <c r="C20" s="4">
        <v>3076448</v>
      </c>
      <c r="D20" s="4"/>
      <c r="E20" s="4">
        <v>70031477777</v>
      </c>
      <c r="F20" s="4"/>
      <c r="G20" s="4">
        <v>80796141610</v>
      </c>
      <c r="H20" s="4"/>
      <c r="I20" s="4">
        <v>-10764663832</v>
      </c>
      <c r="J20" s="4"/>
      <c r="K20" s="4">
        <v>3076448</v>
      </c>
      <c r="L20" s="4"/>
      <c r="M20" s="4">
        <v>70031477777</v>
      </c>
      <c r="N20" s="4"/>
      <c r="O20" s="4">
        <v>49143503879</v>
      </c>
      <c r="P20" s="4"/>
      <c r="Q20" s="4">
        <v>20887973898</v>
      </c>
    </row>
    <row r="21" spans="1:17" ht="20.25">
      <c r="A21" s="2" t="s">
        <v>59</v>
      </c>
      <c r="C21" s="4">
        <v>85397261</v>
      </c>
      <c r="D21" s="4"/>
      <c r="E21" s="4">
        <v>180304548858</v>
      </c>
      <c r="F21" s="4"/>
      <c r="G21" s="4">
        <v>150253790715</v>
      </c>
      <c r="H21" s="4"/>
      <c r="I21" s="4">
        <v>30050758143</v>
      </c>
      <c r="J21" s="4"/>
      <c r="K21" s="4">
        <v>85397261</v>
      </c>
      <c r="L21" s="4"/>
      <c r="M21" s="4">
        <v>180304548858</v>
      </c>
      <c r="N21" s="4"/>
      <c r="O21" s="4">
        <v>99999415515</v>
      </c>
      <c r="P21" s="4"/>
      <c r="Q21" s="4">
        <v>80305133343</v>
      </c>
    </row>
    <row r="22" spans="1:17" ht="20.25">
      <c r="A22" s="2" t="s">
        <v>44</v>
      </c>
      <c r="C22" s="4">
        <v>11304756</v>
      </c>
      <c r="D22" s="4"/>
      <c r="E22" s="4">
        <v>94732063476</v>
      </c>
      <c r="F22" s="4"/>
      <c r="G22" s="4">
        <v>98306189306</v>
      </c>
      <c r="H22" s="4"/>
      <c r="I22" s="4">
        <v>-3574125829</v>
      </c>
      <c r="J22" s="4"/>
      <c r="K22" s="4">
        <v>11304756</v>
      </c>
      <c r="L22" s="4"/>
      <c r="M22" s="4">
        <v>94732063476</v>
      </c>
      <c r="N22" s="4"/>
      <c r="O22" s="4">
        <v>83626058906</v>
      </c>
      <c r="P22" s="4"/>
      <c r="Q22" s="4">
        <v>11106004570</v>
      </c>
    </row>
    <row r="23" spans="1:17" ht="20.25">
      <c r="A23" s="2" t="s">
        <v>45</v>
      </c>
      <c r="C23" s="4">
        <v>18396693</v>
      </c>
      <c r="D23" s="4"/>
      <c r="E23" s="4">
        <v>186895517955</v>
      </c>
      <c r="F23" s="4"/>
      <c r="G23" s="4">
        <v>210851792761</v>
      </c>
      <c r="H23" s="4"/>
      <c r="I23" s="4">
        <v>-23956274805</v>
      </c>
      <c r="J23" s="4"/>
      <c r="K23" s="4">
        <v>18396693</v>
      </c>
      <c r="L23" s="4"/>
      <c r="M23" s="4">
        <v>186895517955</v>
      </c>
      <c r="N23" s="4"/>
      <c r="O23" s="4">
        <v>170796606881</v>
      </c>
      <c r="P23" s="4"/>
      <c r="Q23" s="4">
        <v>16098911074</v>
      </c>
    </row>
    <row r="24" spans="1:17" ht="20.25">
      <c r="A24" s="2" t="s">
        <v>46</v>
      </c>
      <c r="C24" s="4">
        <v>5000000</v>
      </c>
      <c r="D24" s="4"/>
      <c r="E24" s="4">
        <v>91402897500</v>
      </c>
      <c r="F24" s="4"/>
      <c r="G24" s="4">
        <v>98410950000</v>
      </c>
      <c r="H24" s="4"/>
      <c r="I24" s="4">
        <v>-7008052500</v>
      </c>
      <c r="J24" s="4"/>
      <c r="K24" s="4">
        <v>5000000</v>
      </c>
      <c r="L24" s="4"/>
      <c r="M24" s="4">
        <v>91402897500</v>
      </c>
      <c r="N24" s="4"/>
      <c r="O24" s="4">
        <v>78420411042</v>
      </c>
      <c r="P24" s="4"/>
      <c r="Q24" s="4">
        <v>12982486458</v>
      </c>
    </row>
    <row r="25" spans="1:17" ht="20.25">
      <c r="A25" s="2" t="s">
        <v>47</v>
      </c>
      <c r="C25" s="4">
        <v>32372555</v>
      </c>
      <c r="D25" s="4"/>
      <c r="E25" s="4">
        <v>469827099147</v>
      </c>
      <c r="F25" s="4"/>
      <c r="G25" s="4">
        <v>515701349646</v>
      </c>
      <c r="H25" s="4"/>
      <c r="I25" s="4">
        <v>-45874250498</v>
      </c>
      <c r="J25" s="4"/>
      <c r="K25" s="4">
        <v>32372555</v>
      </c>
      <c r="L25" s="4"/>
      <c r="M25" s="4">
        <v>469827099147</v>
      </c>
      <c r="N25" s="4"/>
      <c r="O25" s="4">
        <v>445714076408</v>
      </c>
      <c r="P25" s="4"/>
      <c r="Q25" s="4">
        <v>24113022739</v>
      </c>
    </row>
    <row r="26" spans="1:17" ht="20.25">
      <c r="A26" s="2" t="s">
        <v>62</v>
      </c>
      <c r="C26" s="4">
        <v>4118000</v>
      </c>
      <c r="D26" s="4"/>
      <c r="E26" s="4">
        <v>96074395713</v>
      </c>
      <c r="F26" s="4"/>
      <c r="G26" s="4">
        <v>98284884579</v>
      </c>
      <c r="H26" s="4"/>
      <c r="I26" s="4">
        <v>-2210488866</v>
      </c>
      <c r="J26" s="4"/>
      <c r="K26" s="4">
        <v>4118000</v>
      </c>
      <c r="L26" s="4"/>
      <c r="M26" s="4">
        <v>96074395713</v>
      </c>
      <c r="N26" s="4"/>
      <c r="O26" s="4">
        <v>63776697282</v>
      </c>
      <c r="P26" s="4"/>
      <c r="Q26" s="4">
        <v>32297698431</v>
      </c>
    </row>
    <row r="27" spans="1:17" ht="20.25">
      <c r="A27" s="2" t="s">
        <v>32</v>
      </c>
      <c r="C27" s="4">
        <v>8303959</v>
      </c>
      <c r="D27" s="4"/>
      <c r="E27" s="4">
        <v>43163044271</v>
      </c>
      <c r="F27" s="4"/>
      <c r="G27" s="4">
        <v>45639409404</v>
      </c>
      <c r="H27" s="4"/>
      <c r="I27" s="4">
        <v>-2476365132</v>
      </c>
      <c r="J27" s="4"/>
      <c r="K27" s="4">
        <v>8303959</v>
      </c>
      <c r="L27" s="4"/>
      <c r="M27" s="4">
        <v>43163044271</v>
      </c>
      <c r="N27" s="4"/>
      <c r="O27" s="4">
        <v>57006038508</v>
      </c>
      <c r="P27" s="4"/>
      <c r="Q27" s="4">
        <v>-13842994236</v>
      </c>
    </row>
    <row r="28" spans="1:17" ht="20.25">
      <c r="A28" s="2" t="s">
        <v>31</v>
      </c>
      <c r="C28" s="4">
        <v>3200000</v>
      </c>
      <c r="D28" s="4"/>
      <c r="E28" s="4">
        <v>43261056000</v>
      </c>
      <c r="F28" s="4"/>
      <c r="G28" s="4">
        <v>42402196800</v>
      </c>
      <c r="H28" s="4"/>
      <c r="I28" s="4">
        <v>858859200</v>
      </c>
      <c r="J28" s="4"/>
      <c r="K28" s="4">
        <v>3200000</v>
      </c>
      <c r="L28" s="4"/>
      <c r="M28" s="4">
        <v>43261056000</v>
      </c>
      <c r="N28" s="4"/>
      <c r="O28" s="4">
        <v>29805595200</v>
      </c>
      <c r="P28" s="4"/>
      <c r="Q28" s="4">
        <v>13455460800</v>
      </c>
    </row>
    <row r="29" spans="1:17" ht="20.25">
      <c r="A29" s="2" t="s">
        <v>53</v>
      </c>
      <c r="C29" s="4">
        <v>1000000</v>
      </c>
      <c r="D29" s="4"/>
      <c r="E29" s="4">
        <v>47813805000</v>
      </c>
      <c r="F29" s="4"/>
      <c r="G29" s="4">
        <v>45815764500</v>
      </c>
      <c r="H29" s="4"/>
      <c r="I29" s="4">
        <v>1998040500</v>
      </c>
      <c r="J29" s="4"/>
      <c r="K29" s="4">
        <v>1000000</v>
      </c>
      <c r="L29" s="4"/>
      <c r="M29" s="4">
        <v>47813805000</v>
      </c>
      <c r="N29" s="4"/>
      <c r="O29" s="4">
        <v>38051801544</v>
      </c>
      <c r="P29" s="4"/>
      <c r="Q29" s="4">
        <v>9762003456</v>
      </c>
    </row>
    <row r="30" spans="1:17" ht="20.25">
      <c r="A30" s="2" t="s">
        <v>42</v>
      </c>
      <c r="C30" s="4">
        <v>4668365</v>
      </c>
      <c r="D30" s="4"/>
      <c r="E30" s="4">
        <v>101582476316</v>
      </c>
      <c r="F30" s="4"/>
      <c r="G30" s="4">
        <v>104877293958</v>
      </c>
      <c r="H30" s="4"/>
      <c r="I30" s="4">
        <v>-3294817641</v>
      </c>
      <c r="J30" s="4"/>
      <c r="K30" s="4">
        <v>4668365</v>
      </c>
      <c r="L30" s="4"/>
      <c r="M30" s="4">
        <v>101582476316</v>
      </c>
      <c r="N30" s="4"/>
      <c r="O30" s="4">
        <v>63741479916</v>
      </c>
      <c r="P30" s="4"/>
      <c r="Q30" s="4">
        <v>37840996400</v>
      </c>
    </row>
    <row r="31" spans="1:17" ht="20.25">
      <c r="A31" s="2" t="s">
        <v>70</v>
      </c>
      <c r="C31" s="4">
        <v>700000</v>
      </c>
      <c r="D31" s="4"/>
      <c r="E31" s="4">
        <v>13561824150</v>
      </c>
      <c r="F31" s="4"/>
      <c r="G31" s="4">
        <v>14217549719</v>
      </c>
      <c r="H31" s="4"/>
      <c r="I31" s="4">
        <v>-655725569</v>
      </c>
      <c r="J31" s="4"/>
      <c r="K31" s="4">
        <v>700000</v>
      </c>
      <c r="L31" s="4"/>
      <c r="M31" s="4">
        <v>13561824150</v>
      </c>
      <c r="N31" s="4"/>
      <c r="O31" s="4">
        <v>16194205668</v>
      </c>
      <c r="P31" s="4"/>
      <c r="Q31" s="4">
        <v>-2632381518</v>
      </c>
    </row>
    <row r="32" spans="1:17" ht="20.25">
      <c r="A32" s="2" t="s">
        <v>39</v>
      </c>
      <c r="C32" s="4">
        <v>1283081</v>
      </c>
      <c r="D32" s="4"/>
      <c r="E32" s="4">
        <v>26631326428</v>
      </c>
      <c r="F32" s="4"/>
      <c r="G32" s="4">
        <v>24105942026</v>
      </c>
      <c r="H32" s="4"/>
      <c r="I32" s="4">
        <v>2525384402</v>
      </c>
      <c r="J32" s="4"/>
      <c r="K32" s="4">
        <v>1283081</v>
      </c>
      <c r="L32" s="4"/>
      <c r="M32" s="4">
        <v>26631326428</v>
      </c>
      <c r="N32" s="4"/>
      <c r="O32" s="4">
        <v>26327083281</v>
      </c>
      <c r="P32" s="4"/>
      <c r="Q32" s="4">
        <v>304243147</v>
      </c>
    </row>
    <row r="33" spans="1:17" ht="20.25">
      <c r="A33" s="2" t="s">
        <v>34</v>
      </c>
      <c r="C33" s="4">
        <v>842938</v>
      </c>
      <c r="D33" s="4"/>
      <c r="E33" s="4">
        <v>93091516004</v>
      </c>
      <c r="F33" s="4"/>
      <c r="G33" s="4">
        <v>85091031794</v>
      </c>
      <c r="H33" s="4"/>
      <c r="I33" s="4">
        <v>8000484210</v>
      </c>
      <c r="J33" s="4"/>
      <c r="K33" s="4">
        <v>842938</v>
      </c>
      <c r="L33" s="4"/>
      <c r="M33" s="4">
        <v>93091516004</v>
      </c>
      <c r="N33" s="4"/>
      <c r="O33" s="4">
        <v>75677616005</v>
      </c>
      <c r="P33" s="4"/>
      <c r="Q33" s="4">
        <v>17413899999</v>
      </c>
    </row>
    <row r="34" spans="1:17" ht="20.25">
      <c r="A34" s="2" t="s">
        <v>35</v>
      </c>
      <c r="C34" s="4">
        <v>836661</v>
      </c>
      <c r="D34" s="4"/>
      <c r="E34" s="4">
        <v>19461379088</v>
      </c>
      <c r="F34" s="4"/>
      <c r="G34" s="4">
        <v>20401180728</v>
      </c>
      <c r="H34" s="4"/>
      <c r="I34" s="4">
        <v>-939801639</v>
      </c>
      <c r="J34" s="4"/>
      <c r="K34" s="4">
        <v>836661</v>
      </c>
      <c r="L34" s="4"/>
      <c r="M34" s="4">
        <v>19461379088</v>
      </c>
      <c r="N34" s="4"/>
      <c r="O34" s="4">
        <v>20691927887</v>
      </c>
      <c r="P34" s="4"/>
      <c r="Q34" s="4">
        <v>-1230548798</v>
      </c>
    </row>
    <row r="35" spans="1:17" ht="20.25">
      <c r="A35" s="2" t="s">
        <v>60</v>
      </c>
      <c r="C35" s="4">
        <v>2765000</v>
      </c>
      <c r="D35" s="4"/>
      <c r="E35" s="4">
        <v>87953544000</v>
      </c>
      <c r="F35" s="4"/>
      <c r="G35" s="4">
        <v>95457080722</v>
      </c>
      <c r="H35" s="4"/>
      <c r="I35" s="4">
        <v>-7503536722</v>
      </c>
      <c r="J35" s="4"/>
      <c r="K35" s="4">
        <v>2765000</v>
      </c>
      <c r="L35" s="4"/>
      <c r="M35" s="4">
        <v>87953544000</v>
      </c>
      <c r="N35" s="4"/>
      <c r="O35" s="4">
        <v>48951644332</v>
      </c>
      <c r="P35" s="4"/>
      <c r="Q35" s="4">
        <v>39001899668</v>
      </c>
    </row>
    <row r="36" spans="1:17" ht="20.25">
      <c r="A36" s="2" t="s">
        <v>22</v>
      </c>
      <c r="C36" s="4">
        <v>108756</v>
      </c>
      <c r="D36" s="4"/>
      <c r="E36" s="4">
        <v>19772037050</v>
      </c>
      <c r="F36" s="4"/>
      <c r="G36" s="4">
        <v>107103917086</v>
      </c>
      <c r="H36" s="4"/>
      <c r="I36" s="4">
        <v>-87331880035</v>
      </c>
      <c r="J36" s="4"/>
      <c r="K36" s="4">
        <v>108756</v>
      </c>
      <c r="L36" s="4"/>
      <c r="M36" s="4">
        <v>19772037050</v>
      </c>
      <c r="N36" s="4"/>
      <c r="O36" s="4">
        <v>10880383754</v>
      </c>
      <c r="P36" s="4"/>
      <c r="Q36" s="4">
        <v>8891653296</v>
      </c>
    </row>
    <row r="37" spans="1:17" ht="20.25">
      <c r="A37" s="2" t="s">
        <v>25</v>
      </c>
      <c r="C37" s="4">
        <v>502004</v>
      </c>
      <c r="D37" s="4"/>
      <c r="E37" s="4">
        <v>57636472301</v>
      </c>
      <c r="F37" s="4"/>
      <c r="G37" s="4">
        <v>58604565428</v>
      </c>
      <c r="H37" s="4"/>
      <c r="I37" s="4">
        <v>-968093126</v>
      </c>
      <c r="J37" s="4"/>
      <c r="K37" s="4">
        <v>502004</v>
      </c>
      <c r="L37" s="4"/>
      <c r="M37" s="4">
        <v>57636472301</v>
      </c>
      <c r="N37" s="4"/>
      <c r="O37" s="4">
        <v>34375945269</v>
      </c>
      <c r="P37" s="4"/>
      <c r="Q37" s="4">
        <v>23260527032</v>
      </c>
    </row>
    <row r="38" spans="1:17" ht="20.25">
      <c r="A38" s="2" t="s">
        <v>52</v>
      </c>
      <c r="C38" s="4">
        <v>307472</v>
      </c>
      <c r="D38" s="4"/>
      <c r="E38" s="4">
        <v>9984119263</v>
      </c>
      <c r="F38" s="4"/>
      <c r="G38" s="4">
        <v>15579376026</v>
      </c>
      <c r="H38" s="4"/>
      <c r="I38" s="4">
        <v>-5595256762</v>
      </c>
      <c r="J38" s="4"/>
      <c r="K38" s="4">
        <v>307472</v>
      </c>
      <c r="L38" s="4"/>
      <c r="M38" s="4">
        <v>9984119263</v>
      </c>
      <c r="N38" s="4"/>
      <c r="O38" s="4">
        <v>7342185916</v>
      </c>
      <c r="P38" s="4"/>
      <c r="Q38" s="4">
        <v>2641933347</v>
      </c>
    </row>
    <row r="39" spans="1:17" ht="20.25">
      <c r="A39" s="2" t="s">
        <v>51</v>
      </c>
      <c r="C39" s="4">
        <v>13546448</v>
      </c>
      <c r="D39" s="4"/>
      <c r="E39" s="4">
        <v>145431143651</v>
      </c>
      <c r="F39" s="4"/>
      <c r="G39" s="4">
        <v>166303205934</v>
      </c>
      <c r="H39" s="4"/>
      <c r="I39" s="4">
        <v>-20872062282</v>
      </c>
      <c r="J39" s="4"/>
      <c r="K39" s="4">
        <v>13546448</v>
      </c>
      <c r="L39" s="4"/>
      <c r="M39" s="4">
        <v>145431143651</v>
      </c>
      <c r="N39" s="4"/>
      <c r="O39" s="4">
        <v>120250010445</v>
      </c>
      <c r="P39" s="4"/>
      <c r="Q39" s="4">
        <v>25181133206</v>
      </c>
    </row>
    <row r="40" spans="1:17" ht="20.25">
      <c r="A40" s="2" t="s">
        <v>57</v>
      </c>
      <c r="C40" s="4">
        <v>49380632</v>
      </c>
      <c r="D40" s="4"/>
      <c r="E40" s="4">
        <v>150205660753</v>
      </c>
      <c r="F40" s="4"/>
      <c r="G40" s="4">
        <v>161321058355</v>
      </c>
      <c r="H40" s="4"/>
      <c r="I40" s="4">
        <v>-11115397601</v>
      </c>
      <c r="J40" s="4"/>
      <c r="K40" s="4">
        <v>49380632</v>
      </c>
      <c r="L40" s="4"/>
      <c r="M40" s="4">
        <v>150205660753</v>
      </c>
      <c r="N40" s="4"/>
      <c r="O40" s="4">
        <v>184790396405</v>
      </c>
      <c r="P40" s="4"/>
      <c r="Q40" s="4">
        <v>-34584735651</v>
      </c>
    </row>
    <row r="41" spans="1:17" ht="20.25">
      <c r="A41" s="2" t="s">
        <v>26</v>
      </c>
      <c r="C41" s="4">
        <v>1793746</v>
      </c>
      <c r="D41" s="4"/>
      <c r="E41" s="4">
        <v>206593994554</v>
      </c>
      <c r="F41" s="4"/>
      <c r="G41" s="4">
        <v>196072079534</v>
      </c>
      <c r="H41" s="4"/>
      <c r="I41" s="4">
        <v>10521915020</v>
      </c>
      <c r="J41" s="4"/>
      <c r="K41" s="4">
        <v>1793746</v>
      </c>
      <c r="L41" s="4"/>
      <c r="M41" s="4">
        <v>206593994554</v>
      </c>
      <c r="N41" s="4"/>
      <c r="O41" s="4">
        <v>143043482229</v>
      </c>
      <c r="P41" s="4"/>
      <c r="Q41" s="4">
        <v>63550512325</v>
      </c>
    </row>
    <row r="42" spans="1:17" ht="20.25">
      <c r="A42" s="2" t="s">
        <v>41</v>
      </c>
      <c r="C42" s="4">
        <v>8800000</v>
      </c>
      <c r="D42" s="4"/>
      <c r="E42" s="4">
        <v>126490874400</v>
      </c>
      <c r="F42" s="4"/>
      <c r="G42" s="4">
        <v>126665827200</v>
      </c>
      <c r="H42" s="4"/>
      <c r="I42" s="4">
        <v>-174952800</v>
      </c>
      <c r="J42" s="4"/>
      <c r="K42" s="4">
        <v>8800000</v>
      </c>
      <c r="L42" s="4"/>
      <c r="M42" s="4">
        <v>126490874400</v>
      </c>
      <c r="N42" s="4"/>
      <c r="O42" s="4">
        <v>101943535128</v>
      </c>
      <c r="P42" s="4"/>
      <c r="Q42" s="4">
        <v>24547339272</v>
      </c>
    </row>
    <row r="43" spans="1:17" ht="20.25">
      <c r="A43" s="2" t="s">
        <v>23</v>
      </c>
      <c r="C43" s="4">
        <v>450652</v>
      </c>
      <c r="D43" s="4"/>
      <c r="E43" s="4">
        <v>21726575099</v>
      </c>
      <c r="F43" s="4"/>
      <c r="G43" s="4">
        <v>22622516340</v>
      </c>
      <c r="H43" s="4"/>
      <c r="I43" s="4">
        <v>-895941240</v>
      </c>
      <c r="J43" s="4"/>
      <c r="K43" s="4">
        <v>450652</v>
      </c>
      <c r="L43" s="4"/>
      <c r="M43" s="4">
        <v>21726575099</v>
      </c>
      <c r="N43" s="4"/>
      <c r="O43" s="4">
        <v>15239960512</v>
      </c>
      <c r="P43" s="4"/>
      <c r="Q43" s="4">
        <v>6486614587</v>
      </c>
    </row>
    <row r="44" spans="1:17" ht="20.25">
      <c r="A44" s="2" t="s">
        <v>24</v>
      </c>
      <c r="C44" s="4">
        <v>1300000</v>
      </c>
      <c r="D44" s="4"/>
      <c r="E44" s="4">
        <v>119314827450</v>
      </c>
      <c r="F44" s="4"/>
      <c r="G44" s="4">
        <v>135226769454</v>
      </c>
      <c r="H44" s="4"/>
      <c r="I44" s="4">
        <v>-15911942004</v>
      </c>
      <c r="J44" s="4"/>
      <c r="K44" s="4">
        <v>1300000</v>
      </c>
      <c r="L44" s="4"/>
      <c r="M44" s="4">
        <v>119314827450</v>
      </c>
      <c r="N44" s="4"/>
      <c r="O44" s="4">
        <v>101882356254</v>
      </c>
      <c r="P44" s="4"/>
      <c r="Q44" s="4">
        <v>17432471196</v>
      </c>
    </row>
    <row r="45" spans="1:17" ht="20.25">
      <c r="A45" s="2" t="s">
        <v>49</v>
      </c>
      <c r="C45" s="4">
        <v>6760088</v>
      </c>
      <c r="D45" s="4"/>
      <c r="E45" s="4">
        <v>92330951645</v>
      </c>
      <c r="F45" s="4"/>
      <c r="G45" s="4">
        <v>99991598288</v>
      </c>
      <c r="H45" s="4"/>
      <c r="I45" s="4">
        <v>-7660646642</v>
      </c>
      <c r="J45" s="4"/>
      <c r="K45" s="4">
        <v>6760088</v>
      </c>
      <c r="L45" s="4"/>
      <c r="M45" s="4">
        <v>92330951645</v>
      </c>
      <c r="N45" s="4"/>
      <c r="O45" s="4">
        <v>96604113587</v>
      </c>
      <c r="P45" s="4"/>
      <c r="Q45" s="4">
        <v>-4273161941</v>
      </c>
    </row>
    <row r="46" spans="1:17" ht="20.25">
      <c r="A46" s="2" t="s">
        <v>48</v>
      </c>
      <c r="C46" s="4">
        <v>7864723</v>
      </c>
      <c r="D46" s="4"/>
      <c r="E46" s="4">
        <v>66765104250</v>
      </c>
      <c r="F46" s="4"/>
      <c r="G46" s="4">
        <v>71064964594</v>
      </c>
      <c r="H46" s="4"/>
      <c r="I46" s="4">
        <v>-4299860343</v>
      </c>
      <c r="J46" s="4"/>
      <c r="K46" s="4">
        <v>7864723</v>
      </c>
      <c r="L46" s="4"/>
      <c r="M46" s="4">
        <v>66765104250</v>
      </c>
      <c r="N46" s="4"/>
      <c r="O46" s="4">
        <v>87437951978</v>
      </c>
      <c r="P46" s="4"/>
      <c r="Q46" s="4">
        <v>-20672847727</v>
      </c>
    </row>
    <row r="47" spans="1:17" ht="20.25">
      <c r="A47" s="2" t="s">
        <v>16</v>
      </c>
      <c r="C47" s="4">
        <v>4302803</v>
      </c>
      <c r="D47" s="4"/>
      <c r="E47" s="4">
        <v>13160948468</v>
      </c>
      <c r="F47" s="4"/>
      <c r="G47" s="4">
        <v>14906046607</v>
      </c>
      <c r="H47" s="4"/>
      <c r="I47" s="4">
        <v>-1745098138</v>
      </c>
      <c r="J47" s="4"/>
      <c r="K47" s="4">
        <v>4302803</v>
      </c>
      <c r="L47" s="4"/>
      <c r="M47" s="4">
        <v>13160948468</v>
      </c>
      <c r="N47" s="4"/>
      <c r="O47" s="4">
        <v>21052384911</v>
      </c>
      <c r="P47" s="4"/>
      <c r="Q47" s="4">
        <v>-7891436442</v>
      </c>
    </row>
    <row r="48" spans="1:17" ht="20.25">
      <c r="A48" s="2" t="s">
        <v>15</v>
      </c>
      <c r="C48" s="4">
        <v>13000000</v>
      </c>
      <c r="D48" s="4"/>
      <c r="E48" s="4">
        <v>94839328350</v>
      </c>
      <c r="F48" s="4"/>
      <c r="G48" s="4">
        <v>93340300950</v>
      </c>
      <c r="H48" s="4"/>
      <c r="I48" s="4">
        <v>1499027400</v>
      </c>
      <c r="J48" s="4"/>
      <c r="K48" s="4">
        <v>13000000</v>
      </c>
      <c r="L48" s="4"/>
      <c r="M48" s="4">
        <v>94839328350</v>
      </c>
      <c r="N48" s="4"/>
      <c r="O48" s="4">
        <v>118759153371</v>
      </c>
      <c r="P48" s="4"/>
      <c r="Q48" s="4">
        <v>-23919825021</v>
      </c>
    </row>
    <row r="49" spans="1:17" ht="20.25">
      <c r="A49" s="2" t="s">
        <v>17</v>
      </c>
      <c r="C49" s="4">
        <v>50565043</v>
      </c>
      <c r="D49" s="4"/>
      <c r="E49" s="4">
        <v>165871797280</v>
      </c>
      <c r="F49" s="4"/>
      <c r="G49" s="4">
        <v>181837932992</v>
      </c>
      <c r="H49" s="4"/>
      <c r="I49" s="4">
        <v>-15966135711</v>
      </c>
      <c r="J49" s="4"/>
      <c r="K49" s="4">
        <v>50565043</v>
      </c>
      <c r="L49" s="4"/>
      <c r="M49" s="4">
        <v>165871797280</v>
      </c>
      <c r="N49" s="4"/>
      <c r="O49" s="4">
        <v>207729851317</v>
      </c>
      <c r="P49" s="4"/>
      <c r="Q49" s="4">
        <v>-41858054036</v>
      </c>
    </row>
    <row r="50" spans="1:17" ht="20.25">
      <c r="A50" s="2" t="s">
        <v>67</v>
      </c>
      <c r="C50" s="4">
        <v>499387</v>
      </c>
      <c r="D50" s="4"/>
      <c r="E50" s="4">
        <v>7391628989</v>
      </c>
      <c r="F50" s="4"/>
      <c r="G50" s="4">
        <v>6999460627</v>
      </c>
      <c r="H50" s="4"/>
      <c r="I50" s="4">
        <v>392168362</v>
      </c>
      <c r="J50" s="4"/>
      <c r="K50" s="4">
        <v>499387</v>
      </c>
      <c r="L50" s="4"/>
      <c r="M50" s="4">
        <v>7391628989</v>
      </c>
      <c r="N50" s="4"/>
      <c r="O50" s="4">
        <v>7158313634</v>
      </c>
      <c r="P50" s="4"/>
      <c r="Q50" s="4">
        <v>233315355</v>
      </c>
    </row>
    <row r="51" spans="1:17" ht="20.25">
      <c r="A51" s="2" t="s">
        <v>40</v>
      </c>
      <c r="C51" s="4">
        <v>1394767</v>
      </c>
      <c r="D51" s="4"/>
      <c r="E51" s="4">
        <v>8182934940</v>
      </c>
      <c r="F51" s="4"/>
      <c r="G51" s="4">
        <v>6147599716</v>
      </c>
      <c r="H51" s="4"/>
      <c r="I51" s="4">
        <v>2035335224</v>
      </c>
      <c r="J51" s="4"/>
      <c r="K51" s="4">
        <v>1394767</v>
      </c>
      <c r="L51" s="4"/>
      <c r="M51" s="4">
        <v>8182934940</v>
      </c>
      <c r="N51" s="4"/>
      <c r="O51" s="4">
        <v>4652979478</v>
      </c>
      <c r="P51" s="4"/>
      <c r="Q51" s="4">
        <v>3529955462</v>
      </c>
    </row>
    <row r="52" spans="1:17" ht="20.25">
      <c r="A52" s="2" t="s">
        <v>29</v>
      </c>
      <c r="C52" s="4">
        <v>1129857</v>
      </c>
      <c r="D52" s="4"/>
      <c r="E52" s="4">
        <v>39356873922</v>
      </c>
      <c r="F52" s="4"/>
      <c r="G52" s="4">
        <v>41716315018</v>
      </c>
      <c r="H52" s="4"/>
      <c r="I52" s="4">
        <v>-2359441095</v>
      </c>
      <c r="J52" s="4"/>
      <c r="K52" s="4">
        <v>1129857</v>
      </c>
      <c r="L52" s="4"/>
      <c r="M52" s="4">
        <v>39356873922</v>
      </c>
      <c r="N52" s="4"/>
      <c r="O52" s="4">
        <v>40275112239</v>
      </c>
      <c r="P52" s="4"/>
      <c r="Q52" s="4">
        <v>-918238316</v>
      </c>
    </row>
    <row r="53" spans="1:17" ht="20.25">
      <c r="A53" s="2" t="s">
        <v>63</v>
      </c>
      <c r="C53" s="4">
        <v>6942000</v>
      </c>
      <c r="D53" s="4"/>
      <c r="E53" s="4">
        <v>53066345319</v>
      </c>
      <c r="F53" s="4"/>
      <c r="G53" s="4">
        <v>55895630310</v>
      </c>
      <c r="H53" s="4"/>
      <c r="I53" s="4">
        <v>-2829284991</v>
      </c>
      <c r="J53" s="4"/>
      <c r="K53" s="4">
        <v>6942000</v>
      </c>
      <c r="L53" s="4"/>
      <c r="M53" s="4">
        <v>53066345319</v>
      </c>
      <c r="N53" s="4"/>
      <c r="O53" s="4">
        <v>50651102034</v>
      </c>
      <c r="P53" s="4"/>
      <c r="Q53" s="4">
        <v>2415243285</v>
      </c>
    </row>
    <row r="54" spans="1:17" ht="20.25">
      <c r="A54" s="2" t="s">
        <v>50</v>
      </c>
      <c r="C54" s="4">
        <v>1919370</v>
      </c>
      <c r="D54" s="4"/>
      <c r="E54" s="4">
        <v>15607028942</v>
      </c>
      <c r="F54" s="4"/>
      <c r="G54" s="4">
        <v>16751798791</v>
      </c>
      <c r="H54" s="4"/>
      <c r="I54" s="4">
        <v>-1144769848</v>
      </c>
      <c r="J54" s="4"/>
      <c r="K54" s="4">
        <v>1919370</v>
      </c>
      <c r="L54" s="4"/>
      <c r="M54" s="4">
        <v>15607028942</v>
      </c>
      <c r="N54" s="4"/>
      <c r="O54" s="4">
        <v>15460212149</v>
      </c>
      <c r="P54" s="4"/>
      <c r="Q54" s="4">
        <v>146816793</v>
      </c>
    </row>
    <row r="55" spans="1:17" ht="20.25">
      <c r="A55" s="2" t="s">
        <v>61</v>
      </c>
      <c r="C55" s="4">
        <v>1142895</v>
      </c>
      <c r="D55" s="4"/>
      <c r="E55" s="4">
        <v>162689907838</v>
      </c>
      <c r="F55" s="4"/>
      <c r="G55" s="4">
        <v>181604749743</v>
      </c>
      <c r="H55" s="4"/>
      <c r="I55" s="4">
        <v>-18914841904</v>
      </c>
      <c r="J55" s="4"/>
      <c r="K55" s="4">
        <v>1142895</v>
      </c>
      <c r="L55" s="4"/>
      <c r="M55" s="4">
        <v>162689907838</v>
      </c>
      <c r="N55" s="4"/>
      <c r="O55" s="4">
        <v>169278121437</v>
      </c>
      <c r="P55" s="4"/>
      <c r="Q55" s="4">
        <v>-6588213598</v>
      </c>
    </row>
    <row r="56" spans="1:17" ht="20.25">
      <c r="A56" s="2" t="s">
        <v>71</v>
      </c>
      <c r="C56" s="4">
        <v>5664941</v>
      </c>
      <c r="D56" s="4"/>
      <c r="E56" s="4">
        <v>66899067060</v>
      </c>
      <c r="F56" s="4"/>
      <c r="G56" s="4">
        <v>65983616067</v>
      </c>
      <c r="H56" s="4"/>
      <c r="I56" s="4">
        <v>915450993</v>
      </c>
      <c r="J56" s="4"/>
      <c r="K56" s="4">
        <v>5664941</v>
      </c>
      <c r="L56" s="4"/>
      <c r="M56" s="4">
        <v>66899067060</v>
      </c>
      <c r="N56" s="4"/>
      <c r="O56" s="4">
        <v>65983616067</v>
      </c>
      <c r="P56" s="4"/>
      <c r="Q56" s="4">
        <v>915450993</v>
      </c>
    </row>
    <row r="57" spans="1:17" ht="20.25">
      <c r="A57" s="2" t="s">
        <v>72</v>
      </c>
      <c r="C57" s="4">
        <v>38137</v>
      </c>
      <c r="D57" s="4"/>
      <c r="E57" s="4">
        <v>26537059</v>
      </c>
      <c r="F57" s="4"/>
      <c r="G57" s="4">
        <v>26720136</v>
      </c>
      <c r="H57" s="4"/>
      <c r="I57" s="4">
        <v>-183076</v>
      </c>
      <c r="J57" s="4"/>
      <c r="K57" s="4">
        <v>38137</v>
      </c>
      <c r="L57" s="4"/>
      <c r="M57" s="4">
        <v>26537059</v>
      </c>
      <c r="N57" s="4"/>
      <c r="O57" s="4">
        <v>26720136</v>
      </c>
      <c r="P57" s="4"/>
      <c r="Q57" s="4">
        <v>-183076</v>
      </c>
    </row>
    <row r="58" spans="1:17" ht="20.25">
      <c r="A58" s="2" t="s">
        <v>18</v>
      </c>
      <c r="C58" s="4">
        <v>25624304</v>
      </c>
      <c r="D58" s="4"/>
      <c r="E58" s="4">
        <v>53821996633</v>
      </c>
      <c r="F58" s="4"/>
      <c r="G58" s="4">
        <v>60826752466</v>
      </c>
      <c r="H58" s="4"/>
      <c r="I58" s="4">
        <v>-7004755832</v>
      </c>
      <c r="J58" s="4"/>
      <c r="K58" s="4">
        <v>25624304</v>
      </c>
      <c r="L58" s="4"/>
      <c r="M58" s="4">
        <v>53821996633</v>
      </c>
      <c r="N58" s="4"/>
      <c r="O58" s="4">
        <v>68737482442</v>
      </c>
      <c r="P58" s="4"/>
      <c r="Q58" s="4">
        <v>-14915485808</v>
      </c>
    </row>
    <row r="59" spans="1:17" ht="20.25">
      <c r="A59" s="2" t="s">
        <v>19</v>
      </c>
      <c r="C59" s="4">
        <v>6459395</v>
      </c>
      <c r="D59" s="4"/>
      <c r="E59" s="4">
        <v>49820241052</v>
      </c>
      <c r="F59" s="4"/>
      <c r="G59" s="4">
        <v>67490727374</v>
      </c>
      <c r="H59" s="4"/>
      <c r="I59" s="4">
        <v>-17670486321</v>
      </c>
      <c r="J59" s="4"/>
      <c r="K59" s="4">
        <v>6459395</v>
      </c>
      <c r="L59" s="4"/>
      <c r="M59" s="4">
        <v>49820241052</v>
      </c>
      <c r="N59" s="4"/>
      <c r="O59" s="4">
        <v>92214640088</v>
      </c>
      <c r="P59" s="4"/>
      <c r="Q59" s="4">
        <v>-42394399035</v>
      </c>
    </row>
    <row r="60" spans="1:17" ht="20.25">
      <c r="A60" s="2" t="s">
        <v>27</v>
      </c>
      <c r="C60" s="4">
        <v>20731945</v>
      </c>
      <c r="D60" s="4"/>
      <c r="E60" s="4">
        <v>74087880788</v>
      </c>
      <c r="F60" s="4"/>
      <c r="G60" s="4">
        <v>80785672514</v>
      </c>
      <c r="H60" s="4"/>
      <c r="I60" s="4">
        <v>-6697791725</v>
      </c>
      <c r="J60" s="4"/>
      <c r="K60" s="4">
        <v>20731945</v>
      </c>
      <c r="L60" s="4"/>
      <c r="M60" s="4">
        <v>74087880788</v>
      </c>
      <c r="N60" s="4"/>
      <c r="O60" s="4">
        <v>98533593325</v>
      </c>
      <c r="P60" s="4"/>
      <c r="Q60" s="4">
        <v>-24445712536</v>
      </c>
    </row>
    <row r="61" spans="1:17" ht="20.25">
      <c r="A61" s="2" t="s">
        <v>73</v>
      </c>
      <c r="C61" s="4">
        <v>25453</v>
      </c>
      <c r="D61" s="4"/>
      <c r="E61" s="4">
        <v>25301554</v>
      </c>
      <c r="F61" s="4"/>
      <c r="G61" s="4">
        <v>25476109</v>
      </c>
      <c r="H61" s="4"/>
      <c r="I61" s="4">
        <v>-174554</v>
      </c>
      <c r="J61" s="4"/>
      <c r="K61" s="4">
        <v>25453</v>
      </c>
      <c r="L61" s="4"/>
      <c r="M61" s="4">
        <v>25301554</v>
      </c>
      <c r="N61" s="4"/>
      <c r="O61" s="4">
        <v>25476109</v>
      </c>
      <c r="P61" s="4"/>
      <c r="Q61" s="4">
        <v>-174554</v>
      </c>
    </row>
    <row r="62" spans="1:17" ht="20.25">
      <c r="A62" s="2" t="s">
        <v>28</v>
      </c>
      <c r="C62" s="4">
        <v>4183326</v>
      </c>
      <c r="D62" s="4"/>
      <c r="E62" s="4">
        <v>23786249402</v>
      </c>
      <c r="F62" s="4"/>
      <c r="G62" s="4">
        <v>22182478834</v>
      </c>
      <c r="H62" s="4"/>
      <c r="I62" s="4">
        <v>1603770568</v>
      </c>
      <c r="J62" s="4"/>
      <c r="K62" s="4">
        <v>4183326</v>
      </c>
      <c r="L62" s="4"/>
      <c r="M62" s="4">
        <v>23786249402</v>
      </c>
      <c r="N62" s="4"/>
      <c r="O62" s="4">
        <v>20155214041</v>
      </c>
      <c r="P62" s="4"/>
      <c r="Q62" s="4">
        <v>3631035361</v>
      </c>
    </row>
    <row r="63" spans="1:17" ht="20.25">
      <c r="A63" s="2" t="s">
        <v>30</v>
      </c>
      <c r="C63" s="4">
        <v>325402</v>
      </c>
      <c r="D63" s="4"/>
      <c r="E63" s="4">
        <v>6641400998</v>
      </c>
      <c r="F63" s="4"/>
      <c r="G63" s="4">
        <v>4871395822</v>
      </c>
      <c r="H63" s="4"/>
      <c r="I63" s="4">
        <v>1770005176</v>
      </c>
      <c r="J63" s="4"/>
      <c r="K63" s="4">
        <v>325402</v>
      </c>
      <c r="L63" s="4"/>
      <c r="M63" s="4">
        <v>6641400998</v>
      </c>
      <c r="N63" s="4"/>
      <c r="O63" s="4">
        <v>3183918734</v>
      </c>
      <c r="P63" s="4"/>
      <c r="Q63" s="4">
        <v>3457482264</v>
      </c>
    </row>
    <row r="64" spans="1:17" ht="20.25">
      <c r="A64" s="2" t="s">
        <v>58</v>
      </c>
      <c r="C64" s="4">
        <v>2490764</v>
      </c>
      <c r="D64" s="4"/>
      <c r="E64" s="4">
        <v>39317989992</v>
      </c>
      <c r="F64" s="4"/>
      <c r="G64" s="4">
        <v>39887457102</v>
      </c>
      <c r="H64" s="4"/>
      <c r="I64" s="4">
        <v>-569467109</v>
      </c>
      <c r="J64" s="4"/>
      <c r="K64" s="4">
        <v>2490764</v>
      </c>
      <c r="L64" s="4"/>
      <c r="M64" s="4">
        <v>39317989992</v>
      </c>
      <c r="N64" s="4"/>
      <c r="O64" s="4">
        <v>33029092349</v>
      </c>
      <c r="P64" s="4"/>
      <c r="Q64" s="4">
        <f>6288897643-18</f>
        <v>6288897625</v>
      </c>
    </row>
    <row r="65" spans="1:17" ht="20.25">
      <c r="A65" s="2" t="s">
        <v>36</v>
      </c>
      <c r="C65" s="4">
        <v>0</v>
      </c>
      <c r="D65" s="4"/>
      <c r="E65" s="4">
        <v>0</v>
      </c>
      <c r="F65" s="4"/>
      <c r="G65" s="4">
        <v>549167662</v>
      </c>
      <c r="H65" s="4"/>
      <c r="I65" s="4">
        <f>-549167662-30</f>
        <v>-549167692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0</v>
      </c>
    </row>
    <row r="66" spans="1:17" ht="20.25">
      <c r="A66" s="50" t="s">
        <v>68</v>
      </c>
      <c r="B66" s="16"/>
      <c r="C66" s="33">
        <v>10200</v>
      </c>
      <c r="D66" s="16"/>
      <c r="E66" s="33">
        <v>465323353.16796875</v>
      </c>
      <c r="F66" s="33"/>
      <c r="G66" s="33">
        <v>465323353.16796875</v>
      </c>
      <c r="H66" s="33"/>
      <c r="I66" s="33">
        <v>0</v>
      </c>
      <c r="J66" s="33"/>
      <c r="K66" s="33">
        <v>10200</v>
      </c>
      <c r="L66" s="33"/>
      <c r="M66" s="33">
        <v>465323353.16796875</v>
      </c>
      <c r="N66" s="33"/>
      <c r="O66" s="33">
        <v>465323353.16796875</v>
      </c>
      <c r="P66" s="4"/>
      <c r="Q66" s="4">
        <v>0</v>
      </c>
    </row>
    <row r="67" spans="1:17" ht="21" thickBot="1">
      <c r="C67" s="6">
        <f>SUM(C8:C66)</f>
        <v>529110337</v>
      </c>
      <c r="D67" s="4"/>
      <c r="E67" s="6">
        <f>SUM(E8:E66)</f>
        <v>4798784499427.168</v>
      </c>
      <c r="F67" s="4"/>
      <c r="G67" s="6">
        <f>SUM(SUM(G8:G66))</f>
        <v>5082247201618.168</v>
      </c>
      <c r="H67" s="4"/>
      <c r="I67" s="6">
        <f>SUM(I8:I66)</f>
        <v>-283462702191</v>
      </c>
      <c r="J67" s="4"/>
      <c r="K67" s="6">
        <f>SUM(K8:K66)</f>
        <v>529110337</v>
      </c>
      <c r="L67" s="4"/>
      <c r="M67" s="6">
        <f>SUM(M8:M66)</f>
        <v>4798784499427.168</v>
      </c>
      <c r="N67" s="4"/>
      <c r="O67" s="6">
        <f>SUM(O8:O66)</f>
        <v>4413082773310.168</v>
      </c>
      <c r="P67" s="4"/>
      <c r="Q67" s="6">
        <f>SUM(Q8:Q66)</f>
        <v>385701726117</v>
      </c>
    </row>
    <row r="68" spans="1:17" ht="15.75" thickTop="1"/>
    <row r="69" spans="1:17" ht="20.25">
      <c r="I69" s="13"/>
      <c r="M69" s="9"/>
      <c r="Q69" s="13"/>
    </row>
    <row r="70" spans="1:17">
      <c r="I70" s="25"/>
      <c r="M70" s="8"/>
      <c r="Q70" s="25"/>
    </row>
    <row r="71" spans="1:17">
      <c r="I71" s="22"/>
      <c r="M71" s="10"/>
      <c r="Q71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4"/>
  <sheetViews>
    <sheetView rightToLeft="1" view="pageBreakPreview" topLeftCell="A29" zoomScale="80" zoomScaleNormal="100" zoomScaleSheetLayoutView="80" workbookViewId="0">
      <selection activeCell="M53" sqref="M53"/>
    </sheetView>
  </sheetViews>
  <sheetFormatPr defaultRowHeight="15"/>
  <cols>
    <col min="1" max="1" width="3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3.25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6" spans="1:17" ht="23.25">
      <c r="A6" s="44" t="s">
        <v>3</v>
      </c>
      <c r="C6" s="45" t="s">
        <v>111</v>
      </c>
      <c r="D6" s="45" t="s">
        <v>111</v>
      </c>
      <c r="E6" s="45" t="s">
        <v>111</v>
      </c>
      <c r="F6" s="45" t="s">
        <v>111</v>
      </c>
      <c r="G6" s="45" t="s">
        <v>111</v>
      </c>
      <c r="H6" s="45" t="s">
        <v>111</v>
      </c>
      <c r="I6" s="45" t="s">
        <v>111</v>
      </c>
      <c r="K6" s="45" t="s">
        <v>112</v>
      </c>
      <c r="L6" s="45" t="s">
        <v>112</v>
      </c>
      <c r="M6" s="45" t="s">
        <v>112</v>
      </c>
      <c r="N6" s="45" t="s">
        <v>112</v>
      </c>
      <c r="O6" s="45" t="s">
        <v>112</v>
      </c>
      <c r="P6" s="45" t="s">
        <v>112</v>
      </c>
      <c r="Q6" s="45" t="s">
        <v>112</v>
      </c>
    </row>
    <row r="7" spans="1:17" ht="23.25">
      <c r="A7" s="45" t="s">
        <v>3</v>
      </c>
      <c r="C7" s="45" t="s">
        <v>7</v>
      </c>
      <c r="E7" s="45" t="s">
        <v>159</v>
      </c>
      <c r="G7" s="45" t="s">
        <v>160</v>
      </c>
      <c r="I7" s="45" t="s">
        <v>162</v>
      </c>
      <c r="K7" s="45" t="s">
        <v>7</v>
      </c>
      <c r="M7" s="45" t="s">
        <v>159</v>
      </c>
      <c r="O7" s="45" t="s">
        <v>160</v>
      </c>
      <c r="Q7" s="45" t="s">
        <v>162</v>
      </c>
    </row>
    <row r="8" spans="1:17" ht="20.25">
      <c r="A8" s="50" t="s">
        <v>56</v>
      </c>
      <c r="C8" s="4">
        <v>500000</v>
      </c>
      <c r="D8" s="4"/>
      <c r="E8" s="4">
        <v>5596501560</v>
      </c>
      <c r="F8" s="4"/>
      <c r="G8" s="4">
        <v>4357212872</v>
      </c>
      <c r="H8" s="4"/>
      <c r="I8" s="4">
        <v>1239288688</v>
      </c>
      <c r="J8" s="4"/>
      <c r="K8" s="4">
        <v>500001</v>
      </c>
      <c r="L8" s="4"/>
      <c r="M8" s="4">
        <v>5596501561</v>
      </c>
      <c r="N8" s="4"/>
      <c r="O8" s="4">
        <v>4357221586</v>
      </c>
      <c r="P8" s="4"/>
      <c r="Q8" s="4">
        <v>1239279975</v>
      </c>
    </row>
    <row r="9" spans="1:17" ht="20.25">
      <c r="A9" s="50" t="s">
        <v>29</v>
      </c>
      <c r="C9" s="4">
        <v>100000</v>
      </c>
      <c r="D9" s="4"/>
      <c r="E9" s="4">
        <v>3552436500</v>
      </c>
      <c r="F9" s="4"/>
      <c r="G9" s="4">
        <v>3448439378</v>
      </c>
      <c r="H9" s="4"/>
      <c r="I9" s="4">
        <v>103997122</v>
      </c>
      <c r="J9" s="4"/>
      <c r="K9" s="4">
        <v>100000</v>
      </c>
      <c r="L9" s="4"/>
      <c r="M9" s="4">
        <v>3552436500</v>
      </c>
      <c r="N9" s="4"/>
      <c r="O9" s="4">
        <v>3448439378</v>
      </c>
      <c r="P9" s="4"/>
      <c r="Q9" s="4">
        <v>103997122</v>
      </c>
    </row>
    <row r="10" spans="1:17" ht="20.25">
      <c r="A10" s="50" t="s">
        <v>36</v>
      </c>
      <c r="C10" s="4">
        <v>1673330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1673330</v>
      </c>
      <c r="L10" s="4"/>
      <c r="M10" s="4">
        <v>0</v>
      </c>
      <c r="N10" s="4"/>
      <c r="O10" s="4">
        <v>0</v>
      </c>
      <c r="P10" s="4"/>
      <c r="Q10" s="4">
        <v>0</v>
      </c>
    </row>
    <row r="11" spans="1:17" ht="20.25">
      <c r="A11" s="50" t="s">
        <v>22</v>
      </c>
      <c r="C11" s="4">
        <v>909650</v>
      </c>
      <c r="D11" s="4"/>
      <c r="E11" s="4">
        <v>177254750379</v>
      </c>
      <c r="F11" s="4"/>
      <c r="G11" s="4">
        <v>84158704192</v>
      </c>
      <c r="H11" s="4"/>
      <c r="I11" s="4">
        <v>93096046187</v>
      </c>
      <c r="J11" s="4"/>
      <c r="K11" s="4">
        <v>909650</v>
      </c>
      <c r="L11" s="4"/>
      <c r="M11" s="4">
        <v>177254750379</v>
      </c>
      <c r="N11" s="4"/>
      <c r="O11" s="4">
        <v>84158704192</v>
      </c>
      <c r="P11" s="4"/>
      <c r="Q11" s="4">
        <v>93096046187</v>
      </c>
    </row>
    <row r="12" spans="1:17" ht="20.25">
      <c r="A12" s="50" t="s">
        <v>52</v>
      </c>
      <c r="C12" s="4">
        <v>300000</v>
      </c>
      <c r="D12" s="4"/>
      <c r="E12" s="4">
        <v>9271125924</v>
      </c>
      <c r="F12" s="4"/>
      <c r="G12" s="4">
        <v>5000692849</v>
      </c>
      <c r="H12" s="4"/>
      <c r="I12" s="4">
        <v>4270433075</v>
      </c>
      <c r="J12" s="4"/>
      <c r="K12" s="4">
        <v>300000</v>
      </c>
      <c r="L12" s="4"/>
      <c r="M12" s="4">
        <v>9271125924</v>
      </c>
      <c r="N12" s="4"/>
      <c r="O12" s="4">
        <v>5000692849</v>
      </c>
      <c r="P12" s="4"/>
      <c r="Q12" s="4">
        <v>4270433075</v>
      </c>
    </row>
    <row r="13" spans="1:17" ht="20.25">
      <c r="A13" s="2" t="s">
        <v>163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51261</v>
      </c>
      <c r="L13" s="4"/>
      <c r="M13" s="4">
        <v>2957895462</v>
      </c>
      <c r="N13" s="4"/>
      <c r="O13" s="4">
        <v>1667546470</v>
      </c>
      <c r="P13" s="4"/>
      <c r="Q13" s="4">
        <v>1290348992</v>
      </c>
    </row>
    <row r="14" spans="1:17" ht="20.25">
      <c r="A14" s="2" t="s">
        <v>164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158520</v>
      </c>
      <c r="L14" s="4"/>
      <c r="M14" s="4">
        <v>3183997054</v>
      </c>
      <c r="N14" s="4"/>
      <c r="O14" s="4">
        <v>5063888237</v>
      </c>
      <c r="P14" s="4"/>
      <c r="Q14" s="4">
        <v>-1879891183</v>
      </c>
    </row>
    <row r="15" spans="1:17" ht="20.25">
      <c r="A15" s="2" t="s">
        <v>158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397424</v>
      </c>
      <c r="L15" s="4"/>
      <c r="M15" s="4">
        <v>24880920382</v>
      </c>
      <c r="N15" s="4"/>
      <c r="O15" s="4">
        <v>8354046421</v>
      </c>
      <c r="P15" s="4"/>
      <c r="Q15" s="4">
        <v>16526873961</v>
      </c>
    </row>
    <row r="16" spans="1:17" ht="20.25">
      <c r="A16" s="2" t="s">
        <v>50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8054</v>
      </c>
      <c r="P16" s="4"/>
      <c r="Q16" s="4">
        <v>-8053</v>
      </c>
    </row>
    <row r="17" spans="1:17" ht="20.25">
      <c r="A17" s="2" t="s">
        <v>19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f>7659395+1</f>
        <v>7659396</v>
      </c>
      <c r="L17" s="4"/>
      <c r="M17" s="4">
        <f>111199323996+1</f>
        <v>111199323997</v>
      </c>
      <c r="N17" s="4"/>
      <c r="O17" s="4">
        <v>126477157721</v>
      </c>
      <c r="P17" s="4"/>
      <c r="Q17" s="4">
        <v>-15277833725</v>
      </c>
    </row>
    <row r="18" spans="1:17" ht="20.25">
      <c r="A18" s="2" t="s">
        <v>165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3600000</v>
      </c>
      <c r="L18" s="4"/>
      <c r="M18" s="4">
        <v>45519601376</v>
      </c>
      <c r="N18" s="4"/>
      <c r="O18" s="4">
        <v>49566801689</v>
      </c>
      <c r="P18" s="4"/>
      <c r="Q18" s="4">
        <v>-4047200313</v>
      </c>
    </row>
    <row r="19" spans="1:17" ht="20.25">
      <c r="A19" s="2" t="s">
        <v>20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9200001</v>
      </c>
      <c r="L19" s="4"/>
      <c r="M19" s="4">
        <v>50644196142</v>
      </c>
      <c r="N19" s="4"/>
      <c r="O19" s="4">
        <v>40073951660</v>
      </c>
      <c r="P19" s="4"/>
      <c r="Q19" s="4">
        <v>10570244482</v>
      </c>
    </row>
    <row r="20" spans="1:17" ht="20.25">
      <c r="A20" s="2" t="s">
        <v>148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500000</v>
      </c>
      <c r="L20" s="4"/>
      <c r="M20" s="4">
        <v>15077106797</v>
      </c>
      <c r="N20" s="4"/>
      <c r="O20" s="4">
        <v>10775502000</v>
      </c>
      <c r="P20" s="4"/>
      <c r="Q20" s="4">
        <v>4301604797</v>
      </c>
    </row>
    <row r="21" spans="1:17" ht="20.25">
      <c r="A21" s="2" t="s">
        <v>166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1703225</v>
      </c>
      <c r="L21" s="4"/>
      <c r="M21" s="4">
        <v>19193112656</v>
      </c>
      <c r="N21" s="4"/>
      <c r="O21" s="4">
        <v>18437758934</v>
      </c>
      <c r="P21" s="4"/>
      <c r="Q21" s="4">
        <v>755353722</v>
      </c>
    </row>
    <row r="22" spans="1:17" ht="20.25">
      <c r="A22" s="2" t="s">
        <v>43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3595947</v>
      </c>
      <c r="L22" s="4"/>
      <c r="M22" s="4">
        <v>35630554698</v>
      </c>
      <c r="N22" s="4"/>
      <c r="O22" s="4">
        <v>34744636915</v>
      </c>
      <c r="P22" s="4"/>
      <c r="Q22" s="4">
        <v>885917783</v>
      </c>
    </row>
    <row r="23" spans="1:17" ht="20.25">
      <c r="A23" s="2" t="s">
        <v>136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6250000</v>
      </c>
      <c r="L23" s="4"/>
      <c r="M23" s="4">
        <v>146794063700</v>
      </c>
      <c r="N23" s="4"/>
      <c r="O23" s="4">
        <v>85488300000</v>
      </c>
      <c r="P23" s="4"/>
      <c r="Q23" s="4">
        <v>61305763700</v>
      </c>
    </row>
    <row r="24" spans="1:17" ht="20.25">
      <c r="A24" s="2" t="s">
        <v>65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5000000</v>
      </c>
      <c r="L24" s="4"/>
      <c r="M24" s="4">
        <v>60854197125</v>
      </c>
      <c r="N24" s="4"/>
      <c r="O24" s="4">
        <v>61283182462</v>
      </c>
      <c r="P24" s="4"/>
      <c r="Q24" s="4">
        <v>-428985337</v>
      </c>
    </row>
    <row r="25" spans="1:17" ht="20.25">
      <c r="A25" s="2" t="s">
        <v>125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1398518</v>
      </c>
      <c r="L25" s="4"/>
      <c r="M25" s="4">
        <v>12365974715</v>
      </c>
      <c r="N25" s="4"/>
      <c r="O25" s="4">
        <v>12414457583</v>
      </c>
      <c r="P25" s="4"/>
      <c r="Q25" s="4">
        <v>-48482868</v>
      </c>
    </row>
    <row r="26" spans="1:17" ht="20.25">
      <c r="A26" s="2" t="s">
        <v>33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95581</v>
      </c>
      <c r="L26" s="4"/>
      <c r="M26" s="4">
        <v>1341119929</v>
      </c>
      <c r="N26" s="4"/>
      <c r="O26" s="4">
        <v>750226917</v>
      </c>
      <c r="P26" s="4"/>
      <c r="Q26" s="4">
        <v>590893012</v>
      </c>
    </row>
    <row r="27" spans="1:17" ht="20.25">
      <c r="A27" s="2" t="s">
        <v>134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4500000</v>
      </c>
      <c r="L27" s="4"/>
      <c r="M27" s="4">
        <v>97616547954</v>
      </c>
      <c r="N27" s="4"/>
      <c r="O27" s="4">
        <v>71175547484</v>
      </c>
      <c r="P27" s="4"/>
      <c r="Q27" s="4">
        <v>26441000470</v>
      </c>
    </row>
    <row r="28" spans="1:17" ht="20.25">
      <c r="A28" s="2" t="s">
        <v>40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1394767</v>
      </c>
      <c r="L28" s="4"/>
      <c r="M28" s="4">
        <v>6444739554</v>
      </c>
      <c r="N28" s="4"/>
      <c r="O28" s="4">
        <v>4652979487</v>
      </c>
      <c r="P28" s="4"/>
      <c r="Q28" s="4">
        <v>1791760067</v>
      </c>
    </row>
    <row r="29" spans="1:17" ht="20.25">
      <c r="A29" s="2" t="s">
        <v>47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4346221</v>
      </c>
      <c r="L29" s="4"/>
      <c r="M29" s="4">
        <v>42098145175</v>
      </c>
      <c r="N29" s="4"/>
      <c r="O29" s="4">
        <v>40395375289</v>
      </c>
      <c r="P29" s="4"/>
      <c r="Q29" s="4">
        <v>1702769886</v>
      </c>
    </row>
    <row r="30" spans="1:17" ht="20.25">
      <c r="A30" s="2" t="s">
        <v>46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360826</v>
      </c>
      <c r="L30" s="4"/>
      <c r="M30" s="4">
        <v>4726795495</v>
      </c>
      <c r="N30" s="4"/>
      <c r="O30" s="4">
        <v>4842167651</v>
      </c>
      <c r="P30" s="4"/>
      <c r="Q30" s="4">
        <v>-115372156</v>
      </c>
    </row>
    <row r="31" spans="1:17" ht="20.25">
      <c r="A31" s="2" t="s">
        <v>167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3550000</v>
      </c>
      <c r="L31" s="4"/>
      <c r="M31" s="4">
        <v>45048003369</v>
      </c>
      <c r="N31" s="4"/>
      <c r="O31" s="4">
        <v>36523882125</v>
      </c>
      <c r="P31" s="4"/>
      <c r="Q31" s="4">
        <v>8524121244</v>
      </c>
    </row>
    <row r="32" spans="1:17" ht="20.25">
      <c r="A32" s="2" t="s">
        <v>152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11896067</v>
      </c>
      <c r="L32" s="4"/>
      <c r="M32" s="4">
        <v>82941206097</v>
      </c>
      <c r="N32" s="4"/>
      <c r="O32" s="4">
        <v>86915847699</v>
      </c>
      <c r="P32" s="4"/>
      <c r="Q32" s="4">
        <v>-3974641602</v>
      </c>
    </row>
    <row r="33" spans="1:17" ht="20.25">
      <c r="A33" s="2" t="s">
        <v>168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25000000</v>
      </c>
      <c r="L33" s="4"/>
      <c r="M33" s="4">
        <v>56824232350</v>
      </c>
      <c r="N33" s="4"/>
      <c r="O33" s="4">
        <v>54697601250</v>
      </c>
      <c r="P33" s="4"/>
      <c r="Q33" s="4">
        <v>2126631100</v>
      </c>
    </row>
    <row r="34" spans="1:17" ht="20.25">
      <c r="A34" s="2" t="s">
        <v>16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16019010</v>
      </c>
      <c r="L34" s="4"/>
      <c r="M34" s="4">
        <v>58415475274</v>
      </c>
      <c r="N34" s="4"/>
      <c r="O34" s="4">
        <v>78376436091</v>
      </c>
      <c r="P34" s="4"/>
      <c r="Q34" s="4">
        <v>-19960960817</v>
      </c>
    </row>
    <row r="35" spans="1:17" ht="20.25">
      <c r="A35" s="2" t="s">
        <v>15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2000000</v>
      </c>
      <c r="L35" s="4"/>
      <c r="M35" s="4">
        <v>18169425521</v>
      </c>
      <c r="N35" s="4"/>
      <c r="O35" s="4">
        <v>18270639129</v>
      </c>
      <c r="P35" s="4"/>
      <c r="Q35" s="4">
        <v>-101213608</v>
      </c>
    </row>
    <row r="36" spans="1:17" ht="20.25">
      <c r="A36" s="2" t="s">
        <v>30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325402</v>
      </c>
      <c r="L36" s="4"/>
      <c r="M36" s="4">
        <v>4136481708</v>
      </c>
      <c r="N36" s="4"/>
      <c r="O36" s="4">
        <v>1786224580</v>
      </c>
      <c r="P36" s="4"/>
      <c r="Q36" s="4">
        <v>2350257128</v>
      </c>
    </row>
    <row r="37" spans="1:17" ht="20.25">
      <c r="A37" s="2" t="s">
        <v>156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48678</v>
      </c>
      <c r="L37" s="4"/>
      <c r="M37" s="4">
        <v>3636222472</v>
      </c>
      <c r="N37" s="4"/>
      <c r="O37" s="4">
        <v>4872756834</v>
      </c>
      <c r="P37" s="4"/>
      <c r="Q37" s="4">
        <v>-1236534362</v>
      </c>
    </row>
    <row r="38" spans="1:17" ht="20.25">
      <c r="A38" s="2" t="s">
        <v>26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865452</v>
      </c>
      <c r="L38" s="4"/>
      <c r="M38" s="4">
        <v>71850753031</v>
      </c>
      <c r="N38" s="4"/>
      <c r="O38" s="4">
        <v>69016052320</v>
      </c>
      <c r="P38" s="4"/>
      <c r="Q38" s="4">
        <v>2834700711</v>
      </c>
    </row>
    <row r="39" spans="1:17" ht="20.25">
      <c r="A39" s="2" t="s">
        <v>25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70000</v>
      </c>
      <c r="L39" s="4"/>
      <c r="M39" s="4">
        <v>7654344889</v>
      </c>
      <c r="N39" s="4"/>
      <c r="O39" s="4">
        <v>4793420308</v>
      </c>
      <c r="P39" s="4"/>
      <c r="Q39" s="4">
        <v>2860924581</v>
      </c>
    </row>
    <row r="40" spans="1:17" ht="20.25">
      <c r="A40" s="2" t="s">
        <v>169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580551</v>
      </c>
      <c r="L40" s="4"/>
      <c r="M40" s="4">
        <v>18356495276</v>
      </c>
      <c r="N40" s="4"/>
      <c r="O40" s="4">
        <v>13365064279</v>
      </c>
      <c r="P40" s="4"/>
      <c r="Q40" s="4">
        <v>4991430997</v>
      </c>
    </row>
    <row r="41" spans="1:17" ht="20.25">
      <c r="A41" s="2" t="s">
        <v>155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2431607</v>
      </c>
      <c r="L41" s="4"/>
      <c r="M41" s="4">
        <v>76946953325</v>
      </c>
      <c r="N41" s="4"/>
      <c r="O41" s="4">
        <v>70071679709</v>
      </c>
      <c r="P41" s="4"/>
      <c r="Q41" s="4">
        <v>6875273616</v>
      </c>
    </row>
    <row r="42" spans="1:17" ht="20.25">
      <c r="A42" s="2" t="s">
        <v>151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1210000</v>
      </c>
      <c r="L42" s="4"/>
      <c r="M42" s="4">
        <v>244685179075</v>
      </c>
      <c r="N42" s="4"/>
      <c r="O42" s="4">
        <v>176650355969</v>
      </c>
      <c r="P42" s="4"/>
      <c r="Q42" s="4">
        <v>68034823106</v>
      </c>
    </row>
    <row r="43" spans="1:17" ht="20.25">
      <c r="A43" s="2" t="s">
        <v>35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2431607</v>
      </c>
      <c r="L43" s="4"/>
      <c r="M43" s="4">
        <v>58997463077</v>
      </c>
      <c r="N43" s="4"/>
      <c r="O43" s="4">
        <v>76165226061</v>
      </c>
      <c r="P43" s="4"/>
      <c r="Q43" s="4">
        <v>-17167762984</v>
      </c>
    </row>
    <row r="44" spans="1:17" ht="20.25">
      <c r="A44" s="2" t="s">
        <v>53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1214121</v>
      </c>
      <c r="L44" s="4"/>
      <c r="M44" s="4">
        <v>46740987673</v>
      </c>
      <c r="N44" s="4"/>
      <c r="O44" s="4">
        <v>36396668742</v>
      </c>
      <c r="P44" s="4"/>
      <c r="Q44" s="4">
        <v>10344318931</v>
      </c>
    </row>
    <row r="45" spans="1:17" ht="20.25">
      <c r="A45" s="2" t="s">
        <v>170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390597</v>
      </c>
      <c r="L45" s="4"/>
      <c r="M45" s="4">
        <v>4787868244</v>
      </c>
      <c r="N45" s="4"/>
      <c r="O45" s="4">
        <v>4550558948</v>
      </c>
      <c r="P45" s="4"/>
      <c r="Q45" s="4">
        <v>237309296</v>
      </c>
    </row>
    <row r="46" spans="1:17" ht="20.25">
      <c r="A46" s="2" t="s">
        <v>171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1607056</v>
      </c>
      <c r="L46" s="4"/>
      <c r="M46" s="4">
        <v>0</v>
      </c>
      <c r="N46" s="4"/>
      <c r="O46" s="4">
        <v>0</v>
      </c>
      <c r="P46" s="4"/>
      <c r="Q46" s="4">
        <v>0</v>
      </c>
    </row>
    <row r="47" spans="1:17" ht="20.25">
      <c r="A47" s="2" t="s">
        <v>149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500000</v>
      </c>
      <c r="L47" s="4"/>
      <c r="M47" s="4">
        <v>9682212643</v>
      </c>
      <c r="N47" s="4"/>
      <c r="O47" s="4">
        <v>8335109250</v>
      </c>
      <c r="P47" s="4"/>
      <c r="Q47" s="4">
        <v>1347103393</v>
      </c>
    </row>
    <row r="48" spans="1:17" ht="20.25">
      <c r="A48" s="2" t="s">
        <v>42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83683</v>
      </c>
      <c r="L48" s="4"/>
      <c r="M48" s="4">
        <v>1758213558</v>
      </c>
      <c r="N48" s="4"/>
      <c r="O48" s="4">
        <v>725042903</v>
      </c>
      <c r="P48" s="4"/>
      <c r="Q48" s="4">
        <v>1033170655</v>
      </c>
    </row>
    <row r="49" spans="1:17" ht="20.25">
      <c r="A49" s="2" t="s">
        <v>172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25000</v>
      </c>
      <c r="L49" s="4"/>
      <c r="M49" s="4">
        <v>651107708</v>
      </c>
      <c r="N49" s="4"/>
      <c r="O49" s="4">
        <v>638329077</v>
      </c>
      <c r="P49" s="4"/>
      <c r="Q49" s="4">
        <v>12778631</v>
      </c>
    </row>
    <row r="50" spans="1:17" ht="20.25">
      <c r="A50" s="2" t="s">
        <v>173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7588259</v>
      </c>
      <c r="L50" s="4"/>
      <c r="M50" s="4">
        <v>32920202203</v>
      </c>
      <c r="N50" s="4"/>
      <c r="O50" s="4">
        <v>22717537960</v>
      </c>
      <c r="P50" s="4"/>
      <c r="Q50" s="4">
        <v>10202664243</v>
      </c>
    </row>
    <row r="51" spans="1:17" ht="20.25">
      <c r="A51" s="2" t="s">
        <v>174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285100</v>
      </c>
      <c r="L51" s="4"/>
      <c r="M51" s="4">
        <v>1300976977</v>
      </c>
      <c r="N51" s="4"/>
      <c r="O51" s="4">
        <v>542752570</v>
      </c>
      <c r="P51" s="4"/>
      <c r="Q51" s="4">
        <v>758224407</v>
      </c>
    </row>
    <row r="52" spans="1:17" ht="20.25">
      <c r="A52" s="2" t="s">
        <v>175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139632</v>
      </c>
      <c r="L52" s="4"/>
      <c r="M52" s="4">
        <v>1409078841</v>
      </c>
      <c r="N52" s="4"/>
      <c r="O52" s="4">
        <f>702008378+82</f>
        <v>702008460</v>
      </c>
      <c r="P52" s="4"/>
      <c r="Q52" s="4">
        <f>707070463-82</f>
        <v>707070381</v>
      </c>
    </row>
    <row r="53" spans="1:17" ht="21" thickBot="1">
      <c r="C53" s="6">
        <f>SUM(C8:C52)</f>
        <v>3482980</v>
      </c>
      <c r="D53" s="4"/>
      <c r="E53" s="49">
        <f>SUM(E8:E52)</f>
        <v>195674814363</v>
      </c>
      <c r="F53" s="4"/>
      <c r="G53" s="6">
        <f>SUM(SUM(G8:G52))</f>
        <v>96965049291</v>
      </c>
      <c r="H53" s="4"/>
      <c r="I53" s="6">
        <f>SUM(I8:I52)</f>
        <v>98709765072</v>
      </c>
      <c r="J53" s="4"/>
      <c r="K53" s="6">
        <f>SUM(K8:K52)</f>
        <v>131956490</v>
      </c>
      <c r="L53" s="4"/>
      <c r="M53" s="49">
        <f>SUM(M8:M52)</f>
        <v>1723115989886</v>
      </c>
      <c r="N53" s="4"/>
      <c r="O53" s="6">
        <f>SUM(O8:O52)</f>
        <v>1439241787243</v>
      </c>
      <c r="P53" s="4"/>
      <c r="Q53" s="6">
        <f>SUM(Q8:Q52)</f>
        <v>283874202643</v>
      </c>
    </row>
    <row r="54" spans="1:17" ht="15.75" thickTop="1"/>
    <row r="55" spans="1:17" ht="20.25">
      <c r="C55" s="18"/>
      <c r="D55" s="16"/>
      <c r="E55" s="33"/>
      <c r="I55" s="4"/>
      <c r="K55" s="17"/>
      <c r="L55" s="16"/>
      <c r="M55" s="18"/>
      <c r="N55" s="16"/>
      <c r="O55" s="16"/>
      <c r="P55" s="16"/>
      <c r="Q55" s="33"/>
    </row>
    <row r="56" spans="1:17" ht="20.25">
      <c r="C56" s="16"/>
      <c r="D56" s="16"/>
      <c r="E56" s="33"/>
      <c r="I56" s="4"/>
      <c r="K56" s="16"/>
      <c r="L56" s="16"/>
      <c r="M56" s="17"/>
      <c r="N56" s="16"/>
      <c r="O56" s="16"/>
      <c r="P56" s="16"/>
      <c r="Q56" s="33"/>
    </row>
    <row r="57" spans="1:17" ht="20.25">
      <c r="C57" s="16"/>
      <c r="D57" s="16"/>
      <c r="E57" s="33"/>
      <c r="I57" s="4"/>
      <c r="K57" s="22"/>
      <c r="L57" s="16"/>
      <c r="M57" s="17"/>
      <c r="N57" s="16"/>
      <c r="O57" s="16"/>
      <c r="P57" s="16"/>
      <c r="Q57" s="33"/>
    </row>
    <row r="58" spans="1:17" ht="20.25">
      <c r="C58" s="16"/>
      <c r="D58" s="16"/>
      <c r="E58" s="33"/>
      <c r="I58" s="32"/>
      <c r="K58" s="16"/>
      <c r="L58" s="16"/>
      <c r="M58" s="17"/>
      <c r="N58" s="16"/>
      <c r="O58" s="16"/>
      <c r="P58" s="16"/>
      <c r="Q58" s="33"/>
    </row>
    <row r="59" spans="1:17" ht="20.25">
      <c r="C59" s="16"/>
      <c r="D59" s="16"/>
      <c r="E59" s="33"/>
      <c r="K59" s="16"/>
      <c r="L59" s="16"/>
      <c r="M59" s="26"/>
      <c r="N59" s="16"/>
      <c r="O59" s="16"/>
      <c r="P59" s="16"/>
      <c r="Q59" s="33"/>
    </row>
    <row r="60" spans="1:17" ht="18.75">
      <c r="C60" s="16"/>
      <c r="D60" s="16"/>
      <c r="E60" s="16"/>
      <c r="I60" s="12"/>
      <c r="K60" s="16"/>
      <c r="L60" s="16"/>
      <c r="M60" s="25"/>
      <c r="N60" s="16"/>
      <c r="O60" s="16"/>
      <c r="P60" s="16"/>
      <c r="Q60" s="51"/>
    </row>
    <row r="61" spans="1:17">
      <c r="C61" s="16"/>
      <c r="D61" s="16"/>
      <c r="E61" s="25"/>
      <c r="I61" s="12"/>
      <c r="K61" s="16"/>
      <c r="L61" s="16"/>
      <c r="M61" s="16"/>
      <c r="N61" s="16"/>
      <c r="O61" s="16"/>
      <c r="P61" s="16"/>
      <c r="Q61" s="16"/>
    </row>
    <row r="62" spans="1:17">
      <c r="I62" s="12"/>
      <c r="K62" s="16"/>
      <c r="L62" s="16"/>
      <c r="M62" s="16"/>
      <c r="N62" s="16"/>
      <c r="O62" s="16"/>
      <c r="P62" s="16"/>
      <c r="Q62" s="22"/>
    </row>
    <row r="63" spans="1:17">
      <c r="K63" s="16"/>
      <c r="L63" s="16"/>
      <c r="M63" s="16"/>
      <c r="N63" s="16"/>
      <c r="O63" s="16"/>
      <c r="P63" s="16"/>
      <c r="Q63" s="25"/>
    </row>
    <row r="64" spans="1:17">
      <c r="K64" s="16"/>
      <c r="L64" s="16"/>
      <c r="M64" s="16"/>
      <c r="N64" s="16"/>
      <c r="O64" s="16"/>
      <c r="P64" s="16"/>
      <c r="Q64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93"/>
  <sheetViews>
    <sheetView rightToLeft="1" view="pageBreakPreview" topLeftCell="A59" zoomScale="80" zoomScaleNormal="100" zoomScaleSheetLayoutView="80" workbookViewId="0">
      <selection activeCell="J88" sqref="J88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20" style="1" bestFit="1" customWidth="1"/>
    <col min="24" max="24" width="17.28515625" style="1" bestFit="1" customWidth="1"/>
    <col min="25" max="25" width="9.140625" style="1"/>
    <col min="26" max="26" width="17.28515625" style="1" bestFit="1" customWidth="1"/>
    <col min="27" max="16384" width="9.140625" style="1"/>
  </cols>
  <sheetData>
    <row r="2" spans="1:26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6" ht="23.25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6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6" spans="1:26" ht="23.25">
      <c r="A6" s="44" t="s">
        <v>3</v>
      </c>
      <c r="C6" s="45" t="s">
        <v>111</v>
      </c>
      <c r="D6" s="45" t="s">
        <v>111</v>
      </c>
      <c r="E6" s="45" t="s">
        <v>111</v>
      </c>
      <c r="F6" s="45" t="s">
        <v>111</v>
      </c>
      <c r="G6" s="45" t="s">
        <v>111</v>
      </c>
      <c r="H6" s="45" t="s">
        <v>111</v>
      </c>
      <c r="I6" s="45" t="s">
        <v>111</v>
      </c>
      <c r="J6" s="45" t="s">
        <v>111</v>
      </c>
      <c r="K6" s="45" t="s">
        <v>111</v>
      </c>
      <c r="M6" s="45" t="s">
        <v>112</v>
      </c>
      <c r="N6" s="45" t="s">
        <v>112</v>
      </c>
      <c r="O6" s="45" t="s">
        <v>112</v>
      </c>
      <c r="P6" s="45" t="s">
        <v>112</v>
      </c>
      <c r="Q6" s="45" t="s">
        <v>112</v>
      </c>
      <c r="R6" s="45" t="s">
        <v>112</v>
      </c>
      <c r="S6" s="45" t="s">
        <v>112</v>
      </c>
      <c r="T6" s="45" t="s">
        <v>112</v>
      </c>
      <c r="U6" s="45" t="s">
        <v>112</v>
      </c>
    </row>
    <row r="7" spans="1:26" ht="33.75" customHeight="1">
      <c r="A7" s="45" t="s">
        <v>3</v>
      </c>
      <c r="C7" s="45" t="s">
        <v>176</v>
      </c>
      <c r="E7" s="45" t="s">
        <v>177</v>
      </c>
      <c r="G7" s="45" t="s">
        <v>178</v>
      </c>
      <c r="I7" s="45" t="s">
        <v>82</v>
      </c>
      <c r="K7" s="45" t="s">
        <v>179</v>
      </c>
      <c r="M7" s="45" t="s">
        <v>176</v>
      </c>
      <c r="O7" s="45" t="s">
        <v>177</v>
      </c>
      <c r="Q7" s="45" t="s">
        <v>178</v>
      </c>
      <c r="S7" s="45" t="s">
        <v>82</v>
      </c>
      <c r="U7" s="45" t="s">
        <v>179</v>
      </c>
      <c r="W7" s="35"/>
    </row>
    <row r="8" spans="1:26" ht="20.25">
      <c r="A8" s="2" t="s">
        <v>56</v>
      </c>
      <c r="C8" s="4">
        <v>5479</v>
      </c>
      <c r="D8" s="4"/>
      <c r="E8" s="4">
        <v>17694666716</v>
      </c>
      <c r="F8" s="4"/>
      <c r="G8" s="4">
        <v>1239288688</v>
      </c>
      <c r="H8" s="4"/>
      <c r="I8" s="4">
        <f>C8+E8+G8</f>
        <v>18933960883</v>
      </c>
      <c r="K8" s="5">
        <v>-0.10320852493016626</v>
      </c>
      <c r="M8" s="4">
        <v>13289329479</v>
      </c>
      <c r="N8" s="4"/>
      <c r="O8" s="4">
        <v>73950958402</v>
      </c>
      <c r="P8" s="4"/>
      <c r="Q8" s="4">
        <v>1239279975</v>
      </c>
      <c r="R8" s="4"/>
      <c r="S8" s="4">
        <f>M8+O8+Q8</f>
        <v>88479567856</v>
      </c>
      <c r="U8" s="5">
        <v>0.10225154083417108</v>
      </c>
      <c r="W8" s="14"/>
      <c r="X8" s="4"/>
      <c r="Z8" s="4"/>
    </row>
    <row r="9" spans="1:26" ht="20.25">
      <c r="A9" s="2" t="s">
        <v>29</v>
      </c>
      <c r="C9" s="4">
        <v>0</v>
      </c>
      <c r="D9" s="4"/>
      <c r="E9" s="4">
        <v>-2359441095</v>
      </c>
      <c r="F9" s="4"/>
      <c r="G9" s="4">
        <v>103997122</v>
      </c>
      <c r="H9" s="4"/>
      <c r="I9" s="4">
        <v>-2255443973</v>
      </c>
      <c r="K9" s="5">
        <v>1.2294366031196777E-2</v>
      </c>
      <c r="M9" s="4">
        <v>0</v>
      </c>
      <c r="N9" s="4"/>
      <c r="O9" s="4">
        <v>-918238316</v>
      </c>
      <c r="P9" s="4"/>
      <c r="Q9" s="4">
        <v>103997122</v>
      </c>
      <c r="R9" s="4"/>
      <c r="S9" s="4">
        <f t="shared" ref="S9:S72" si="0">M9+O9+Q9</f>
        <v>-814241194</v>
      </c>
      <c r="U9" s="5">
        <v>-9.4097901599899531E-4</v>
      </c>
      <c r="W9" s="14"/>
      <c r="X9" s="4"/>
      <c r="Z9" s="4"/>
    </row>
    <row r="10" spans="1:26" ht="20.25">
      <c r="A10" s="2" t="s">
        <v>36</v>
      </c>
      <c r="C10" s="4">
        <v>0</v>
      </c>
      <c r="D10" s="4"/>
      <c r="E10" s="4">
        <v>-549167662</v>
      </c>
      <c r="F10" s="4"/>
      <c r="G10" s="4">
        <v>0</v>
      </c>
      <c r="H10" s="4"/>
      <c r="I10" s="4">
        <v>-549167662</v>
      </c>
      <c r="K10" s="5">
        <v>2.9934985439447905E-3</v>
      </c>
      <c r="M10" s="4">
        <v>0</v>
      </c>
      <c r="N10" s="4"/>
      <c r="O10" s="4">
        <v>0</v>
      </c>
      <c r="P10" s="4"/>
      <c r="Q10" s="4">
        <v>0</v>
      </c>
      <c r="R10" s="4"/>
      <c r="S10" s="4">
        <f t="shared" si="0"/>
        <v>0</v>
      </c>
      <c r="U10" s="5">
        <v>0</v>
      </c>
      <c r="W10" s="14"/>
      <c r="X10" s="4"/>
      <c r="Z10" s="4"/>
    </row>
    <row r="11" spans="1:26" ht="20.25">
      <c r="A11" s="2" t="s">
        <v>22</v>
      </c>
      <c r="C11" s="4">
        <v>0</v>
      </c>
      <c r="D11" s="4"/>
      <c r="E11" s="4">
        <v>-87331880035</v>
      </c>
      <c r="F11" s="4"/>
      <c r="G11" s="4">
        <v>93096046187</v>
      </c>
      <c r="H11" s="4"/>
      <c r="I11" s="4">
        <v>5764166152</v>
      </c>
      <c r="K11" s="5">
        <v>-3.142031874241686E-2</v>
      </c>
      <c r="M11" s="4">
        <v>0</v>
      </c>
      <c r="N11" s="4"/>
      <c r="O11" s="4">
        <v>8891653296</v>
      </c>
      <c r="P11" s="4"/>
      <c r="Q11" s="4">
        <v>93096046187</v>
      </c>
      <c r="R11" s="4"/>
      <c r="S11" s="4">
        <f t="shared" si="0"/>
        <v>101987699483</v>
      </c>
      <c r="U11" s="5">
        <v>0.11786223272746206</v>
      </c>
      <c r="W11" s="14"/>
      <c r="X11" s="4"/>
      <c r="Z11" s="4"/>
    </row>
    <row r="12" spans="1:26" ht="20.25">
      <c r="A12" s="2" t="s">
        <v>52</v>
      </c>
      <c r="C12" s="4">
        <v>0</v>
      </c>
      <c r="D12" s="4"/>
      <c r="E12" s="4">
        <v>-5595256762</v>
      </c>
      <c r="F12" s="4"/>
      <c r="G12" s="4">
        <v>4270433075</v>
      </c>
      <c r="H12" s="4"/>
      <c r="I12" s="4">
        <v>-1324823687</v>
      </c>
      <c r="K12" s="5">
        <v>7.2215792233193601E-3</v>
      </c>
      <c r="M12" s="4">
        <v>0</v>
      </c>
      <c r="N12" s="4"/>
      <c r="O12" s="4">
        <v>2641933347</v>
      </c>
      <c r="P12" s="4"/>
      <c r="Q12" s="4">
        <v>4270433075</v>
      </c>
      <c r="R12" s="4"/>
      <c r="S12" s="4">
        <f t="shared" si="0"/>
        <v>6912366422</v>
      </c>
      <c r="U12" s="5">
        <v>7.9882862742978039E-3</v>
      </c>
      <c r="W12" s="14"/>
      <c r="X12" s="4"/>
      <c r="Z12" s="4"/>
    </row>
    <row r="13" spans="1:26" ht="20.25">
      <c r="A13" s="2" t="s">
        <v>163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K13" s="5">
        <v>0</v>
      </c>
      <c r="M13" s="4">
        <v>0</v>
      </c>
      <c r="N13" s="4"/>
      <c r="O13" s="4">
        <v>0</v>
      </c>
      <c r="P13" s="4"/>
      <c r="Q13" s="4">
        <v>1290348992</v>
      </c>
      <c r="R13" s="4"/>
      <c r="S13" s="4">
        <f t="shared" si="0"/>
        <v>1290348992</v>
      </c>
      <c r="U13" s="5">
        <v>1.4911936828234896E-3</v>
      </c>
      <c r="W13" s="14"/>
      <c r="X13" s="4"/>
      <c r="Z13" s="4"/>
    </row>
    <row r="14" spans="1:26" ht="20.25">
      <c r="A14" s="2" t="s">
        <v>164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K14" s="5">
        <v>0</v>
      </c>
      <c r="M14" s="4">
        <v>0</v>
      </c>
      <c r="N14" s="4"/>
      <c r="O14" s="4">
        <v>0</v>
      </c>
      <c r="P14" s="4"/>
      <c r="Q14" s="4">
        <v>-1879891183</v>
      </c>
      <c r="R14" s="4"/>
      <c r="S14" s="4">
        <f t="shared" si="0"/>
        <v>-1879891183</v>
      </c>
      <c r="U14" s="5">
        <v>-2.172498970329088E-3</v>
      </c>
      <c r="W14" s="14"/>
      <c r="X14" s="4"/>
      <c r="Z14" s="4"/>
    </row>
    <row r="15" spans="1:26" ht="20.25">
      <c r="A15" s="2" t="s">
        <v>158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K15" s="5">
        <v>0</v>
      </c>
      <c r="M15" s="4">
        <v>1192272000</v>
      </c>
      <c r="N15" s="4"/>
      <c r="O15" s="4">
        <v>0</v>
      </c>
      <c r="P15" s="4"/>
      <c r="Q15" s="4">
        <v>16526873961</v>
      </c>
      <c r="R15" s="4"/>
      <c r="S15" s="4">
        <f t="shared" si="0"/>
        <v>17719145961</v>
      </c>
      <c r="U15" s="5">
        <v>2.0477156711779375E-2</v>
      </c>
      <c r="W15" s="14"/>
      <c r="X15" s="4"/>
      <c r="Z15" s="4"/>
    </row>
    <row r="16" spans="1:26" ht="20.25">
      <c r="A16" s="2" t="s">
        <v>50</v>
      </c>
      <c r="C16" s="4">
        <v>0</v>
      </c>
      <c r="D16" s="4"/>
      <c r="E16" s="4">
        <v>-1144769848</v>
      </c>
      <c r="F16" s="4"/>
      <c r="G16" s="4">
        <v>0</v>
      </c>
      <c r="H16" s="4"/>
      <c r="I16" s="4">
        <v>-1144769848</v>
      </c>
      <c r="K16" s="5">
        <v>6.2401104621850421E-3</v>
      </c>
      <c r="M16" s="4">
        <v>0</v>
      </c>
      <c r="N16" s="4"/>
      <c r="O16" s="4">
        <v>146816793</v>
      </c>
      <c r="P16" s="4"/>
      <c r="Q16" s="4">
        <v>-8053</v>
      </c>
      <c r="R16" s="4"/>
      <c r="S16" s="4">
        <f t="shared" si="0"/>
        <v>146808740</v>
      </c>
      <c r="U16" s="5">
        <v>1.6965973316409281E-4</v>
      </c>
      <c r="W16" s="14"/>
      <c r="X16" s="4"/>
      <c r="Z16" s="4"/>
    </row>
    <row r="17" spans="1:26" ht="20.25">
      <c r="A17" s="2" t="s">
        <v>19</v>
      </c>
      <c r="C17" s="4">
        <v>0</v>
      </c>
      <c r="D17" s="4"/>
      <c r="E17" s="4">
        <v>-17670486321</v>
      </c>
      <c r="F17" s="4"/>
      <c r="G17" s="4">
        <v>0</v>
      </c>
      <c r="H17" s="4"/>
      <c r="I17" s="4">
        <v>-17670486321</v>
      </c>
      <c r="K17" s="5">
        <v>9.6321358180609398E-2</v>
      </c>
      <c r="M17" s="4">
        <v>926786795</v>
      </c>
      <c r="N17" s="4"/>
      <c r="O17" s="4">
        <v>-42394399035</v>
      </c>
      <c r="P17" s="4"/>
      <c r="Q17" s="4">
        <v>-15277833725</v>
      </c>
      <c r="R17" s="4"/>
      <c r="S17" s="4">
        <f t="shared" si="0"/>
        <v>-56745445965</v>
      </c>
      <c r="U17" s="5">
        <v>-6.5577956875723806E-2</v>
      </c>
      <c r="W17" s="14"/>
      <c r="X17" s="4"/>
      <c r="Z17" s="4"/>
    </row>
    <row r="18" spans="1:26" ht="20.25">
      <c r="A18" s="2" t="s">
        <v>165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5">
        <v>0</v>
      </c>
      <c r="M18" s="4">
        <v>0</v>
      </c>
      <c r="N18" s="4"/>
      <c r="O18" s="4">
        <v>0</v>
      </c>
      <c r="P18" s="4"/>
      <c r="Q18" s="4">
        <v>-4047200313</v>
      </c>
      <c r="R18" s="4"/>
      <c r="S18" s="4">
        <f t="shared" si="0"/>
        <v>-4047200313</v>
      </c>
      <c r="U18" s="5">
        <v>-4.677152907689372E-3</v>
      </c>
      <c r="W18" s="14"/>
      <c r="X18" s="4"/>
      <c r="Z18" s="4"/>
    </row>
    <row r="19" spans="1:26" ht="20.25">
      <c r="A19" s="2" t="s">
        <v>20</v>
      </c>
      <c r="C19" s="4">
        <v>0</v>
      </c>
      <c r="D19" s="4"/>
      <c r="E19" s="4">
        <v>-1404179810</v>
      </c>
      <c r="F19" s="4"/>
      <c r="G19" s="4">
        <v>0</v>
      </c>
      <c r="H19" s="4"/>
      <c r="I19" s="4">
        <v>-1404179810</v>
      </c>
      <c r="K19" s="5">
        <v>7.6541473716121187E-3</v>
      </c>
      <c r="M19" s="4">
        <v>18121495700</v>
      </c>
      <c r="N19" s="4"/>
      <c r="O19" s="4">
        <v>26654698108</v>
      </c>
      <c r="P19" s="4"/>
      <c r="Q19" s="4">
        <v>10570244482</v>
      </c>
      <c r="R19" s="4"/>
      <c r="S19" s="4">
        <f t="shared" si="0"/>
        <v>55346438290</v>
      </c>
      <c r="U19" s="5">
        <v>6.3961191628402581E-2</v>
      </c>
      <c r="W19" s="14"/>
      <c r="X19" s="4"/>
      <c r="Z19" s="4"/>
    </row>
    <row r="20" spans="1:26" ht="20.25">
      <c r="A20" s="2" t="s">
        <v>148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5">
        <v>0</v>
      </c>
      <c r="M20" s="4">
        <v>1000000000</v>
      </c>
      <c r="N20" s="4"/>
      <c r="O20" s="4">
        <v>0</v>
      </c>
      <c r="P20" s="4"/>
      <c r="Q20" s="4">
        <v>4301604797</v>
      </c>
      <c r="R20" s="4"/>
      <c r="S20" s="4">
        <f t="shared" si="0"/>
        <v>5301604797</v>
      </c>
      <c r="U20" s="5">
        <v>6.1268072677450576E-3</v>
      </c>
      <c r="W20" s="14"/>
      <c r="X20" s="4"/>
      <c r="Z20" s="4"/>
    </row>
    <row r="21" spans="1:26" ht="20.25">
      <c r="A21" s="2" t="s">
        <v>166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5">
        <v>0</v>
      </c>
      <c r="M21" s="4">
        <v>0</v>
      </c>
      <c r="N21" s="4"/>
      <c r="O21" s="4">
        <v>0</v>
      </c>
      <c r="P21" s="4"/>
      <c r="Q21" s="4">
        <v>755353722</v>
      </c>
      <c r="R21" s="4"/>
      <c r="S21" s="4">
        <f t="shared" si="0"/>
        <v>755353722</v>
      </c>
      <c r="U21" s="5">
        <v>8.7292562363129307E-4</v>
      </c>
      <c r="W21" s="14"/>
      <c r="X21" s="4"/>
      <c r="Z21" s="4"/>
    </row>
    <row r="22" spans="1:26" ht="20.25">
      <c r="A22" s="2" t="s">
        <v>43</v>
      </c>
      <c r="C22" s="4">
        <v>0</v>
      </c>
      <c r="D22" s="4"/>
      <c r="E22" s="4">
        <v>-3753274823</v>
      </c>
      <c r="F22" s="4"/>
      <c r="G22" s="4">
        <v>0</v>
      </c>
      <c r="H22" s="4"/>
      <c r="I22" s="4">
        <v>-3753274823</v>
      </c>
      <c r="K22" s="5">
        <v>2.0459002769312992E-2</v>
      </c>
      <c r="M22" s="4">
        <v>7020031389</v>
      </c>
      <c r="N22" s="4"/>
      <c r="O22" s="4">
        <v>-4847979907</v>
      </c>
      <c r="P22" s="4"/>
      <c r="Q22" s="4">
        <v>885917783</v>
      </c>
      <c r="R22" s="4"/>
      <c r="S22" s="4">
        <f t="shared" si="0"/>
        <v>3057969265</v>
      </c>
      <c r="U22" s="5">
        <v>3.5339466132867639E-3</v>
      </c>
      <c r="W22" s="14"/>
      <c r="X22" s="4"/>
      <c r="Z22" s="4"/>
    </row>
    <row r="23" spans="1:26" ht="20.25">
      <c r="A23" s="2" t="s">
        <v>136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5">
        <v>0</v>
      </c>
      <c r="M23" s="4">
        <v>7594430218</v>
      </c>
      <c r="N23" s="4"/>
      <c r="O23" s="4">
        <v>0</v>
      </c>
      <c r="P23" s="4"/>
      <c r="Q23" s="4">
        <v>61305763700</v>
      </c>
      <c r="R23" s="4"/>
      <c r="S23" s="4">
        <f t="shared" si="0"/>
        <v>68900193918</v>
      </c>
      <c r="U23" s="5">
        <v>7.9624608964576168E-2</v>
      </c>
      <c r="W23" s="14"/>
      <c r="X23" s="4"/>
      <c r="Z23" s="4"/>
    </row>
    <row r="24" spans="1:26" ht="20.25">
      <c r="A24" s="2" t="s">
        <v>65</v>
      </c>
      <c r="C24" s="4">
        <v>7808</v>
      </c>
      <c r="D24" s="4"/>
      <c r="E24" s="4">
        <v>-2336970196</v>
      </c>
      <c r="F24" s="4"/>
      <c r="G24" s="4">
        <v>0</v>
      </c>
      <c r="H24" s="4"/>
      <c r="I24" s="4">
        <f>C24+E24</f>
        <v>-2336962388</v>
      </c>
      <c r="K24" s="5">
        <v>1.2738720776555376E-2</v>
      </c>
      <c r="M24" s="4">
        <v>2742792608</v>
      </c>
      <c r="N24" s="4"/>
      <c r="O24" s="4">
        <v>8763638203</v>
      </c>
      <c r="P24" s="4"/>
      <c r="Q24" s="4">
        <v>-428985337</v>
      </c>
      <c r="R24" s="4"/>
      <c r="S24" s="4">
        <f t="shared" si="0"/>
        <v>11077445474</v>
      </c>
      <c r="U24" s="5">
        <v>1.2801665917564771E-2</v>
      </c>
      <c r="W24" s="14"/>
      <c r="X24" s="4"/>
      <c r="Z24" s="4"/>
    </row>
    <row r="25" spans="1:26" ht="20.25">
      <c r="A25" s="2" t="s">
        <v>125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K25" s="5">
        <v>0</v>
      </c>
      <c r="M25" s="4">
        <v>476111058</v>
      </c>
      <c r="N25" s="4"/>
      <c r="O25" s="4">
        <v>0</v>
      </c>
      <c r="P25" s="4"/>
      <c r="Q25" s="4">
        <v>-48482868</v>
      </c>
      <c r="R25" s="4"/>
      <c r="S25" s="4">
        <f t="shared" si="0"/>
        <v>427628190</v>
      </c>
      <c r="U25" s="5">
        <v>4.9418913757344409E-4</v>
      </c>
      <c r="W25" s="14"/>
      <c r="X25" s="4"/>
      <c r="Z25" s="4"/>
    </row>
    <row r="26" spans="1:26" ht="20.25">
      <c r="A26" s="2" t="s">
        <v>33</v>
      </c>
      <c r="C26" s="4">
        <v>0</v>
      </c>
      <c r="D26" s="4"/>
      <c r="E26" s="4">
        <v>-5531530378</v>
      </c>
      <c r="F26" s="4"/>
      <c r="G26" s="4">
        <v>0</v>
      </c>
      <c r="H26" s="4"/>
      <c r="I26" s="4">
        <v>-5531530378</v>
      </c>
      <c r="K26" s="5">
        <v>3.0152227230614639E-2</v>
      </c>
      <c r="M26" s="4">
        <v>10513910</v>
      </c>
      <c r="N26" s="4"/>
      <c r="O26" s="4">
        <v>-11230074277</v>
      </c>
      <c r="P26" s="4"/>
      <c r="Q26" s="4">
        <v>590893012</v>
      </c>
      <c r="R26" s="4"/>
      <c r="S26" s="4">
        <f t="shared" si="0"/>
        <v>-10628667355</v>
      </c>
      <c r="U26" s="5">
        <v>-1.2283034833887985E-2</v>
      </c>
      <c r="W26" s="14"/>
      <c r="X26" s="4"/>
      <c r="Z26" s="4"/>
    </row>
    <row r="27" spans="1:26" ht="20.25">
      <c r="A27" s="2" t="s">
        <v>134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5">
        <v>0</v>
      </c>
      <c r="M27" s="4">
        <v>10657700205</v>
      </c>
      <c r="N27" s="4"/>
      <c r="O27" s="4">
        <v>0</v>
      </c>
      <c r="P27" s="4"/>
      <c r="Q27" s="4">
        <v>26441000470</v>
      </c>
      <c r="R27" s="4"/>
      <c r="S27" s="4">
        <f t="shared" si="0"/>
        <v>37098700675</v>
      </c>
      <c r="U27" s="5">
        <v>4.2873167205542739E-2</v>
      </c>
      <c r="W27" s="14"/>
      <c r="X27" s="4"/>
      <c r="Z27" s="4"/>
    </row>
    <row r="28" spans="1:26" ht="20.25">
      <c r="A28" s="2" t="s">
        <v>40</v>
      </c>
      <c r="C28" s="4">
        <v>0</v>
      </c>
      <c r="D28" s="4"/>
      <c r="E28" s="4">
        <v>2035335224</v>
      </c>
      <c r="F28" s="4"/>
      <c r="G28" s="4">
        <v>0</v>
      </c>
      <c r="H28" s="4"/>
      <c r="I28" s="4">
        <v>2035335224</v>
      </c>
      <c r="K28" s="5">
        <v>-1.1094559004611499E-2</v>
      </c>
      <c r="M28" s="4">
        <v>0</v>
      </c>
      <c r="N28" s="4"/>
      <c r="O28" s="4">
        <v>3529955462</v>
      </c>
      <c r="P28" s="4"/>
      <c r="Q28" s="4">
        <v>1791760067</v>
      </c>
      <c r="R28" s="4"/>
      <c r="S28" s="4">
        <f t="shared" si="0"/>
        <v>5321715529</v>
      </c>
      <c r="U28" s="5">
        <v>6.150048264329148E-3</v>
      </c>
      <c r="W28" s="14"/>
      <c r="X28" s="4"/>
      <c r="Z28" s="4"/>
    </row>
    <row r="29" spans="1:26" ht="20.25">
      <c r="A29" s="2" t="s">
        <v>47</v>
      </c>
      <c r="C29" s="4">
        <v>0</v>
      </c>
      <c r="D29" s="4"/>
      <c r="E29" s="4">
        <v>-45874250498</v>
      </c>
      <c r="F29" s="4"/>
      <c r="G29" s="4">
        <v>0</v>
      </c>
      <c r="H29" s="4"/>
      <c r="I29" s="4">
        <v>-45874250498</v>
      </c>
      <c r="K29" s="5">
        <v>0.2500593381085166</v>
      </c>
      <c r="M29" s="4">
        <v>0</v>
      </c>
      <c r="N29" s="4"/>
      <c r="O29" s="4">
        <v>24113022739</v>
      </c>
      <c r="P29" s="4"/>
      <c r="Q29" s="4">
        <v>1702769886</v>
      </c>
      <c r="R29" s="4"/>
      <c r="S29" s="4">
        <f t="shared" si="0"/>
        <v>25815792625</v>
      </c>
      <c r="U29" s="5">
        <v>2.9834058164228204E-2</v>
      </c>
      <c r="W29" s="14"/>
      <c r="X29" s="4"/>
      <c r="Z29" s="4"/>
    </row>
    <row r="30" spans="1:26" ht="20.25">
      <c r="A30" s="2" t="s">
        <v>46</v>
      </c>
      <c r="C30" s="4">
        <v>0</v>
      </c>
      <c r="D30" s="4"/>
      <c r="E30" s="4">
        <v>-7008052500</v>
      </c>
      <c r="F30" s="4"/>
      <c r="G30" s="4">
        <v>0</v>
      </c>
      <c r="H30" s="4"/>
      <c r="I30" s="4">
        <v>-7008052500</v>
      </c>
      <c r="K30" s="5">
        <v>3.8200710650436384E-2</v>
      </c>
      <c r="M30" s="4">
        <v>8000000000</v>
      </c>
      <c r="N30" s="4"/>
      <c r="O30" s="4">
        <v>12982486458</v>
      </c>
      <c r="P30" s="4"/>
      <c r="Q30" s="4">
        <v>-115372156</v>
      </c>
      <c r="R30" s="4"/>
      <c r="S30" s="4">
        <f t="shared" si="0"/>
        <v>20867114302</v>
      </c>
      <c r="U30" s="5">
        <v>2.4115110887689282E-2</v>
      </c>
      <c r="W30" s="14"/>
      <c r="X30" s="4"/>
      <c r="Z30" s="4"/>
    </row>
    <row r="31" spans="1:26" ht="20.25">
      <c r="A31" s="2" t="s">
        <v>167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5">
        <v>0</v>
      </c>
      <c r="M31" s="4">
        <v>0</v>
      </c>
      <c r="N31" s="4"/>
      <c r="O31" s="4">
        <v>0</v>
      </c>
      <c r="P31" s="4"/>
      <c r="Q31" s="4">
        <v>8524121244</v>
      </c>
      <c r="R31" s="4"/>
      <c r="S31" s="4">
        <f t="shared" si="0"/>
        <v>8524121244</v>
      </c>
      <c r="U31" s="5">
        <v>9.8509130704031306E-3</v>
      </c>
      <c r="W31" s="14"/>
      <c r="X31" s="4"/>
      <c r="Z31" s="4"/>
    </row>
    <row r="32" spans="1:26" ht="20.25">
      <c r="A32" s="2" t="s">
        <v>152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5">
        <v>0</v>
      </c>
      <c r="M32" s="4">
        <v>999269628</v>
      </c>
      <c r="N32" s="4"/>
      <c r="O32" s="4">
        <v>0</v>
      </c>
      <c r="P32" s="4"/>
      <c r="Q32" s="4">
        <v>-3974641602</v>
      </c>
      <c r="R32" s="4"/>
      <c r="S32" s="4">
        <f t="shared" si="0"/>
        <v>-2975371974</v>
      </c>
      <c r="U32" s="5">
        <v>-3.4384929342269415E-3</v>
      </c>
      <c r="W32" s="14"/>
      <c r="X32" s="4"/>
      <c r="Z32" s="4"/>
    </row>
    <row r="33" spans="1:26" ht="20.25">
      <c r="A33" s="2" t="s">
        <v>168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K33" s="5">
        <v>0</v>
      </c>
      <c r="M33" s="4">
        <v>0</v>
      </c>
      <c r="N33" s="4"/>
      <c r="O33" s="4">
        <v>0</v>
      </c>
      <c r="P33" s="4"/>
      <c r="Q33" s="4">
        <v>2126631100</v>
      </c>
      <c r="R33" s="4"/>
      <c r="S33" s="4">
        <f t="shared" si="0"/>
        <v>2126631100</v>
      </c>
      <c r="U33" s="5">
        <v>2.4576443130324612E-3</v>
      </c>
      <c r="W33" s="14"/>
      <c r="X33" s="4"/>
      <c r="Z33" s="4"/>
    </row>
    <row r="34" spans="1:26" ht="20.25">
      <c r="A34" s="2" t="s">
        <v>16</v>
      </c>
      <c r="C34" s="4">
        <v>0</v>
      </c>
      <c r="D34" s="4"/>
      <c r="E34" s="4">
        <v>-1745098138</v>
      </c>
      <c r="F34" s="4"/>
      <c r="G34" s="4">
        <v>0</v>
      </c>
      <c r="H34" s="4"/>
      <c r="I34" s="4">
        <v>-1745098138</v>
      </c>
      <c r="K34" s="5">
        <v>9.5124842495619578E-3</v>
      </c>
      <c r="M34" s="4">
        <v>1341239658</v>
      </c>
      <c r="N34" s="4"/>
      <c r="O34" s="4">
        <v>-7891436442</v>
      </c>
      <c r="P34" s="4"/>
      <c r="Q34" s="4">
        <v>-19960960817</v>
      </c>
      <c r="R34" s="4"/>
      <c r="S34" s="4">
        <f t="shared" si="0"/>
        <v>-26511157601</v>
      </c>
      <c r="U34" s="5">
        <v>-3.0637657706597519E-2</v>
      </c>
      <c r="W34" s="14"/>
      <c r="X34" s="4"/>
      <c r="Z34" s="4"/>
    </row>
    <row r="35" spans="1:26" ht="20.25">
      <c r="A35" s="2" t="s">
        <v>15</v>
      </c>
      <c r="C35" s="4">
        <v>0</v>
      </c>
      <c r="D35" s="4"/>
      <c r="E35" s="4">
        <v>1499027400</v>
      </c>
      <c r="F35" s="4"/>
      <c r="G35" s="4">
        <v>0</v>
      </c>
      <c r="H35" s="4"/>
      <c r="I35" s="4">
        <v>1499027400</v>
      </c>
      <c r="K35" s="5">
        <v>-8.1711591008309312E-3</v>
      </c>
      <c r="M35" s="4">
        <v>930000000</v>
      </c>
      <c r="N35" s="4"/>
      <c r="O35" s="4">
        <v>-23919825021</v>
      </c>
      <c r="P35" s="4"/>
      <c r="Q35" s="4">
        <v>-101213608</v>
      </c>
      <c r="R35" s="4"/>
      <c r="S35" s="4">
        <f t="shared" si="0"/>
        <v>-23091038629</v>
      </c>
      <c r="U35" s="5">
        <v>-2.6685192259520107E-2</v>
      </c>
      <c r="W35" s="14"/>
      <c r="X35" s="4"/>
      <c r="Z35" s="4"/>
    </row>
    <row r="36" spans="1:26" ht="20.25">
      <c r="A36" s="2" t="s">
        <v>30</v>
      </c>
      <c r="C36" s="4">
        <v>0</v>
      </c>
      <c r="D36" s="4"/>
      <c r="E36" s="4">
        <v>1770005176</v>
      </c>
      <c r="F36" s="4"/>
      <c r="G36" s="4">
        <v>0</v>
      </c>
      <c r="H36" s="4"/>
      <c r="I36" s="4">
        <v>1770005176</v>
      </c>
      <c r="K36" s="5">
        <v>-9.6482518614337907E-3</v>
      </c>
      <c r="M36" s="4">
        <v>0</v>
      </c>
      <c r="N36" s="4"/>
      <c r="O36" s="4">
        <v>3457482264</v>
      </c>
      <c r="P36" s="4"/>
      <c r="Q36" s="4">
        <v>2350257128</v>
      </c>
      <c r="R36" s="4"/>
      <c r="S36" s="4">
        <f t="shared" si="0"/>
        <v>5807739392</v>
      </c>
      <c r="U36" s="5">
        <v>6.7117224460431354E-3</v>
      </c>
      <c r="W36" s="14"/>
      <c r="X36" s="4"/>
      <c r="Z36" s="4"/>
    </row>
    <row r="37" spans="1:26" ht="20.25">
      <c r="A37" s="2" t="s">
        <v>156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5">
        <v>0</v>
      </c>
      <c r="M37" s="4">
        <v>267729000</v>
      </c>
      <c r="N37" s="4"/>
      <c r="O37" s="4">
        <v>0</v>
      </c>
      <c r="P37" s="4"/>
      <c r="Q37" s="4">
        <v>-1236534362</v>
      </c>
      <c r="R37" s="4"/>
      <c r="S37" s="4">
        <f t="shared" si="0"/>
        <v>-968805362</v>
      </c>
      <c r="U37" s="5">
        <v>-1.1196013207719264E-3</v>
      </c>
      <c r="W37" s="14"/>
      <c r="X37" s="4"/>
      <c r="Z37" s="4"/>
    </row>
    <row r="38" spans="1:26" ht="20.25">
      <c r="A38" s="2" t="s">
        <v>26</v>
      </c>
      <c r="C38" s="4">
        <v>0</v>
      </c>
      <c r="D38" s="4"/>
      <c r="E38" s="4">
        <v>10521915020</v>
      </c>
      <c r="F38" s="4"/>
      <c r="G38" s="4">
        <v>0</v>
      </c>
      <c r="H38" s="4"/>
      <c r="I38" s="4">
        <v>10521915020</v>
      </c>
      <c r="K38" s="5">
        <v>-5.7354683225832079E-2</v>
      </c>
      <c r="M38" s="4">
        <v>0</v>
      </c>
      <c r="N38" s="4"/>
      <c r="O38" s="4">
        <v>63550512325</v>
      </c>
      <c r="P38" s="4"/>
      <c r="Q38" s="4">
        <v>2834700711</v>
      </c>
      <c r="R38" s="4"/>
      <c r="S38" s="4">
        <f t="shared" si="0"/>
        <v>66385213036</v>
      </c>
      <c r="U38" s="5">
        <v>7.6718167663105186E-2</v>
      </c>
      <c r="W38" s="14"/>
      <c r="X38" s="4"/>
      <c r="Z38" s="4"/>
    </row>
    <row r="39" spans="1:26" ht="20.25">
      <c r="A39" s="2" t="s">
        <v>25</v>
      </c>
      <c r="C39" s="4">
        <v>0</v>
      </c>
      <c r="D39" s="4"/>
      <c r="E39" s="4">
        <v>-968093126</v>
      </c>
      <c r="F39" s="4"/>
      <c r="G39" s="4">
        <v>0</v>
      </c>
      <c r="H39" s="4"/>
      <c r="I39" s="4">
        <v>-968093126</v>
      </c>
      <c r="K39" s="5">
        <v>5.2770502773776956E-3</v>
      </c>
      <c r="M39" s="4">
        <v>0</v>
      </c>
      <c r="N39" s="4"/>
      <c r="O39" s="4">
        <v>23260527032</v>
      </c>
      <c r="P39" s="4"/>
      <c r="Q39" s="4">
        <v>2860924581</v>
      </c>
      <c r="R39" s="4"/>
      <c r="S39" s="4">
        <f t="shared" si="0"/>
        <v>26121451613</v>
      </c>
      <c r="U39" s="5">
        <v>3.0187293416729429E-2</v>
      </c>
      <c r="W39" s="14"/>
      <c r="X39" s="4"/>
      <c r="Z39" s="4"/>
    </row>
    <row r="40" spans="1:26" ht="20.25">
      <c r="A40" s="2" t="s">
        <v>169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5">
        <v>0</v>
      </c>
      <c r="M40" s="4">
        <v>0</v>
      </c>
      <c r="N40" s="4"/>
      <c r="O40" s="4">
        <v>0</v>
      </c>
      <c r="P40" s="4"/>
      <c r="Q40" s="4">
        <v>4991430997</v>
      </c>
      <c r="R40" s="4"/>
      <c r="S40" s="4">
        <f t="shared" si="0"/>
        <v>4991430997</v>
      </c>
      <c r="U40" s="5">
        <v>5.7683544662123099E-3</v>
      </c>
      <c r="W40" s="14"/>
      <c r="X40" s="4"/>
      <c r="Z40" s="4"/>
    </row>
    <row r="41" spans="1:26" ht="20.25">
      <c r="A41" s="2" t="s">
        <v>155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K41" s="5">
        <v>0</v>
      </c>
      <c r="M41" s="4">
        <v>1342018000</v>
      </c>
      <c r="N41" s="4"/>
      <c r="O41" s="4">
        <v>0</v>
      </c>
      <c r="P41" s="4"/>
      <c r="Q41" s="4">
        <v>6875273616</v>
      </c>
      <c r="R41" s="4"/>
      <c r="S41" s="4">
        <f t="shared" si="0"/>
        <v>8217291616</v>
      </c>
      <c r="U41" s="5">
        <v>9.4963249660891935E-3</v>
      </c>
      <c r="W41" s="14"/>
      <c r="X41" s="4"/>
      <c r="Z41" s="4"/>
    </row>
    <row r="42" spans="1:26" ht="20.25">
      <c r="A42" s="2" t="s">
        <v>151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K42" s="5">
        <v>0</v>
      </c>
      <c r="M42" s="4">
        <v>18777000000</v>
      </c>
      <c r="N42" s="4"/>
      <c r="O42" s="4">
        <v>0</v>
      </c>
      <c r="P42" s="4"/>
      <c r="Q42" s="4">
        <v>68034823106</v>
      </c>
      <c r="R42" s="4"/>
      <c r="S42" s="4">
        <f t="shared" si="0"/>
        <v>86811823106</v>
      </c>
      <c r="U42" s="5">
        <v>0.10032420919662131</v>
      </c>
      <c r="W42" s="14"/>
      <c r="X42" s="4"/>
      <c r="Z42" s="4"/>
    </row>
    <row r="43" spans="1:26" ht="20.25">
      <c r="A43" s="2" t="s">
        <v>35</v>
      </c>
      <c r="C43" s="4">
        <v>0</v>
      </c>
      <c r="D43" s="4"/>
      <c r="E43" s="4">
        <v>-939801639</v>
      </c>
      <c r="F43" s="4"/>
      <c r="G43" s="4">
        <v>0</v>
      </c>
      <c r="H43" s="4"/>
      <c r="I43" s="4">
        <v>-939801639</v>
      </c>
      <c r="K43" s="5">
        <v>5.1228341226389031E-3</v>
      </c>
      <c r="M43" s="4">
        <v>0</v>
      </c>
      <c r="N43" s="4"/>
      <c r="O43" s="4">
        <v>-1230548798</v>
      </c>
      <c r="P43" s="4"/>
      <c r="Q43" s="4">
        <v>-17167762984</v>
      </c>
      <c r="R43" s="4"/>
      <c r="S43" s="4">
        <f t="shared" si="0"/>
        <v>-18398311782</v>
      </c>
      <c r="U43" s="5">
        <v>-2.1262035677194049E-2</v>
      </c>
      <c r="W43" s="14"/>
      <c r="X43" s="4"/>
      <c r="Z43" s="4"/>
    </row>
    <row r="44" spans="1:26" ht="20.25">
      <c r="A44" s="2" t="s">
        <v>53</v>
      </c>
      <c r="C44" s="4">
        <v>0</v>
      </c>
      <c r="D44" s="4"/>
      <c r="E44" s="4">
        <v>1998040500</v>
      </c>
      <c r="F44" s="4"/>
      <c r="G44" s="4">
        <v>0</v>
      </c>
      <c r="H44" s="4"/>
      <c r="I44" s="4">
        <v>1998040500</v>
      </c>
      <c r="K44" s="5">
        <v>-1.0891266440762713E-2</v>
      </c>
      <c r="M44" s="4">
        <v>0</v>
      </c>
      <c r="N44" s="4"/>
      <c r="O44" s="4">
        <v>9762003456</v>
      </c>
      <c r="P44" s="4"/>
      <c r="Q44" s="4">
        <v>10344318931</v>
      </c>
      <c r="R44" s="4"/>
      <c r="S44" s="4">
        <f t="shared" si="0"/>
        <v>20106322387</v>
      </c>
      <c r="U44" s="5">
        <v>2.3235900608435479E-2</v>
      </c>
      <c r="W44" s="14"/>
      <c r="Z44" s="4"/>
    </row>
    <row r="45" spans="1:26" ht="20.25">
      <c r="A45" s="2" t="s">
        <v>170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K45" s="5">
        <v>0</v>
      </c>
      <c r="M45" s="4">
        <v>0</v>
      </c>
      <c r="N45" s="4"/>
      <c r="O45" s="4">
        <v>0</v>
      </c>
      <c r="P45" s="4"/>
      <c r="Q45" s="4">
        <v>237309296</v>
      </c>
      <c r="R45" s="4"/>
      <c r="S45" s="4">
        <f t="shared" si="0"/>
        <v>237309296</v>
      </c>
      <c r="U45" s="5">
        <v>2.7424683187607715E-4</v>
      </c>
      <c r="W45" s="14"/>
      <c r="Z45" s="4"/>
    </row>
    <row r="46" spans="1:26" ht="20.25">
      <c r="A46" s="2" t="s">
        <v>171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5">
        <v>0</v>
      </c>
      <c r="M46" s="4">
        <v>0</v>
      </c>
      <c r="N46" s="4"/>
      <c r="O46" s="4">
        <v>0</v>
      </c>
      <c r="P46" s="4"/>
      <c r="Q46" s="4">
        <v>0</v>
      </c>
      <c r="R46" s="4"/>
      <c r="S46" s="4">
        <f t="shared" si="0"/>
        <v>0</v>
      </c>
      <c r="U46" s="5">
        <v>0</v>
      </c>
      <c r="W46" s="14"/>
      <c r="Z46" s="4"/>
    </row>
    <row r="47" spans="1:26" ht="20.25">
      <c r="A47" s="2" t="s">
        <v>149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K47" s="5">
        <v>0</v>
      </c>
      <c r="M47" s="4">
        <v>814883721</v>
      </c>
      <c r="N47" s="4"/>
      <c r="O47" s="4">
        <v>0</v>
      </c>
      <c r="P47" s="4"/>
      <c r="Q47" s="4">
        <v>1347103393</v>
      </c>
      <c r="R47" s="4"/>
      <c r="S47" s="4">
        <f t="shared" si="0"/>
        <v>2161987114</v>
      </c>
      <c r="U47" s="5">
        <v>2.4985035418562079E-3</v>
      </c>
      <c r="W47" s="14"/>
      <c r="Z47" s="4"/>
    </row>
    <row r="48" spans="1:26" ht="20.25">
      <c r="A48" s="2" t="s">
        <v>42</v>
      </c>
      <c r="C48" s="4">
        <v>0</v>
      </c>
      <c r="D48" s="4"/>
      <c r="E48" s="4">
        <v>-3294817641</v>
      </c>
      <c r="F48" s="4"/>
      <c r="G48" s="4">
        <v>0</v>
      </c>
      <c r="H48" s="4"/>
      <c r="I48" s="4">
        <v>-3294817641</v>
      </c>
      <c r="K48" s="5">
        <v>1.7959964676319759E-2</v>
      </c>
      <c r="M48" s="4">
        <v>8528796000</v>
      </c>
      <c r="N48" s="4"/>
      <c r="O48" s="4">
        <v>37840996400</v>
      </c>
      <c r="P48" s="4"/>
      <c r="Q48" s="4">
        <v>1033170655</v>
      </c>
      <c r="R48" s="4"/>
      <c r="S48" s="4">
        <f t="shared" si="0"/>
        <v>47402963055</v>
      </c>
      <c r="U48" s="5">
        <v>5.4781302959882705E-2</v>
      </c>
      <c r="W48" s="14"/>
      <c r="Z48" s="4"/>
    </row>
    <row r="49" spans="1:26" ht="20.25">
      <c r="A49" s="2" t="s">
        <v>172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K49" s="5">
        <v>0</v>
      </c>
      <c r="M49" s="4">
        <v>0</v>
      </c>
      <c r="N49" s="4"/>
      <c r="O49" s="4">
        <v>0</v>
      </c>
      <c r="P49" s="4"/>
      <c r="Q49" s="4">
        <v>12778631</v>
      </c>
      <c r="R49" s="4"/>
      <c r="S49" s="4">
        <f t="shared" si="0"/>
        <v>12778631</v>
      </c>
      <c r="U49" s="5">
        <v>1.4767643436367649E-5</v>
      </c>
      <c r="W49" s="14"/>
      <c r="Z49" s="4"/>
    </row>
    <row r="50" spans="1:26" ht="20.25">
      <c r="A50" s="2" t="s">
        <v>173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K50" s="5">
        <v>0</v>
      </c>
      <c r="M50" s="4">
        <v>0</v>
      </c>
      <c r="N50" s="4"/>
      <c r="O50" s="4">
        <v>0</v>
      </c>
      <c r="P50" s="4"/>
      <c r="Q50" s="4">
        <v>10202664243</v>
      </c>
      <c r="R50" s="4"/>
      <c r="S50" s="4">
        <f t="shared" si="0"/>
        <v>10202664243</v>
      </c>
      <c r="U50" s="5">
        <v>1.1790723720060611E-2</v>
      </c>
      <c r="W50" s="14"/>
      <c r="Z50" s="4"/>
    </row>
    <row r="51" spans="1:26" ht="20.25">
      <c r="A51" s="2" t="s">
        <v>174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5">
        <v>0</v>
      </c>
      <c r="M51" s="4">
        <v>0</v>
      </c>
      <c r="N51" s="4"/>
      <c r="O51" s="4">
        <v>0</v>
      </c>
      <c r="P51" s="4"/>
      <c r="Q51" s="4">
        <v>758224407</v>
      </c>
      <c r="R51" s="4"/>
      <c r="S51" s="4">
        <f t="shared" si="0"/>
        <v>758224407</v>
      </c>
      <c r="U51" s="5">
        <v>8.7624313491228465E-4</v>
      </c>
      <c r="W51" s="14"/>
      <c r="Z51" s="4"/>
    </row>
    <row r="52" spans="1:26" ht="20.25">
      <c r="A52" s="2" t="s">
        <v>175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5">
        <v>0</v>
      </c>
      <c r="M52" s="4">
        <v>0</v>
      </c>
      <c r="N52" s="4"/>
      <c r="O52" s="4">
        <v>0</v>
      </c>
      <c r="P52" s="4"/>
      <c r="Q52" s="4">
        <f>707070463-82</f>
        <v>707070381</v>
      </c>
      <c r="R52" s="4"/>
      <c r="S52" s="4">
        <f t="shared" si="0"/>
        <v>707070381</v>
      </c>
      <c r="U52" s="5">
        <v>8.1712691062326022E-4</v>
      </c>
      <c r="W52" s="14"/>
      <c r="Z52" s="4"/>
    </row>
    <row r="53" spans="1:26" ht="20.25">
      <c r="A53" s="2" t="s">
        <v>63</v>
      </c>
      <c r="C53" s="4">
        <v>0</v>
      </c>
      <c r="D53" s="4"/>
      <c r="E53" s="4">
        <v>-2829284991</v>
      </c>
      <c r="F53" s="4"/>
      <c r="G53" s="4">
        <v>0</v>
      </c>
      <c r="H53" s="4"/>
      <c r="I53" s="4">
        <v>-2829284991</v>
      </c>
      <c r="K53" s="5">
        <v>1.542235839255107E-2</v>
      </c>
      <c r="M53" s="4">
        <v>2035204819</v>
      </c>
      <c r="N53" s="4"/>
      <c r="O53" s="4">
        <v>2415243285</v>
      </c>
      <c r="P53" s="4"/>
      <c r="Q53" s="4">
        <v>0</v>
      </c>
      <c r="R53" s="4"/>
      <c r="S53" s="4">
        <f t="shared" si="0"/>
        <v>4450448104</v>
      </c>
      <c r="U53" s="5">
        <v>5.1431668018217637E-3</v>
      </c>
      <c r="W53" s="14"/>
      <c r="Z53" s="4"/>
    </row>
    <row r="54" spans="1:26" ht="20.25">
      <c r="A54" s="2" t="s">
        <v>31</v>
      </c>
      <c r="C54" s="4">
        <v>0</v>
      </c>
      <c r="D54" s="4"/>
      <c r="E54" s="4">
        <v>858859200</v>
      </c>
      <c r="F54" s="4"/>
      <c r="G54" s="4">
        <v>0</v>
      </c>
      <c r="H54" s="4"/>
      <c r="I54" s="4">
        <v>858859200</v>
      </c>
      <c r="K54" s="5">
        <v>-4.6816190073726291E-3</v>
      </c>
      <c r="M54" s="4">
        <v>1168000000</v>
      </c>
      <c r="N54" s="4"/>
      <c r="O54" s="4">
        <v>13455460800</v>
      </c>
      <c r="P54" s="4"/>
      <c r="Q54" s="4">
        <v>0</v>
      </c>
      <c r="R54" s="4"/>
      <c r="S54" s="4">
        <f t="shared" si="0"/>
        <v>14623460800</v>
      </c>
      <c r="U54" s="5">
        <v>1.6899623668615176E-2</v>
      </c>
      <c r="W54" s="14"/>
      <c r="Z54" s="4"/>
    </row>
    <row r="55" spans="1:26" ht="20.25">
      <c r="A55" s="2" t="s">
        <v>58</v>
      </c>
      <c r="C55" s="4">
        <v>0</v>
      </c>
      <c r="D55" s="4"/>
      <c r="E55" s="4">
        <v>-569467109</v>
      </c>
      <c r="F55" s="4"/>
      <c r="G55" s="4">
        <v>0</v>
      </c>
      <c r="H55" s="4"/>
      <c r="I55" s="4">
        <v>-569467109</v>
      </c>
      <c r="K55" s="5">
        <v>3.1041502979393372E-3</v>
      </c>
      <c r="M55" s="4">
        <v>329195725</v>
      </c>
      <c r="N55" s="4"/>
      <c r="O55" s="4">
        <v>6288897643</v>
      </c>
      <c r="P55" s="4"/>
      <c r="Q55" s="4">
        <v>0</v>
      </c>
      <c r="R55" s="4"/>
      <c r="S55" s="4">
        <f t="shared" si="0"/>
        <v>6618093368</v>
      </c>
      <c r="U55" s="5">
        <v>7.6482091929263368E-3</v>
      </c>
      <c r="W55" s="14"/>
      <c r="Z55" s="4"/>
    </row>
    <row r="56" spans="1:26" ht="20.25">
      <c r="A56" s="2" t="s">
        <v>59</v>
      </c>
      <c r="C56" s="4">
        <v>0</v>
      </c>
      <c r="D56" s="4"/>
      <c r="E56" s="4">
        <v>30050758143</v>
      </c>
      <c r="F56" s="4"/>
      <c r="G56" s="4">
        <v>0</v>
      </c>
      <c r="H56" s="4"/>
      <c r="I56" s="4">
        <v>30050758143</v>
      </c>
      <c r="K56" s="5">
        <v>-0.16380589566744655</v>
      </c>
      <c r="M56" s="4">
        <v>2391123308</v>
      </c>
      <c r="N56" s="4"/>
      <c r="O56" s="4">
        <v>80305133343</v>
      </c>
      <c r="P56" s="4"/>
      <c r="Q56" s="4">
        <v>0</v>
      </c>
      <c r="R56" s="4"/>
      <c r="S56" s="4">
        <f t="shared" si="0"/>
        <v>82696256651</v>
      </c>
      <c r="U56" s="5">
        <v>9.5568048857840454E-2</v>
      </c>
      <c r="W56" s="14"/>
      <c r="Z56" s="4"/>
    </row>
    <row r="57" spans="1:26" ht="20.25">
      <c r="A57" s="2" t="s">
        <v>67</v>
      </c>
      <c r="C57" s="4">
        <v>0</v>
      </c>
      <c r="D57" s="4"/>
      <c r="E57" s="4">
        <v>392168362</v>
      </c>
      <c r="F57" s="4"/>
      <c r="G57" s="4">
        <v>0</v>
      </c>
      <c r="H57" s="4"/>
      <c r="I57" s="4">
        <v>392168362</v>
      </c>
      <c r="K57" s="5">
        <v>-2.1376994711465977E-3</v>
      </c>
      <c r="M57" s="4">
        <v>32063052</v>
      </c>
      <c r="N57" s="4"/>
      <c r="O57" s="4">
        <v>233315355</v>
      </c>
      <c r="P57" s="4"/>
      <c r="Q57" s="4">
        <v>0</v>
      </c>
      <c r="R57" s="4"/>
      <c r="S57" s="4">
        <f t="shared" si="0"/>
        <v>265378407</v>
      </c>
      <c r="U57" s="5">
        <v>3.0668494068631079E-4</v>
      </c>
      <c r="W57" s="14"/>
      <c r="Z57" s="4"/>
    </row>
    <row r="58" spans="1:26" ht="20.25">
      <c r="A58" s="2" t="s">
        <v>44</v>
      </c>
      <c r="C58" s="4">
        <v>0</v>
      </c>
      <c r="D58" s="4"/>
      <c r="E58" s="4">
        <v>-3574125829</v>
      </c>
      <c r="F58" s="4"/>
      <c r="G58" s="4">
        <v>0</v>
      </c>
      <c r="H58" s="4"/>
      <c r="I58" s="4">
        <v>-3574125829</v>
      </c>
      <c r="K58" s="5">
        <v>1.9482466294577568E-2</v>
      </c>
      <c r="M58" s="4">
        <v>7100000000</v>
      </c>
      <c r="N58" s="4"/>
      <c r="O58" s="4">
        <v>11106004570</v>
      </c>
      <c r="P58" s="4"/>
      <c r="Q58" s="4">
        <v>0</v>
      </c>
      <c r="R58" s="4"/>
      <c r="S58" s="4">
        <f t="shared" si="0"/>
        <v>18206004570</v>
      </c>
      <c r="U58" s="5">
        <v>2.1039795568918135E-2</v>
      </c>
      <c r="W58" s="14"/>
      <c r="Z58" s="4"/>
    </row>
    <row r="59" spans="1:26" ht="20.25">
      <c r="A59" s="2" t="s">
        <v>21</v>
      </c>
      <c r="C59" s="4">
        <v>0</v>
      </c>
      <c r="D59" s="4"/>
      <c r="E59" s="4">
        <v>-22343261850</v>
      </c>
      <c r="F59" s="4"/>
      <c r="G59" s="4">
        <v>0</v>
      </c>
      <c r="H59" s="4"/>
      <c r="I59" s="4">
        <v>-22343261850</v>
      </c>
      <c r="K59" s="5">
        <v>0.12179253521841966</v>
      </c>
      <c r="M59" s="4">
        <v>12733750000</v>
      </c>
      <c r="N59" s="4"/>
      <c r="O59" s="4">
        <v>22863976422</v>
      </c>
      <c r="P59" s="4"/>
      <c r="Q59" s="4">
        <v>0</v>
      </c>
      <c r="R59" s="4"/>
      <c r="S59" s="4">
        <f t="shared" si="0"/>
        <v>35597726422</v>
      </c>
      <c r="U59" s="5">
        <v>4.1138564134566492E-2</v>
      </c>
      <c r="W59" s="14"/>
      <c r="Z59" s="4"/>
    </row>
    <row r="60" spans="1:26" ht="20.25">
      <c r="A60" s="2" t="s">
        <v>55</v>
      </c>
      <c r="C60" s="4">
        <v>0</v>
      </c>
      <c r="D60" s="4"/>
      <c r="E60" s="4">
        <v>-2481148800</v>
      </c>
      <c r="F60" s="4"/>
      <c r="G60" s="4">
        <v>0</v>
      </c>
      <c r="H60" s="4"/>
      <c r="I60" s="4">
        <v>-2481148800</v>
      </c>
      <c r="K60" s="5">
        <v>1.3524677132409818E-2</v>
      </c>
      <c r="M60" s="4">
        <v>4800000000</v>
      </c>
      <c r="N60" s="4"/>
      <c r="O60" s="4">
        <v>8016019200</v>
      </c>
      <c r="P60" s="4"/>
      <c r="Q60" s="4">
        <v>0</v>
      </c>
      <c r="R60" s="4"/>
      <c r="S60" s="4">
        <f t="shared" si="0"/>
        <v>12816019200</v>
      </c>
      <c r="U60" s="5">
        <v>1.4810851163887724E-2</v>
      </c>
      <c r="W60" s="14"/>
      <c r="Z60" s="4"/>
    </row>
    <row r="61" spans="1:26" ht="20.25">
      <c r="A61" s="2" t="s">
        <v>51</v>
      </c>
      <c r="C61" s="4">
        <v>0</v>
      </c>
      <c r="D61" s="4"/>
      <c r="E61" s="4">
        <v>-20872062282</v>
      </c>
      <c r="F61" s="4"/>
      <c r="G61" s="4">
        <v>0</v>
      </c>
      <c r="H61" s="4"/>
      <c r="I61" s="4">
        <v>-20872062282</v>
      </c>
      <c r="K61" s="5">
        <v>0.11377306490106473</v>
      </c>
      <c r="M61" s="4">
        <v>7114321612</v>
      </c>
      <c r="N61" s="4"/>
      <c r="O61" s="4">
        <v>25181133206</v>
      </c>
      <c r="P61" s="4"/>
      <c r="Q61" s="4">
        <v>0</v>
      </c>
      <c r="R61" s="4"/>
      <c r="S61" s="4">
        <f t="shared" si="0"/>
        <v>32295454818</v>
      </c>
      <c r="U61" s="5">
        <v>3.7322289169125056E-2</v>
      </c>
      <c r="W61" s="14"/>
      <c r="Z61" s="4"/>
    </row>
    <row r="62" spans="1:26" ht="20.25">
      <c r="A62" s="2" t="s">
        <v>41</v>
      </c>
      <c r="C62" s="4">
        <v>0</v>
      </c>
      <c r="D62" s="4"/>
      <c r="E62" s="4">
        <v>-174952800</v>
      </c>
      <c r="F62" s="4"/>
      <c r="G62" s="4">
        <v>0</v>
      </c>
      <c r="H62" s="4"/>
      <c r="I62" s="4">
        <v>-174952800</v>
      </c>
      <c r="K62" s="5">
        <v>9.5366313113146148E-4</v>
      </c>
      <c r="M62" s="4">
        <v>16984000000</v>
      </c>
      <c r="N62" s="4"/>
      <c r="O62" s="4">
        <v>24547339272</v>
      </c>
      <c r="P62" s="4"/>
      <c r="Q62" s="4">
        <v>0</v>
      </c>
      <c r="R62" s="4"/>
      <c r="S62" s="4">
        <f t="shared" si="0"/>
        <v>41531339272</v>
      </c>
      <c r="U62" s="5">
        <v>4.7995752424787035E-2</v>
      </c>
      <c r="W62" s="14"/>
      <c r="Z62" s="4"/>
    </row>
    <row r="63" spans="1:26" ht="20.25">
      <c r="A63" s="2" t="s">
        <v>66</v>
      </c>
      <c r="C63" s="4">
        <v>0</v>
      </c>
      <c r="D63" s="4"/>
      <c r="E63" s="4">
        <v>2426769210</v>
      </c>
      <c r="F63" s="4"/>
      <c r="G63" s="4">
        <v>0</v>
      </c>
      <c r="H63" s="4"/>
      <c r="I63" s="4">
        <v>2426769210</v>
      </c>
      <c r="K63" s="5">
        <v>-1.3228255411413955E-2</v>
      </c>
      <c r="M63" s="4">
        <v>1296900000</v>
      </c>
      <c r="N63" s="4"/>
      <c r="O63" s="4">
        <v>11103763822</v>
      </c>
      <c r="P63" s="4"/>
      <c r="Q63" s="4">
        <v>0</v>
      </c>
      <c r="R63" s="4"/>
      <c r="S63" s="4">
        <f t="shared" si="0"/>
        <v>12400663822</v>
      </c>
      <c r="U63" s="5">
        <v>1.433084511929017E-2</v>
      </c>
      <c r="W63" s="14"/>
      <c r="Z63" s="4"/>
    </row>
    <row r="64" spans="1:26" ht="20.25">
      <c r="A64" s="2" t="s">
        <v>32</v>
      </c>
      <c r="C64" s="4">
        <v>0</v>
      </c>
      <c r="D64" s="4"/>
      <c r="E64" s="4">
        <v>-2476365132</v>
      </c>
      <c r="F64" s="4"/>
      <c r="G64" s="4">
        <v>0</v>
      </c>
      <c r="H64" s="4"/>
      <c r="I64" s="4">
        <v>-2476365132</v>
      </c>
      <c r="K64" s="5">
        <v>1.3498601483416641E-2</v>
      </c>
      <c r="M64" s="4">
        <v>232448145</v>
      </c>
      <c r="N64" s="4"/>
      <c r="O64" s="4">
        <v>-13842994236</v>
      </c>
      <c r="P64" s="4"/>
      <c r="Q64" s="4">
        <v>0</v>
      </c>
      <c r="R64" s="4"/>
      <c r="S64" s="4">
        <f t="shared" si="0"/>
        <v>-13610546091</v>
      </c>
      <c r="U64" s="5">
        <v>-1.5729047317051062E-2</v>
      </c>
      <c r="W64" s="14"/>
      <c r="Z64" s="4"/>
    </row>
    <row r="65" spans="1:26" ht="20.25">
      <c r="A65" s="2" t="s">
        <v>61</v>
      </c>
      <c r="C65" s="4">
        <v>0</v>
      </c>
      <c r="D65" s="4"/>
      <c r="E65" s="4">
        <v>-18914841904</v>
      </c>
      <c r="F65" s="4"/>
      <c r="G65" s="4">
        <v>0</v>
      </c>
      <c r="H65" s="4"/>
      <c r="I65" s="4">
        <v>-18914841904</v>
      </c>
      <c r="K65" s="5">
        <v>0.10310430787632559</v>
      </c>
      <c r="M65" s="4">
        <v>2852353333</v>
      </c>
      <c r="N65" s="4"/>
      <c r="O65" s="4">
        <v>-6588213598</v>
      </c>
      <c r="P65" s="4"/>
      <c r="Q65" s="4">
        <v>0</v>
      </c>
      <c r="R65" s="4"/>
      <c r="S65" s="4">
        <f t="shared" si="0"/>
        <v>-3735860265</v>
      </c>
      <c r="U65" s="5">
        <v>-4.3173523299650761E-3</v>
      </c>
      <c r="W65" s="14"/>
      <c r="Z65" s="4"/>
    </row>
    <row r="66" spans="1:26" ht="20.25">
      <c r="A66" s="2" t="s">
        <v>62</v>
      </c>
      <c r="C66" s="4">
        <v>0</v>
      </c>
      <c r="D66" s="4"/>
      <c r="E66" s="4">
        <v>-2210488866</v>
      </c>
      <c r="F66" s="4"/>
      <c r="G66" s="4">
        <v>0</v>
      </c>
      <c r="H66" s="4"/>
      <c r="I66" s="4">
        <v>-2210488866</v>
      </c>
      <c r="K66" s="5">
        <v>1.2049316920225305E-2</v>
      </c>
      <c r="M66" s="4">
        <v>7412400000</v>
      </c>
      <c r="N66" s="4"/>
      <c r="O66" s="4">
        <v>32297698431</v>
      </c>
      <c r="P66" s="4"/>
      <c r="Q66" s="4">
        <v>0</v>
      </c>
      <c r="R66" s="4"/>
      <c r="S66" s="4">
        <f t="shared" si="0"/>
        <v>39710098431</v>
      </c>
      <c r="U66" s="5">
        <v>4.5891032807197453E-2</v>
      </c>
      <c r="W66" s="14"/>
      <c r="Z66" s="4"/>
    </row>
    <row r="67" spans="1:26" ht="20.25">
      <c r="A67" s="2" t="s">
        <v>23</v>
      </c>
      <c r="C67" s="4">
        <v>0</v>
      </c>
      <c r="D67" s="4"/>
      <c r="E67" s="4">
        <v>-895941240</v>
      </c>
      <c r="F67" s="4"/>
      <c r="G67" s="4">
        <v>0</v>
      </c>
      <c r="H67" s="4"/>
      <c r="I67" s="4">
        <v>-895941240</v>
      </c>
      <c r="K67" s="5">
        <v>4.8837522363071881E-3</v>
      </c>
      <c r="M67" s="4">
        <f>2929238000+2596</f>
        <v>2929240596</v>
      </c>
      <c r="N67" s="4"/>
      <c r="O67" s="4">
        <v>6486614587</v>
      </c>
      <c r="P67" s="4"/>
      <c r="Q67" s="4">
        <v>0</v>
      </c>
      <c r="R67" s="4"/>
      <c r="S67" s="4">
        <f t="shared" si="0"/>
        <v>9415855183</v>
      </c>
      <c r="U67" s="5">
        <v>1.0881446689478573E-2</v>
      </c>
      <c r="W67" s="14"/>
      <c r="Z67" s="4"/>
    </row>
    <row r="68" spans="1:26" ht="20.25">
      <c r="A68" s="2" t="s">
        <v>24</v>
      </c>
      <c r="C68" s="4">
        <v>0</v>
      </c>
      <c r="D68" s="4"/>
      <c r="E68" s="4">
        <v>-15911942004</v>
      </c>
      <c r="F68" s="4"/>
      <c r="G68" s="4">
        <v>0</v>
      </c>
      <c r="H68" s="4"/>
      <c r="I68" s="4">
        <v>-15911942004</v>
      </c>
      <c r="K68" s="5">
        <v>8.6735579161447335E-2</v>
      </c>
      <c r="M68" s="4">
        <v>8000000000</v>
      </c>
      <c r="N68" s="4"/>
      <c r="O68" s="4">
        <v>17432471196</v>
      </c>
      <c r="P68" s="4"/>
      <c r="Q68" s="4">
        <v>0</v>
      </c>
      <c r="R68" s="4"/>
      <c r="S68" s="4">
        <f t="shared" si="0"/>
        <v>25432471196</v>
      </c>
      <c r="U68" s="5">
        <v>2.9391072199222178E-2</v>
      </c>
      <c r="W68" s="14"/>
      <c r="Z68" s="4"/>
    </row>
    <row r="69" spans="1:26" ht="20.25">
      <c r="A69" s="2" t="s">
        <v>54</v>
      </c>
      <c r="C69" s="4">
        <v>0</v>
      </c>
      <c r="D69" s="4"/>
      <c r="E69" s="4">
        <v>2967098136</v>
      </c>
      <c r="F69" s="4"/>
      <c r="G69" s="4">
        <v>0</v>
      </c>
      <c r="H69" s="4"/>
      <c r="I69" s="4">
        <v>2967098136</v>
      </c>
      <c r="K69" s="5">
        <v>-1.6173574236891797E-2</v>
      </c>
      <c r="M69" s="4">
        <v>0</v>
      </c>
      <c r="N69" s="4"/>
      <c r="O69" s="4">
        <v>3299622281</v>
      </c>
      <c r="P69" s="4"/>
      <c r="Q69" s="4">
        <v>0</v>
      </c>
      <c r="R69" s="4"/>
      <c r="S69" s="4">
        <f t="shared" si="0"/>
        <v>3299622281</v>
      </c>
      <c r="U69" s="5">
        <v>3.8132132714765845E-3</v>
      </c>
      <c r="W69" s="14"/>
    </row>
    <row r="70" spans="1:26" ht="20.25">
      <c r="A70" s="2" t="s">
        <v>64</v>
      </c>
      <c r="C70" s="4">
        <v>0</v>
      </c>
      <c r="D70" s="4"/>
      <c r="E70" s="4">
        <v>3763075680</v>
      </c>
      <c r="F70" s="4"/>
      <c r="G70" s="4">
        <v>0</v>
      </c>
      <c r="H70" s="4"/>
      <c r="I70" s="4">
        <v>3763075680</v>
      </c>
      <c r="K70" s="5">
        <v>-2.051242698415489E-2</v>
      </c>
      <c r="M70" s="4">
        <v>0</v>
      </c>
      <c r="N70" s="4"/>
      <c r="O70" s="4">
        <v>-10251039979</v>
      </c>
      <c r="P70" s="4"/>
      <c r="Q70" s="4">
        <v>0</v>
      </c>
      <c r="R70" s="4"/>
      <c r="S70" s="4">
        <f t="shared" si="0"/>
        <v>-10251039979</v>
      </c>
      <c r="U70" s="5">
        <v>-1.1846629209484311E-2</v>
      </c>
      <c r="W70" s="14"/>
    </row>
    <row r="71" spans="1:26" ht="20.25">
      <c r="A71" s="2" t="s">
        <v>69</v>
      </c>
      <c r="C71" s="4">
        <v>0</v>
      </c>
      <c r="D71" s="4"/>
      <c r="E71" s="4">
        <v>1950294295</v>
      </c>
      <c r="F71" s="4"/>
      <c r="G71" s="4">
        <v>0</v>
      </c>
      <c r="H71" s="4"/>
      <c r="I71" s="4">
        <v>1950294295</v>
      </c>
      <c r="K71" s="5">
        <v>-1.0631003127686589E-2</v>
      </c>
      <c r="M71" s="4">
        <v>0</v>
      </c>
      <c r="N71" s="4"/>
      <c r="O71" s="4">
        <v>-5326858671</v>
      </c>
      <c r="P71" s="4"/>
      <c r="Q71" s="4">
        <v>0</v>
      </c>
      <c r="R71" s="4"/>
      <c r="S71" s="4">
        <f t="shared" si="0"/>
        <v>-5326858671</v>
      </c>
      <c r="U71" s="5">
        <v>-6.1559919438358649E-3</v>
      </c>
      <c r="W71" s="14"/>
    </row>
    <row r="72" spans="1:26" ht="20.25">
      <c r="A72" s="2" t="s">
        <v>38</v>
      </c>
      <c r="C72" s="4">
        <v>0</v>
      </c>
      <c r="D72" s="4"/>
      <c r="E72" s="4">
        <v>1950294295</v>
      </c>
      <c r="F72" s="4"/>
      <c r="G72" s="4">
        <v>0</v>
      </c>
      <c r="H72" s="4"/>
      <c r="I72" s="4">
        <v>1950294295</v>
      </c>
      <c r="K72" s="5">
        <v>-1.0631003127686589E-2</v>
      </c>
      <c r="M72" s="4">
        <v>0</v>
      </c>
      <c r="N72" s="4"/>
      <c r="O72" s="4">
        <v>-5306720576</v>
      </c>
      <c r="P72" s="4"/>
      <c r="Q72" s="4">
        <v>0</v>
      </c>
      <c r="R72" s="4"/>
      <c r="S72" s="4">
        <f t="shared" si="0"/>
        <v>-5306720576</v>
      </c>
      <c r="U72" s="5">
        <v>-6.1327193251611654E-3</v>
      </c>
      <c r="W72" s="14"/>
    </row>
    <row r="73" spans="1:26" ht="20.25">
      <c r="A73" s="2" t="s">
        <v>37</v>
      </c>
      <c r="C73" s="4">
        <v>0</v>
      </c>
      <c r="D73" s="4"/>
      <c r="E73" s="4">
        <v>-10764663832</v>
      </c>
      <c r="F73" s="4"/>
      <c r="G73" s="4">
        <v>0</v>
      </c>
      <c r="H73" s="4"/>
      <c r="I73" s="4">
        <v>-10764663832</v>
      </c>
      <c r="K73" s="5">
        <v>5.8677900642931789E-2</v>
      </c>
      <c r="M73" s="4">
        <v>0</v>
      </c>
      <c r="N73" s="4"/>
      <c r="O73" s="4">
        <v>20887973898</v>
      </c>
      <c r="P73" s="4"/>
      <c r="Q73" s="4">
        <v>0</v>
      </c>
      <c r="R73" s="4"/>
      <c r="S73" s="4">
        <f t="shared" ref="S73:S88" si="1">M73+O73+Q73</f>
        <v>20887973898</v>
      </c>
      <c r="U73" s="5">
        <v>2.4139217310040369E-2</v>
      </c>
      <c r="W73" s="14"/>
    </row>
    <row r="74" spans="1:26" ht="20.25">
      <c r="A74" s="2" t="s">
        <v>45</v>
      </c>
      <c r="C74" s="4">
        <v>0</v>
      </c>
      <c r="D74" s="4"/>
      <c r="E74" s="4">
        <v>-23956274805</v>
      </c>
      <c r="F74" s="4"/>
      <c r="G74" s="4">
        <v>0</v>
      </c>
      <c r="H74" s="4"/>
      <c r="I74" s="4">
        <v>-23956274805</v>
      </c>
      <c r="K74" s="5">
        <v>0.13058502659449886</v>
      </c>
      <c r="M74" s="4">
        <v>0</v>
      </c>
      <c r="N74" s="4"/>
      <c r="O74" s="4">
        <v>16098911074</v>
      </c>
      <c r="P74" s="4"/>
      <c r="Q74" s="4">
        <v>0</v>
      </c>
      <c r="R74" s="4"/>
      <c r="S74" s="4">
        <f t="shared" si="1"/>
        <v>16098911074</v>
      </c>
      <c r="U74" s="5">
        <v>1.860472991626588E-2</v>
      </c>
      <c r="W74" s="14"/>
    </row>
    <row r="75" spans="1:26" ht="20.25">
      <c r="A75" s="2" t="s">
        <v>70</v>
      </c>
      <c r="C75" s="4">
        <v>0</v>
      </c>
      <c r="D75" s="4"/>
      <c r="E75" s="4">
        <v>-655725569</v>
      </c>
      <c r="F75" s="4"/>
      <c r="G75" s="4">
        <v>0</v>
      </c>
      <c r="H75" s="4"/>
      <c r="I75" s="4">
        <v>-655725569</v>
      </c>
      <c r="K75" s="5">
        <v>3.5743429044605129E-3</v>
      </c>
      <c r="M75" s="4">
        <v>0</v>
      </c>
      <c r="N75" s="4"/>
      <c r="O75" s="4">
        <v>-2632381518</v>
      </c>
      <c r="P75" s="4"/>
      <c r="Q75" s="4">
        <v>0</v>
      </c>
      <c r="R75" s="4"/>
      <c r="S75" s="4">
        <f t="shared" si="1"/>
        <v>-2632381518</v>
      </c>
      <c r="U75" s="5">
        <v>-3.0421155166236672E-3</v>
      </c>
      <c r="W75" s="14"/>
    </row>
    <row r="76" spans="1:26" ht="20.25">
      <c r="A76" s="2" t="s">
        <v>39</v>
      </c>
      <c r="C76" s="4">
        <v>0</v>
      </c>
      <c r="D76" s="4"/>
      <c r="E76" s="4">
        <v>2525384402</v>
      </c>
      <c r="F76" s="4"/>
      <c r="G76" s="4">
        <v>0</v>
      </c>
      <c r="H76" s="4"/>
      <c r="I76" s="4">
        <v>2525384402</v>
      </c>
      <c r="K76" s="5">
        <v>-1.3765804240468707E-2</v>
      </c>
      <c r="M76" s="4">
        <v>0</v>
      </c>
      <c r="N76" s="4"/>
      <c r="O76" s="4">
        <v>304243147</v>
      </c>
      <c r="P76" s="4"/>
      <c r="Q76" s="4">
        <v>0</v>
      </c>
      <c r="R76" s="4"/>
      <c r="S76" s="4">
        <f t="shared" si="1"/>
        <v>304243147</v>
      </c>
      <c r="U76" s="5">
        <v>3.5159903379746918E-4</v>
      </c>
      <c r="W76" s="14"/>
    </row>
    <row r="77" spans="1:26" ht="20.25">
      <c r="A77" s="2" t="s">
        <v>34</v>
      </c>
      <c r="C77" s="4">
        <v>0</v>
      </c>
      <c r="D77" s="4"/>
      <c r="E77" s="4">
        <v>8000484210</v>
      </c>
      <c r="F77" s="4"/>
      <c r="G77" s="4">
        <v>0</v>
      </c>
      <c r="H77" s="4"/>
      <c r="I77" s="4">
        <v>8000484210</v>
      </c>
      <c r="K77" s="5">
        <v>-4.3610429911818599E-2</v>
      </c>
      <c r="M77" s="4">
        <v>0</v>
      </c>
      <c r="N77" s="4"/>
      <c r="O77" s="4">
        <v>17413899999</v>
      </c>
      <c r="P77" s="4"/>
      <c r="Q77" s="4">
        <v>0</v>
      </c>
      <c r="R77" s="4"/>
      <c r="S77" s="4">
        <f t="shared" si="1"/>
        <v>17413899999</v>
      </c>
      <c r="U77" s="5">
        <v>2.0124398773373686E-2</v>
      </c>
      <c r="W77" s="14"/>
    </row>
    <row r="78" spans="1:26" ht="20.25">
      <c r="A78" s="2" t="s">
        <v>60</v>
      </c>
      <c r="C78" s="4">
        <v>0</v>
      </c>
      <c r="D78" s="4"/>
      <c r="E78" s="4">
        <v>-7503536722</v>
      </c>
      <c r="F78" s="4"/>
      <c r="G78" s="4">
        <v>0</v>
      </c>
      <c r="H78" s="4"/>
      <c r="I78" s="4">
        <v>-7503536722</v>
      </c>
      <c r="K78" s="5">
        <v>4.0901582168804518E-2</v>
      </c>
      <c r="M78" s="4">
        <v>0</v>
      </c>
      <c r="N78" s="4"/>
      <c r="O78" s="4">
        <v>39001899668</v>
      </c>
      <c r="P78" s="4"/>
      <c r="Q78" s="4">
        <v>0</v>
      </c>
      <c r="R78" s="4"/>
      <c r="S78" s="4">
        <f t="shared" si="1"/>
        <v>39001899668</v>
      </c>
      <c r="U78" s="5">
        <v>4.5072601880280429E-2</v>
      </c>
      <c r="W78" s="14"/>
    </row>
    <row r="79" spans="1:26" ht="20.25">
      <c r="A79" s="2" t="s">
        <v>57</v>
      </c>
      <c r="C79" s="4">
        <v>0</v>
      </c>
      <c r="D79" s="4"/>
      <c r="E79" s="4">
        <v>-11115397601</v>
      </c>
      <c r="F79" s="4"/>
      <c r="G79" s="4">
        <v>0</v>
      </c>
      <c r="H79" s="4"/>
      <c r="I79" s="4">
        <v>-11115397601</v>
      </c>
      <c r="K79" s="5">
        <v>6.0589741232725598E-2</v>
      </c>
      <c r="M79" s="4">
        <v>0</v>
      </c>
      <c r="N79" s="4"/>
      <c r="O79" s="4">
        <v>-34584735651</v>
      </c>
      <c r="P79" s="4"/>
      <c r="Q79" s="4">
        <v>0</v>
      </c>
      <c r="R79" s="4"/>
      <c r="S79" s="4">
        <f t="shared" si="1"/>
        <v>-34584735651</v>
      </c>
      <c r="U79" s="5">
        <v>-3.996789988184183E-2</v>
      </c>
      <c r="W79" s="14"/>
    </row>
    <row r="80" spans="1:26" ht="20.25">
      <c r="A80" s="2" t="s">
        <v>49</v>
      </c>
      <c r="C80" s="4">
        <v>0</v>
      </c>
      <c r="D80" s="4"/>
      <c r="E80" s="4">
        <v>-7660646642</v>
      </c>
      <c r="F80" s="4"/>
      <c r="G80" s="4">
        <v>0</v>
      </c>
      <c r="H80" s="4"/>
      <c r="I80" s="4">
        <v>-7660646642</v>
      </c>
      <c r="K80" s="5">
        <v>4.1757984228325787E-2</v>
      </c>
      <c r="M80" s="4">
        <v>0</v>
      </c>
      <c r="N80" s="4"/>
      <c r="O80" s="4">
        <v>-4273161941</v>
      </c>
      <c r="P80" s="4"/>
      <c r="Q80" s="4">
        <v>0</v>
      </c>
      <c r="R80" s="4"/>
      <c r="S80" s="4">
        <f t="shared" si="1"/>
        <v>-4273161941</v>
      </c>
      <c r="U80" s="5">
        <v>-4.9382857905940544E-3</v>
      </c>
      <c r="W80" s="14"/>
    </row>
    <row r="81" spans="1:23" ht="20.25">
      <c r="A81" s="2" t="s">
        <v>48</v>
      </c>
      <c r="C81" s="4">
        <v>0</v>
      </c>
      <c r="D81" s="4"/>
      <c r="E81" s="4">
        <v>-4299860343</v>
      </c>
      <c r="F81" s="4"/>
      <c r="G81" s="4">
        <v>0</v>
      </c>
      <c r="H81" s="4"/>
      <c r="I81" s="4">
        <v>-4299860343</v>
      </c>
      <c r="K81" s="5">
        <v>2.3438426124836986E-2</v>
      </c>
      <c r="M81" s="4">
        <v>0</v>
      </c>
      <c r="N81" s="4"/>
      <c r="O81" s="4">
        <v>-20672847727</v>
      </c>
      <c r="P81" s="4"/>
      <c r="Q81" s="4">
        <v>0</v>
      </c>
      <c r="R81" s="4"/>
      <c r="S81" s="4">
        <f t="shared" si="1"/>
        <v>-20672847727</v>
      </c>
      <c r="U81" s="5">
        <v>-2.3890606438722536E-2</v>
      </c>
      <c r="W81" s="14"/>
    </row>
    <row r="82" spans="1:23" ht="20.25">
      <c r="A82" s="2" t="s">
        <v>17</v>
      </c>
      <c r="C82" s="4">
        <v>0</v>
      </c>
      <c r="D82" s="4"/>
      <c r="E82" s="4">
        <v>-15966135711</v>
      </c>
      <c r="F82" s="4"/>
      <c r="G82" s="4">
        <v>0</v>
      </c>
      <c r="H82" s="4"/>
      <c r="I82" s="4">
        <v>-15966135711</v>
      </c>
      <c r="K82" s="5">
        <v>8.70309876390781E-2</v>
      </c>
      <c r="M82" s="4">
        <v>0</v>
      </c>
      <c r="N82" s="4"/>
      <c r="O82" s="4">
        <v>-41858054036</v>
      </c>
      <c r="P82" s="4"/>
      <c r="Q82" s="4">
        <v>0</v>
      </c>
      <c r="R82" s="4"/>
      <c r="S82" s="4">
        <f t="shared" si="1"/>
        <v>-41858054036</v>
      </c>
      <c r="U82" s="5">
        <v>-4.8373320815340688E-2</v>
      </c>
      <c r="W82" s="14"/>
    </row>
    <row r="83" spans="1:23" ht="20.25">
      <c r="A83" s="2" t="s">
        <v>71</v>
      </c>
      <c r="C83" s="4">
        <v>0</v>
      </c>
      <c r="D83" s="4"/>
      <c r="E83" s="4">
        <v>915450993</v>
      </c>
      <c r="F83" s="4"/>
      <c r="G83" s="4">
        <v>0</v>
      </c>
      <c r="H83" s="4"/>
      <c r="I83" s="4">
        <v>915450993</v>
      </c>
      <c r="K83" s="5">
        <v>-4.9900993889882622E-3</v>
      </c>
      <c r="M83" s="4">
        <v>0</v>
      </c>
      <c r="N83" s="4"/>
      <c r="O83" s="4">
        <v>915450993</v>
      </c>
      <c r="P83" s="4"/>
      <c r="Q83" s="4">
        <v>0</v>
      </c>
      <c r="R83" s="4"/>
      <c r="S83" s="4">
        <f t="shared" si="1"/>
        <v>915450993</v>
      </c>
      <c r="U83" s="5">
        <v>1.0579422669057975E-3</v>
      </c>
      <c r="W83" s="14"/>
    </row>
    <row r="84" spans="1:23" ht="20.25">
      <c r="A84" s="2" t="s">
        <v>72</v>
      </c>
      <c r="C84" s="4">
        <v>0</v>
      </c>
      <c r="D84" s="4"/>
      <c r="E84" s="4">
        <v>-183076</v>
      </c>
      <c r="F84" s="4"/>
      <c r="G84" s="4">
        <v>0</v>
      </c>
      <c r="H84" s="4"/>
      <c r="I84" s="4">
        <v>-183076</v>
      </c>
      <c r="K84" s="5">
        <v>9.9794248160088586E-7</v>
      </c>
      <c r="M84" s="4">
        <v>0</v>
      </c>
      <c r="N84" s="4"/>
      <c r="O84" s="4">
        <v>-183076</v>
      </c>
      <c r="P84" s="4"/>
      <c r="Q84" s="4">
        <v>0</v>
      </c>
      <c r="R84" s="4"/>
      <c r="S84" s="4">
        <f t="shared" si="1"/>
        <v>-183076</v>
      </c>
      <c r="U84" s="5">
        <v>-2.1157204474849018E-7</v>
      </c>
      <c r="W84" s="14"/>
    </row>
    <row r="85" spans="1:23" ht="20.25">
      <c r="A85" s="2" t="s">
        <v>18</v>
      </c>
      <c r="C85" s="4">
        <v>0</v>
      </c>
      <c r="D85" s="4"/>
      <c r="E85" s="4">
        <v>-7004755832</v>
      </c>
      <c r="F85" s="4"/>
      <c r="G85" s="4">
        <v>0</v>
      </c>
      <c r="H85" s="4"/>
      <c r="I85" s="4">
        <v>-7004755832</v>
      </c>
      <c r="K85" s="5">
        <v>3.8182740599501615E-2</v>
      </c>
      <c r="M85" s="4">
        <v>0</v>
      </c>
      <c r="N85" s="4"/>
      <c r="O85" s="4">
        <v>-14915485808</v>
      </c>
      <c r="P85" s="4"/>
      <c r="Q85" s="4">
        <v>0</v>
      </c>
      <c r="R85" s="4"/>
      <c r="S85" s="4">
        <f t="shared" si="1"/>
        <v>-14915485808</v>
      </c>
      <c r="U85" s="5">
        <v>-1.7237102792368449E-2</v>
      </c>
      <c r="W85" s="14"/>
    </row>
    <row r="86" spans="1:23" ht="20.25">
      <c r="A86" s="2" t="s">
        <v>27</v>
      </c>
      <c r="C86" s="4">
        <v>0</v>
      </c>
      <c r="D86" s="4"/>
      <c r="E86" s="4">
        <v>-6697791725</v>
      </c>
      <c r="F86" s="4"/>
      <c r="G86" s="4">
        <v>0</v>
      </c>
      <c r="H86" s="4"/>
      <c r="I86" s="4">
        <v>-6697791725</v>
      </c>
      <c r="K86" s="5">
        <v>3.6509487291028736E-2</v>
      </c>
      <c r="M86" s="4">
        <v>0</v>
      </c>
      <c r="N86" s="4"/>
      <c r="O86" s="4">
        <v>-24445712536</v>
      </c>
      <c r="P86" s="4"/>
      <c r="Q86" s="4">
        <v>0</v>
      </c>
      <c r="R86" s="4"/>
      <c r="S86" s="4">
        <f>M86+O86+Q86</f>
        <v>-24445712536</v>
      </c>
      <c r="U86" s="5">
        <v>-2.8250723123595223E-2</v>
      </c>
      <c r="W86" s="14"/>
    </row>
    <row r="87" spans="1:23" ht="20.25">
      <c r="A87" s="2" t="s">
        <v>73</v>
      </c>
      <c r="C87" s="4">
        <v>0</v>
      </c>
      <c r="D87" s="4"/>
      <c r="E87" s="4">
        <v>-174554</v>
      </c>
      <c r="F87" s="4"/>
      <c r="G87" s="4">
        <v>0</v>
      </c>
      <c r="H87" s="4"/>
      <c r="I87" s="4">
        <v>-174554</v>
      </c>
      <c r="K87" s="5">
        <v>9.5148928277524637E-7</v>
      </c>
      <c r="M87" s="4">
        <v>0</v>
      </c>
      <c r="N87" s="4"/>
      <c r="O87" s="4">
        <v>-174554</v>
      </c>
      <c r="P87" s="4"/>
      <c r="Q87" s="4">
        <v>0</v>
      </c>
      <c r="R87" s="4"/>
      <c r="S87" s="4">
        <f>M87+O87+Q87</f>
        <v>-174554</v>
      </c>
      <c r="U87" s="5">
        <v>-2.0172358309679015E-7</v>
      </c>
      <c r="W87" s="14"/>
    </row>
    <row r="88" spans="1:23" ht="20.25">
      <c r="A88" s="2" t="s">
        <v>28</v>
      </c>
      <c r="C88" s="4">
        <v>0</v>
      </c>
      <c r="D88" s="4"/>
      <c r="E88" s="4">
        <f>1603770568-30</f>
        <v>1603770538</v>
      </c>
      <c r="F88" s="4"/>
      <c r="G88" s="4">
        <v>0</v>
      </c>
      <c r="H88" s="4"/>
      <c r="I88" s="4">
        <f>E88</f>
        <v>1603770538</v>
      </c>
      <c r="K88" s="5">
        <v>-8.7421112030528717E-3</v>
      </c>
      <c r="M88" s="4">
        <v>0</v>
      </c>
      <c r="N88" s="4"/>
      <c r="O88" s="4">
        <f>3631035361-18</f>
        <v>3631035343</v>
      </c>
      <c r="P88" s="4"/>
      <c r="Q88" s="4">
        <v>0</v>
      </c>
      <c r="R88" s="4"/>
      <c r="S88" s="4">
        <f>M88+O88+Q88</f>
        <v>3631035343</v>
      </c>
      <c r="U88" s="5">
        <v>4.1962112569236022E-3</v>
      </c>
      <c r="W88" s="14"/>
    </row>
    <row r="89" spans="1:23" ht="21" thickBot="1">
      <c r="C89" s="6">
        <f>SUM(C8:C88)</f>
        <v>13287</v>
      </c>
      <c r="D89" s="4"/>
      <c r="E89" s="6">
        <f>SUM(E8:E88)</f>
        <v>-283462702191</v>
      </c>
      <c r="F89" s="4"/>
      <c r="G89" s="6">
        <f>SUM(SUM(G8:G88))</f>
        <v>98709765072</v>
      </c>
      <c r="H89" s="4"/>
      <c r="I89" s="6">
        <f>SUM(I8:I88)</f>
        <v>-184752923832</v>
      </c>
      <c r="J89" s="4"/>
      <c r="K89" s="34">
        <f>SUM(K8:K88)</f>
        <v>1.0070833494937923</v>
      </c>
      <c r="L89" s="4"/>
      <c r="M89" s="6">
        <f>SUM(M8:M88)</f>
        <v>181443399959</v>
      </c>
      <c r="N89" s="4"/>
      <c r="O89" s="6">
        <f>SUM(O8:O88)</f>
        <v>385701726117</v>
      </c>
      <c r="P89" s="4"/>
      <c r="Q89" s="6">
        <f>SUM(Q8:Q88)</f>
        <v>283874202643</v>
      </c>
      <c r="R89" s="4"/>
      <c r="S89" s="6">
        <f>SUM(S8:S88)</f>
        <v>851019328719</v>
      </c>
      <c r="T89" s="4"/>
      <c r="U89" s="34">
        <f>SUM(U8:U88)</f>
        <v>0.98348172069286166</v>
      </c>
      <c r="W89" s="15"/>
    </row>
    <row r="90" spans="1:23" ht="15.75" thickTop="1">
      <c r="C90" s="8"/>
      <c r="D90" s="8"/>
      <c r="E90" s="8"/>
      <c r="F90" s="8"/>
      <c r="G90" s="8"/>
      <c r="H90" s="8"/>
      <c r="I90" s="8"/>
    </row>
    <row r="91" spans="1:23" ht="20.25">
      <c r="C91" s="8"/>
      <c r="D91" s="8"/>
      <c r="E91" s="9"/>
      <c r="F91" s="8"/>
      <c r="G91" s="9"/>
      <c r="H91" s="8"/>
      <c r="I91" s="10"/>
      <c r="M91" s="9"/>
      <c r="N91" s="9"/>
      <c r="O91" s="9"/>
      <c r="P91" s="9"/>
      <c r="Q91" s="9"/>
      <c r="R91" s="8"/>
      <c r="S91" s="10"/>
    </row>
    <row r="92" spans="1:23">
      <c r="C92" s="8"/>
      <c r="D92" s="8"/>
      <c r="E92" s="8"/>
      <c r="F92" s="8"/>
      <c r="G92" s="8"/>
      <c r="H92" s="8"/>
      <c r="I92" s="8"/>
      <c r="M92" s="8"/>
      <c r="N92" s="8"/>
      <c r="O92" s="8"/>
      <c r="P92" s="8"/>
      <c r="Q92" s="8"/>
      <c r="R92" s="8"/>
      <c r="S92" s="8"/>
    </row>
    <row r="93" spans="1:23">
      <c r="C93" s="8"/>
      <c r="D93" s="8"/>
      <c r="E93" s="10"/>
      <c r="F93" s="8"/>
      <c r="G93" s="10"/>
      <c r="H93" s="8"/>
      <c r="I93" s="10"/>
      <c r="M93" s="10"/>
      <c r="N93" s="8"/>
      <c r="O93" s="10"/>
      <c r="P93" s="8"/>
      <c r="Q93" s="10"/>
      <c r="R93" s="8"/>
      <c r="S93" s="10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0"/>
  <sheetViews>
    <sheetView rightToLeft="1" view="pageBreakPreview" zoomScale="110" zoomScaleNormal="100" zoomScaleSheetLayoutView="110" workbookViewId="0">
      <selection activeCell="E13" sqref="E13"/>
    </sheetView>
  </sheetViews>
  <sheetFormatPr defaultRowHeight="1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3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6" spans="1:11" ht="23.25">
      <c r="A6" s="45" t="s">
        <v>180</v>
      </c>
      <c r="B6" s="45" t="s">
        <v>180</v>
      </c>
      <c r="C6" s="45" t="s">
        <v>180</v>
      </c>
      <c r="E6" s="45" t="s">
        <v>111</v>
      </c>
      <c r="F6" s="45" t="s">
        <v>111</v>
      </c>
      <c r="G6" s="45" t="s">
        <v>111</v>
      </c>
      <c r="I6" s="45" t="s">
        <v>112</v>
      </c>
      <c r="J6" s="45" t="s">
        <v>112</v>
      </c>
      <c r="K6" s="45" t="s">
        <v>112</v>
      </c>
    </row>
    <row r="7" spans="1:11" ht="23.25">
      <c r="A7" s="45" t="s">
        <v>181</v>
      </c>
      <c r="C7" s="45" t="s">
        <v>79</v>
      </c>
      <c r="E7" s="45" t="s">
        <v>182</v>
      </c>
      <c r="G7" s="45" t="s">
        <v>183</v>
      </c>
      <c r="I7" s="45" t="s">
        <v>182</v>
      </c>
      <c r="K7" s="45" t="s">
        <v>183</v>
      </c>
    </row>
    <row r="8" spans="1:11" ht="20.25">
      <c r="A8" s="2" t="s">
        <v>85</v>
      </c>
      <c r="C8" s="36" t="s">
        <v>86</v>
      </c>
      <c r="E8" s="4">
        <v>17860094</v>
      </c>
      <c r="F8" s="4"/>
      <c r="G8" s="37">
        <f>E8/$E$13</f>
        <v>0.99928701861937197</v>
      </c>
      <c r="H8" s="4"/>
      <c r="I8" s="4">
        <v>40182991</v>
      </c>
      <c r="J8" s="4"/>
      <c r="K8" s="37">
        <f>I8/$I$13</f>
        <v>0.99807875447453365</v>
      </c>
    </row>
    <row r="9" spans="1:11" ht="20.25">
      <c r="A9" s="2" t="s">
        <v>89</v>
      </c>
      <c r="C9" s="36" t="s">
        <v>90</v>
      </c>
      <c r="E9" s="4">
        <v>2474</v>
      </c>
      <c r="F9" s="4"/>
      <c r="G9" s="37">
        <f t="shared" ref="G9:G12" si="0">E9/$E$13</f>
        <v>1.3842234447726458E-4</v>
      </c>
      <c r="H9" s="4"/>
      <c r="I9" s="4">
        <v>15800</v>
      </c>
      <c r="J9" s="4"/>
      <c r="K9" s="37">
        <f t="shared" ref="K9:K12" si="1">I9/$I$13</f>
        <v>3.9244575697955467E-4</v>
      </c>
    </row>
    <row r="10" spans="1:11" ht="20.25">
      <c r="A10" s="2" t="s">
        <v>92</v>
      </c>
      <c r="C10" s="36" t="s">
        <v>93</v>
      </c>
      <c r="E10" s="4">
        <v>1800</v>
      </c>
      <c r="F10" s="4"/>
      <c r="G10" s="37">
        <f t="shared" si="0"/>
        <v>1.0071148749356356E-4</v>
      </c>
      <c r="H10" s="4"/>
      <c r="I10" s="4">
        <v>8146</v>
      </c>
      <c r="J10" s="4"/>
      <c r="K10" s="37">
        <f t="shared" si="1"/>
        <v>2.023331098959147E-4</v>
      </c>
    </row>
    <row r="11" spans="1:11" ht="20.25">
      <c r="A11" s="2" t="s">
        <v>95</v>
      </c>
      <c r="C11" s="36" t="s">
        <v>96</v>
      </c>
      <c r="E11" s="4">
        <v>2760</v>
      </c>
      <c r="F11" s="4"/>
      <c r="G11" s="37">
        <f t="shared" si="0"/>
        <v>1.5442428082346413E-4</v>
      </c>
      <c r="H11" s="4"/>
      <c r="I11" s="4">
        <v>13020</v>
      </c>
      <c r="J11" s="4"/>
      <c r="K11" s="37">
        <f t="shared" si="1"/>
        <v>3.2339517442239252E-4</v>
      </c>
    </row>
    <row r="12" spans="1:11" ht="20.25">
      <c r="A12" s="2" t="s">
        <v>97</v>
      </c>
      <c r="C12" s="36" t="s">
        <v>98</v>
      </c>
      <c r="E12" s="4">
        <v>5709</v>
      </c>
      <c r="F12" s="4"/>
      <c r="G12" s="37">
        <f t="shared" si="0"/>
        <v>3.194232678337524E-4</v>
      </c>
      <c r="H12" s="4"/>
      <c r="I12" s="4">
        <v>40384</v>
      </c>
      <c r="J12" s="4"/>
      <c r="K12" s="37">
        <f t="shared" si="1"/>
        <v>1.0030714841685023E-3</v>
      </c>
    </row>
    <row r="13" spans="1:11" ht="21" thickBot="1">
      <c r="E13" s="6">
        <f>SUM(E8:E12)</f>
        <v>17872837</v>
      </c>
      <c r="F13" s="4"/>
      <c r="G13" s="34">
        <f>SUM(G8:G12)</f>
        <v>1</v>
      </c>
      <c r="H13" s="4"/>
      <c r="I13" s="6">
        <f>SUM(I8:I12)</f>
        <v>40260341</v>
      </c>
      <c r="J13" s="4"/>
      <c r="K13" s="34">
        <f>SUM(K8:K12)</f>
        <v>1</v>
      </c>
    </row>
    <row r="14" spans="1:11" ht="15.75" thickTop="1"/>
    <row r="30" spans="7:7" ht="20.25">
      <c r="G30" s="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1"/>
  <sheetViews>
    <sheetView rightToLeft="1" tabSelected="1" view="pageBreakPreview" zoomScale="110" zoomScaleNormal="100" zoomScaleSheetLayoutView="110" workbookViewId="0">
      <selection activeCell="C17" sqref="C17"/>
    </sheetView>
  </sheetViews>
  <sheetFormatPr defaultRowHeight="15"/>
  <cols>
    <col min="1" max="1" width="34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3.25">
      <c r="A2" s="43" t="s">
        <v>0</v>
      </c>
      <c r="B2" s="43"/>
      <c r="C2" s="43"/>
      <c r="D2" s="43"/>
      <c r="E2" s="43"/>
    </row>
    <row r="3" spans="1:7" ht="23.25">
      <c r="A3" s="43" t="s">
        <v>109</v>
      </c>
      <c r="B3" s="43"/>
      <c r="C3" s="43"/>
      <c r="D3" s="43"/>
      <c r="E3" s="43"/>
    </row>
    <row r="4" spans="1:7" ht="23.25">
      <c r="A4" s="43" t="s">
        <v>2</v>
      </c>
      <c r="B4" s="43"/>
      <c r="C4" s="43"/>
      <c r="D4" s="43"/>
      <c r="E4" s="43"/>
    </row>
    <row r="6" spans="1:7" ht="30">
      <c r="A6" s="44" t="s">
        <v>184</v>
      </c>
      <c r="C6" s="45" t="s">
        <v>111</v>
      </c>
      <c r="E6" s="29" t="s">
        <v>6</v>
      </c>
      <c r="F6" s="30"/>
      <c r="G6" s="31"/>
    </row>
    <row r="7" spans="1:7" ht="23.25">
      <c r="A7" s="45" t="s">
        <v>184</v>
      </c>
      <c r="C7" s="45" t="s">
        <v>82</v>
      </c>
      <c r="E7" s="45" t="s">
        <v>82</v>
      </c>
      <c r="G7" s="8"/>
    </row>
    <row r="8" spans="1:7" ht="20.25">
      <c r="A8" s="2" t="s">
        <v>184</v>
      </c>
      <c r="C8" s="4">
        <v>993707432</v>
      </c>
      <c r="D8" s="4"/>
      <c r="E8" s="4">
        <v>869714444</v>
      </c>
    </row>
    <row r="9" spans="1:7" ht="20.25">
      <c r="A9" s="2" t="s">
        <v>185</v>
      </c>
      <c r="C9" s="4">
        <v>0</v>
      </c>
      <c r="D9" s="4"/>
      <c r="E9" s="4">
        <v>26</v>
      </c>
    </row>
    <row r="10" spans="1:7" ht="20.25">
      <c r="A10" s="2" t="s">
        <v>186</v>
      </c>
      <c r="C10" s="4">
        <v>63438832</v>
      </c>
      <c r="D10" s="4"/>
      <c r="E10" s="4">
        <v>521203873</v>
      </c>
    </row>
    <row r="11" spans="1:7" ht="21" thickBot="1">
      <c r="A11" s="2" t="s">
        <v>118</v>
      </c>
      <c r="C11" s="6">
        <f>SUM(C8:C10)</f>
        <v>1057146264</v>
      </c>
      <c r="D11" s="4"/>
      <c r="E11" s="6">
        <f>SUM(E8:E10)</f>
        <v>1390918343</v>
      </c>
    </row>
    <row r="12" spans="1:7" ht="15.75" thickTop="1"/>
    <row r="14" spans="1:7">
      <c r="A14" s="25"/>
      <c r="B14" s="16"/>
      <c r="C14" s="16"/>
      <c r="D14" s="16"/>
      <c r="E14" s="25"/>
    </row>
    <row r="15" spans="1:7" ht="18.75">
      <c r="A15" s="38"/>
      <c r="B15" s="16"/>
      <c r="C15" s="52"/>
      <c r="D15" s="16"/>
      <c r="E15" s="13"/>
    </row>
    <row r="16" spans="1:7">
      <c r="A16" s="16"/>
      <c r="B16" s="16"/>
      <c r="C16" s="16"/>
      <c r="D16" s="16"/>
      <c r="E16" s="16"/>
    </row>
    <row r="17" spans="1:3" ht="18.75">
      <c r="A17" s="38"/>
      <c r="B17" s="16"/>
      <c r="C17" s="16"/>
    </row>
    <row r="18" spans="1:3">
      <c r="A18" s="17"/>
      <c r="B18" s="16"/>
      <c r="C18" s="16"/>
    </row>
    <row r="19" spans="1:3">
      <c r="A19" s="16"/>
      <c r="B19" s="16"/>
      <c r="C19" s="16"/>
    </row>
    <row r="20" spans="1:3">
      <c r="A20" s="16"/>
      <c r="B20" s="16"/>
      <c r="C20" s="22"/>
    </row>
    <row r="21" spans="1:3">
      <c r="A21" s="16"/>
      <c r="B21" s="16"/>
      <c r="C21" s="16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2021-11-27T07:50:46Z</dcterms:created>
  <dcterms:modified xsi:type="dcterms:W3CDTF">2021-12-01T05:36:32Z</dcterms:modified>
</cp:coreProperties>
</file>