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80AE1EF2-B185-4338-BCF0-D2E241207A44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بانکی'!$A$1:$K$13</definedName>
    <definedName name="_xlnm.Print_Area" localSheetId="3">'درآمد سود سهام'!$A$1:$S$51</definedName>
    <definedName name="_xlnm.Print_Area" localSheetId="4">'درآمد ناشی از تغییر قیمت اوراق'!$A$1:$Q$82</definedName>
    <definedName name="_xlnm.Print_Area" localSheetId="5">'درآمد ناشی از فروش'!$A$1:$Q$62</definedName>
    <definedName name="_xlnm.Print_Area" localSheetId="1">سپرده!$A$1:$S$18</definedName>
    <definedName name="_xlnm.Print_Area" localSheetId="6">'سرمایه‌گذاری در سهام'!$A$1:$U$94</definedName>
    <definedName name="_xlnm.Print_Area" localSheetId="2">'سود اوراق بهادار و سپرده بانکی'!$A$1:$Q$14</definedName>
    <definedName name="_xlnm.Print_Area" localSheetId="0">سهام!$A$1:$Y$78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2" i="1" l="1"/>
  <c r="E71" i="9" l="1"/>
  <c r="C10" i="15"/>
  <c r="E11" i="14"/>
  <c r="C11" i="14"/>
  <c r="E10" i="15"/>
  <c r="G10" i="15"/>
  <c r="G13" i="13" l="1"/>
  <c r="K13" i="13"/>
  <c r="K9" i="13"/>
  <c r="K10" i="13"/>
  <c r="K11" i="13"/>
  <c r="K12" i="13"/>
  <c r="K8" i="13"/>
  <c r="G9" i="13"/>
  <c r="G10" i="13"/>
  <c r="G11" i="13"/>
  <c r="G12" i="13"/>
  <c r="G8" i="13"/>
  <c r="I13" i="13"/>
  <c r="E13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8" i="11"/>
  <c r="Q59" i="11"/>
  <c r="M59" i="10"/>
  <c r="M60" i="10"/>
  <c r="Q59" i="10"/>
  <c r="Q60" i="10"/>
  <c r="O93" i="11"/>
  <c r="M66" i="9"/>
  <c r="Q64" i="9"/>
  <c r="Q65" i="9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8" i="11"/>
  <c r="G24" i="11"/>
  <c r="I24" i="10"/>
  <c r="E89" i="11"/>
  <c r="I67" i="9"/>
  <c r="C94" i="11"/>
  <c r="I18" i="8"/>
  <c r="I71" i="9" l="1"/>
  <c r="I8" i="9" l="1"/>
  <c r="E94" i="11"/>
  <c r="G94" i="11"/>
  <c r="I94" i="11"/>
  <c r="K94" i="11"/>
  <c r="M94" i="11"/>
  <c r="O94" i="11"/>
  <c r="Q94" i="11"/>
  <c r="S94" i="11"/>
  <c r="U94" i="11"/>
  <c r="E61" i="10"/>
  <c r="I61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8" i="10"/>
  <c r="G61" i="10"/>
  <c r="O61" i="10"/>
  <c r="Q71" i="9"/>
  <c r="M61" i="10" l="1"/>
  <c r="Q61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7" i="9"/>
  <c r="Q68" i="9"/>
  <c r="Q69" i="9"/>
  <c r="Q70" i="9"/>
  <c r="Q8" i="9"/>
  <c r="M71" i="9"/>
  <c r="G71" i="9"/>
  <c r="O71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8" i="8"/>
  <c r="S46" i="8" s="1"/>
  <c r="M36" i="8"/>
  <c r="M46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7" i="8"/>
  <c r="M38" i="8"/>
  <c r="M39" i="8"/>
  <c r="M40" i="8"/>
  <c r="M41" i="8"/>
  <c r="M42" i="8"/>
  <c r="M43" i="8"/>
  <c r="M44" i="8"/>
  <c r="M45" i="8"/>
  <c r="M8" i="8"/>
  <c r="K46" i="8"/>
  <c r="I36" i="8"/>
  <c r="I46" i="8"/>
  <c r="O46" i="8"/>
  <c r="Q46" i="8"/>
  <c r="Q9" i="7" l="1"/>
  <c r="Q10" i="7"/>
  <c r="Q11" i="7"/>
  <c r="Q12" i="7"/>
  <c r="Q8" i="7"/>
  <c r="Q13" i="7" s="1"/>
  <c r="G13" i="7"/>
  <c r="I13" i="7"/>
  <c r="K13" i="7"/>
  <c r="M13" i="7"/>
  <c r="O13" i="7"/>
  <c r="S16" i="6"/>
  <c r="Q16" i="6"/>
  <c r="O16" i="6"/>
  <c r="K16" i="6"/>
  <c r="M16" i="6"/>
  <c r="C72" i="1"/>
  <c r="W71" i="1" l="1"/>
  <c r="W72" i="1" s="1"/>
  <c r="G66" i="1"/>
  <c r="G72" i="1" s="1"/>
  <c r="I72" i="1"/>
  <c r="E72" i="1"/>
  <c r="K72" i="1"/>
  <c r="N72" i="1"/>
  <c r="O72" i="1"/>
  <c r="Q72" i="1"/>
  <c r="S72" i="1"/>
  <c r="U72" i="1"/>
</calcChain>
</file>

<file path=xl/sharedStrings.xml><?xml version="1.0" encoding="utf-8"?>
<sst xmlns="http://schemas.openxmlformats.org/spreadsheetml/2006/main" count="653" uniqueCount="195">
  <si>
    <t>صندوق سرمایه‌گذاری تجارت شاخصی کاردان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</si>
  <si>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</si>
  <si>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</si>
  <si>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</si>
  <si>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</si>
  <si>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</si>
  <si>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</si>
  <si>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</si>
  <si>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</si>
  <si>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</si>
  <si>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</si>
  <si>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</si>
  <si>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</si>
  <si>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</si>
  <si>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</si>
  <si>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</si>
  <si>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</si>
  <si>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</si>
  <si>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</si>
  <si>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ایرانیان</t>
  </si>
  <si>
    <t>بیمه البرز</t>
  </si>
  <si>
    <t>بیمه تجارت نو</t>
  </si>
  <si>
    <t>پالایش نفت بندرعباس</t>
  </si>
  <si>
    <t>پالایش نفت تبریز</t>
  </si>
  <si>
    <t>پتروشیمی پردیس</t>
  </si>
  <si>
    <t>پتروشیمی جم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</si>
  <si>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</si>
  <si>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</si>
  <si>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</si>
  <si>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</si>
  <si>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</si>
  <si>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</si>
  <si>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</si>
  <si>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</si>
  <si>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</si>
  <si>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</si>
  <si>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</si>
  <si>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</si>
  <si>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</si>
  <si>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مس‌ شهیدباهنر</t>
  </si>
  <si>
    <t>ح. کویر تایر</t>
  </si>
  <si>
    <t>داروسازی‌ سینا</t>
  </si>
  <si>
    <t>ریل پرداز نو آفرین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</si>
  <si>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</si>
  <si>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</si>
  <si>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</si>
  <si>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</si>
  <si>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</si>
  <si>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</si>
  <si>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</si>
  <si>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</si>
  <si>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</si>
  <si>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</si>
  <si>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</si>
  <si>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</si>
  <si>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</si>
  <si>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</si>
  <si>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 خوزستان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</si>
  <si>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</si>
  <si>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</si>
  <si>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</si>
  <si>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</si>
  <si>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</si>
  <si>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</si>
  <si>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</si>
  <si>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</si>
  <si>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</si>
  <si>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</si>
  <si>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</si>
  <si>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</si>
  <si>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</si>
  <si>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کویر تایر</t>
  </si>
  <si>
    <t>کیمیدارو</t>
  </si>
  <si>
    <t>بیمه اتکایی تهران رواک50%تادیه</t>
  </si>
  <si>
    <t>مس‌ شهیدباهنر</t>
  </si>
  <si>
    <t>ح . تامین سرمایه بانک ملت</t>
  </si>
  <si>
    <t>ح.تجلی توسعه معادن و فلزات</t>
  </si>
  <si>
    <t>ح.سرمایه گذاری صندوق بازنشستگی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</si>
  <si>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</si>
  <si>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</si>
  <si>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</si>
  <si>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</si>
  <si>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</si>
  <si>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</si>
  <si>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</si>
  <si>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</si>
  <si>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</si>
  <si>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</si>
  <si>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</si>
  <si>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</si>
  <si>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</si>
  <si>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</si>
  <si>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</si>
  <si>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</si>
  <si>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</si>
  <si>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</si>
  <si>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</si>
  <si>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</si>
  <si>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</si>
  <si>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</si>
  <si>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</si>
  <si>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</si>
  <si>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</si>
  <si>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</si>
  <si>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</si>
  <si>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</si>
  <si>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</si>
  <si>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</si>
  <si>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</si>
  <si>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</si>
  <si>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</si>
  <si>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</si>
  <si>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</si>
  <si>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</si>
  <si>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</si>
  <si>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</si>
  <si>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</si>
  <si>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</si>
  <si>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</si>
  <si>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</si>
  <si>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</si>
  <si>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</si>
  <si>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</si>
  <si>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</si>
  <si>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</si>
  <si>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</si>
  <si>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</si>
  <si>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</si>
  <si>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</si>
  <si>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</si>
  <si>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</si>
  <si>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</si>
  <si>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</si>
  <si>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</si>
  <si>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1400/04/29</t>
  </si>
  <si>
    <t>1400/07/17</t>
  </si>
  <si>
    <t>1400/04/24</t>
  </si>
  <si>
    <t>سیمان فارس و خوزستان</t>
  </si>
  <si>
    <t>1400/03/30</t>
  </si>
  <si>
    <t>1400/09/06</t>
  </si>
  <si>
    <t>معدنی و صنعتی گل گهر</t>
  </si>
  <si>
    <t>1400/04/12</t>
  </si>
  <si>
    <t>1400/05/11</t>
  </si>
  <si>
    <t>1400/04/09</t>
  </si>
  <si>
    <t>1400/04/27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</si>
  <si>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</si>
  <si>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</si>
  <si>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</si>
  <si>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</si>
  <si>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</si>
  <si>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</si>
  <si>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</si>
  <si>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فجر انرژی خلیج فارس</t>
  </si>
  <si>
    <t>سبحان دارو</t>
  </si>
  <si>
    <t>1400/03/03</t>
  </si>
  <si>
    <t>پتروشیمی پارس</t>
  </si>
  <si>
    <t>تامین سرمایه نوین</t>
  </si>
  <si>
    <t>1400/03/11</t>
  </si>
  <si>
    <t>1400/05/20</t>
  </si>
  <si>
    <t>پدیده شیمی قرن</t>
  </si>
  <si>
    <t>رایان هم افزا</t>
  </si>
  <si>
    <t>1400/03/18</t>
  </si>
  <si>
    <t>سپید ماکیان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</si>
  <si>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</si>
  <si>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</si>
  <si>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</si>
  <si>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</si>
  <si>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</si>
  <si>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تهیه توزیع غذای دنا آفرین فدک</t>
  </si>
  <si>
    <t>سرمایه گذاری تامین اجتماعی</t>
  </si>
  <si>
    <t>ح . تامین سرمایه لوتوس پارسیان</t>
  </si>
  <si>
    <t>ح . معدنی و صنعتی گل گهر</t>
  </si>
  <si>
    <t>پالایش نفت اصفهان</t>
  </si>
  <si>
    <t>بانک تجارت</t>
  </si>
  <si>
    <t>البرزدارو</t>
  </si>
  <si>
    <t>ح . سرمایه گذاری دارویی تامین</t>
  </si>
  <si>
    <t>شرکت کی بی سی</t>
  </si>
  <si>
    <t>گ.مدیریت ارزش سرمایه ص ب کشوری</t>
  </si>
  <si>
    <t>س. و خدمات مدیریت صند. ب کشوری</t>
  </si>
  <si>
    <t>سرمایه گذاری هامون صبا</t>
  </si>
  <si>
    <t>آریان کیمیا تک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</si>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</sst>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;\(#,##0\)"/>
    <numFmt numFmtId="166" formatCode="0.0000%"/>
  </numFmts>
  <fonts count="19">
    <font>
      <sz val="11"/>
      <name val="Calibri"/>
    </font>
    <font>
      <sz val="12"/>
      <name val="B Nazanin"/>
    </font>
    <font>
      <b/>
      <sz val="12"/>
      <name val="B Nazanin"/>
    </font>
    <font>
      <sz val="13"/>
      <color rgb="FF000000"/>
      <name val="B Nazanin"/>
      <charset val="178"/>
    </font>
    <font>
      <b/>
      <sz val="9"/>
      <color rgb="FF000000"/>
      <name val="Tahoma"/>
      <family val="2"/>
    </font>
    <font>
      <sz val="11"/>
      <name val="Calibri"/>
      <family val="2"/>
    </font>
    <font>
      <sz val="9"/>
      <color rgb="FF000000"/>
      <name val="Tahoma"/>
      <family val="2"/>
    </font>
    <font>
      <sz val="9"/>
      <name val="Tahoma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sz val="10"/>
      <color rgb="FF000000"/>
      <name val="Arial"/>
      <family val="2"/>
    </font>
    <font>
      <b/>
      <sz val="9"/>
      <name val="Tahoma"/>
      <family val="2"/>
    </font>
    <font>
      <b/>
      <sz val="9"/>
      <color rgb="FFFF0000"/>
      <name val="Tahoma"/>
      <family val="2"/>
    </font>
    <font>
      <b/>
      <sz val="14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0F9FD"/>
        <bgColor indexed="64"/>
      </patternFill>
    </fill>
    <fill>
      <patternFill patternType="solid">
        <fgColor rgb="FFADD8E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4" fontId="3" fillId="0" borderId="0" xfId="0" applyNumberFormat="1" applyFont="1" applyAlignment="1">
      <alignment horizontal="center" vertical="center" wrapText="1"/>
    </xf>
    <xf numFmtId="10" fontId="1" fillId="0" borderId="0" xfId="0" applyNumberFormat="1" applyFont="1"/>
    <xf numFmtId="164" fontId="1" fillId="0" borderId="0" xfId="0" applyNumberFormat="1" applyFont="1"/>
    <xf numFmtId="3" fontId="4" fillId="0" borderId="0" xfId="0" applyNumberFormat="1" applyFont="1"/>
    <xf numFmtId="3" fontId="6" fillId="0" borderId="0" xfId="0" applyNumberFormat="1" applyFont="1"/>
    <xf numFmtId="0" fontId="8" fillId="0" borderId="0" xfId="0" applyFont="1"/>
    <xf numFmtId="3" fontId="8" fillId="0" borderId="0" xfId="0" applyNumberFormat="1" applyFont="1"/>
    <xf numFmtId="10" fontId="8" fillId="0" borderId="0" xfId="0" applyNumberFormat="1" applyFont="1"/>
    <xf numFmtId="3" fontId="7" fillId="0" borderId="0" xfId="0" applyNumberFormat="1" applyFont="1" applyFill="1" applyAlignment="1">
      <alignment vertical="center" wrapText="1"/>
    </xf>
    <xf numFmtId="0" fontId="10" fillId="0" borderId="0" xfId="0" applyFont="1"/>
    <xf numFmtId="164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6" fillId="0" borderId="0" xfId="0" applyNumberFormat="1" applyFont="1" applyFill="1"/>
    <xf numFmtId="0" fontId="1" fillId="0" borderId="0" xfId="0" applyFont="1" applyFill="1"/>
    <xf numFmtId="3" fontId="7" fillId="0" borderId="0" xfId="0" applyNumberFormat="1" applyFont="1" applyFill="1" applyAlignment="1">
      <alignment horizontal="right" vertical="center" wrapText="1"/>
    </xf>
    <xf numFmtId="3" fontId="1" fillId="0" borderId="0" xfId="0" applyNumberFormat="1" applyFont="1" applyFill="1"/>
    <xf numFmtId="3" fontId="8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/>
    </xf>
    <xf numFmtId="0" fontId="7" fillId="0" borderId="0" xfId="0" applyFont="1" applyFill="1" applyAlignment="1">
      <alignment horizontal="right" vertical="center" wrapText="1"/>
    </xf>
    <xf numFmtId="0" fontId="6" fillId="0" borderId="0" xfId="0" applyFont="1"/>
    <xf numFmtId="0" fontId="11" fillId="0" borderId="0" xfId="0" applyFont="1"/>
    <xf numFmtId="165" fontId="1" fillId="0" borderId="0" xfId="0" applyNumberFormat="1" applyFont="1"/>
    <xf numFmtId="0" fontId="10" fillId="0" borderId="0" xfId="0" applyFont="1" applyFill="1"/>
    <xf numFmtId="164" fontId="8" fillId="0" borderId="0" xfId="0" applyNumberFormat="1" applyFont="1" applyFill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" fillId="0" borderId="0" xfId="0" applyFont="1" applyBorder="1"/>
    <xf numFmtId="3" fontId="6" fillId="0" borderId="0" xfId="0" applyNumberFormat="1" applyFont="1" applyBorder="1"/>
    <xf numFmtId="164" fontId="1" fillId="0" borderId="0" xfId="0" applyNumberFormat="1" applyFont="1" applyBorder="1"/>
    <xf numFmtId="3" fontId="4" fillId="0" borderId="0" xfId="0" applyNumberFormat="1" applyFont="1" applyFill="1"/>
    <xf numFmtId="3" fontId="8" fillId="0" borderId="0" xfId="0" applyNumberFormat="1" applyFont="1" applyFill="1"/>
    <xf numFmtId="164" fontId="3" fillId="0" borderId="0" xfId="0" applyNumberFormat="1" applyFont="1" applyBorder="1" applyAlignment="1">
      <alignment horizontal="center" vertical="center" wrapText="1"/>
    </xf>
    <xf numFmtId="3" fontId="13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/>
    <xf numFmtId="10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3" fontId="14" fillId="3" borderId="0" xfId="0" applyNumberFormat="1" applyFont="1" applyFill="1" applyAlignment="1">
      <alignment horizontal="right" vertical="center" wrapText="1"/>
    </xf>
    <xf numFmtId="3" fontId="13" fillId="3" borderId="0" xfId="0" applyNumberFormat="1" applyFont="1" applyFill="1" applyAlignment="1">
      <alignment horizontal="right" vertical="center" wrapText="1"/>
    </xf>
    <xf numFmtId="10" fontId="8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/>
    <xf numFmtId="164" fontId="8" fillId="0" borderId="1" xfId="0" applyNumberFormat="1" applyFont="1" applyBorder="1" applyAlignment="1">
      <alignment horizontal="center" vertical="center"/>
    </xf>
    <xf numFmtId="3" fontId="14" fillId="3" borderId="0" xfId="0" applyNumberFormat="1" applyFont="1" applyFill="1" applyBorder="1" applyAlignment="1">
      <alignment horizontal="righ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Border="1"/>
    <xf numFmtId="166" fontId="1" fillId="0" borderId="0" xfId="0" applyNumberFormat="1" applyFont="1" applyBorder="1"/>
    <xf numFmtId="3" fontId="4" fillId="0" borderId="0" xfId="0" applyNumberFormat="1" applyFont="1" applyBorder="1"/>
    <xf numFmtId="10" fontId="0" fillId="2" borderId="0" xfId="0" applyNumberFormat="1" applyFill="1" applyBorder="1"/>
    <xf numFmtId="10" fontId="5" fillId="2" borderId="0" xfId="0" applyNumberFormat="1" applyFont="1" applyFill="1" applyBorder="1"/>
    <xf numFmtId="10" fontId="8" fillId="0" borderId="0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78"/>
  <sheetViews>
    <sheetView rightToLeft="1" view="pageBreakPreview" topLeftCell="A48" zoomScale="90" zoomScaleNormal="100" zoomScaleSheetLayoutView="90" workbookViewId="0">
      <selection activeCell="M74" sqref="M74"/>
    </sheetView>
  </sheetViews>
  <sheetFormatPr defaultRowHeight="15"/>
  <cols>
    <col min="1" max="1" width="29.710937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14.28515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21.7109375" style="1" bestFit="1" customWidth="1"/>
    <col min="28" max="16384" width="9.140625" style="1"/>
  </cols>
  <sheetData>
    <row r="2" spans="1:28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8" ht="30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8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6" spans="1:28" ht="30">
      <c r="A6" s="61" t="s">
        <v>3</v>
      </c>
      <c r="B6" s="9"/>
      <c r="C6" s="59" t="s">
        <v>4</v>
      </c>
      <c r="D6" s="59" t="s">
        <v>4</v>
      </c>
      <c r="E6" s="59" t="s">
        <v>4</v>
      </c>
      <c r="F6" s="59" t="s">
        <v>4</v>
      </c>
      <c r="G6" s="59" t="s">
        <v>4</v>
      </c>
      <c r="H6" s="9"/>
      <c r="I6" s="59" t="s">
        <v>5</v>
      </c>
      <c r="J6" s="59" t="s">
        <v>5</v>
      </c>
      <c r="K6" s="59" t="s">
        <v>5</v>
      </c>
      <c r="L6" s="59" t="s">
        <v>5</v>
      </c>
      <c r="M6" s="59" t="s">
        <v>5</v>
      </c>
      <c r="N6" s="59" t="s">
        <v>5</v>
      </c>
      <c r="O6" s="59" t="s">
        <v>5</v>
      </c>
      <c r="P6" s="9"/>
      <c r="Q6" s="59" t="s">
        <v>6</v>
      </c>
      <c r="R6" s="59" t="s">
        <v>6</v>
      </c>
      <c r="S6" s="59" t="s">
        <v>6</v>
      </c>
      <c r="T6" s="59" t="s">
        <v>6</v>
      </c>
      <c r="U6" s="59" t="s">
        <v>6</v>
      </c>
      <c r="V6" s="59" t="s">
        <v>6</v>
      </c>
      <c r="W6" s="59" t="s">
        <v>6</v>
      </c>
      <c r="X6" s="59" t="s">
        <v>6</v>
      </c>
      <c r="Y6" s="59" t="s">
        <v>6</v>
      </c>
      <c r="AA6" s="34"/>
      <c r="AB6" s="34"/>
    </row>
    <row r="7" spans="1:28" ht="30">
      <c r="A7" s="61" t="s">
        <v>3</v>
      </c>
      <c r="B7" s="9"/>
      <c r="C7" s="61" t="s">
        <v>7</v>
      </c>
      <c r="D7" s="9"/>
      <c r="E7" s="61" t="s">
        <v>8</v>
      </c>
      <c r="F7" s="9"/>
      <c r="G7" s="61" t="s">
        <v>9</v>
      </c>
      <c r="H7" s="9"/>
      <c r="I7" s="59" t="s">
        <v>10</v>
      </c>
      <c r="J7" s="59" t="s">
        <v>10</v>
      </c>
      <c r="K7" s="59" t="s">
        <v>10</v>
      </c>
      <c r="L7" s="9"/>
      <c r="M7" s="59" t="s">
        <v>11</v>
      </c>
      <c r="N7" s="59" t="s">
        <v>11</v>
      </c>
      <c r="O7" s="59" t="s">
        <v>11</v>
      </c>
      <c r="P7" s="9"/>
      <c r="Q7" s="61" t="s">
        <v>7</v>
      </c>
      <c r="R7" s="9"/>
      <c r="S7" s="61" t="s">
        <v>12</v>
      </c>
      <c r="T7" s="9"/>
      <c r="U7" s="61" t="s">
        <v>8</v>
      </c>
      <c r="V7" s="9"/>
      <c r="W7" s="61" t="s">
        <v>9</v>
      </c>
      <c r="X7" s="9"/>
      <c r="Y7" s="61" t="s">
        <v>13</v>
      </c>
      <c r="AA7" s="34"/>
      <c r="AB7" s="34"/>
    </row>
    <row r="8" spans="1:28" ht="30">
      <c r="A8" s="59" t="s">
        <v>3</v>
      </c>
      <c r="B8" s="9"/>
      <c r="C8" s="59" t="s">
        <v>7</v>
      </c>
      <c r="D8" s="9"/>
      <c r="E8" s="59" t="s">
        <v>8</v>
      </c>
      <c r="F8" s="9"/>
      <c r="G8" s="59" t="s">
        <v>9</v>
      </c>
      <c r="H8" s="9"/>
      <c r="I8" s="59" t="s">
        <v>7</v>
      </c>
      <c r="J8" s="9"/>
      <c r="K8" s="59" t="s">
        <v>8</v>
      </c>
      <c r="L8" s="9"/>
      <c r="M8" s="59" t="s">
        <v>7</v>
      </c>
      <c r="N8" s="9"/>
      <c r="O8" s="59" t="s">
        <v>14</v>
      </c>
      <c r="P8" s="9"/>
      <c r="Q8" s="59" t="s">
        <v>7</v>
      </c>
      <c r="R8" s="9"/>
      <c r="S8" s="59" t="s">
        <v>12</v>
      </c>
      <c r="T8" s="9"/>
      <c r="U8" s="59" t="s">
        <v>8</v>
      </c>
      <c r="V8" s="9"/>
      <c r="W8" s="59" t="s">
        <v>9</v>
      </c>
      <c r="X8" s="9"/>
      <c r="Y8" s="59" t="s">
        <v>13</v>
      </c>
      <c r="AA8" s="55"/>
      <c r="AB8" s="34"/>
    </row>
    <row r="9" spans="1:28" ht="21">
      <c r="A9" s="13" t="s">
        <v>15</v>
      </c>
      <c r="C9" s="14">
        <v>13000000</v>
      </c>
      <c r="D9" s="14"/>
      <c r="E9" s="14">
        <v>138922694049</v>
      </c>
      <c r="F9" s="14"/>
      <c r="G9" s="14">
        <v>94839328350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0</v>
      </c>
      <c r="P9" s="14"/>
      <c r="Q9" s="14">
        <v>13000000</v>
      </c>
      <c r="R9" s="14"/>
      <c r="S9" s="14">
        <v>6730</v>
      </c>
      <c r="T9" s="14"/>
      <c r="U9" s="14">
        <v>138922694049</v>
      </c>
      <c r="V9" s="14"/>
      <c r="W9" s="14">
        <v>86969434500</v>
      </c>
      <c r="Y9" s="15">
        <v>1.8660702414417505E-2</v>
      </c>
      <c r="AA9" s="56"/>
      <c r="AB9" s="34"/>
    </row>
    <row r="10" spans="1:28" ht="21">
      <c r="A10" s="13" t="s">
        <v>16</v>
      </c>
      <c r="C10" s="14">
        <v>4302803</v>
      </c>
      <c r="D10" s="14"/>
      <c r="E10" s="14">
        <v>15797386890</v>
      </c>
      <c r="F10" s="14"/>
      <c r="G10" s="14">
        <v>13160948468.2556</v>
      </c>
      <c r="H10" s="14"/>
      <c r="I10" s="14">
        <v>0</v>
      </c>
      <c r="J10" s="14"/>
      <c r="K10" s="14">
        <v>0</v>
      </c>
      <c r="L10" s="14"/>
      <c r="M10" s="14">
        <v>-302803</v>
      </c>
      <c r="N10" s="14"/>
      <c r="O10" s="14">
        <v>895478937</v>
      </c>
      <c r="P10" s="14"/>
      <c r="Q10" s="14">
        <v>4000000</v>
      </c>
      <c r="R10" s="14"/>
      <c r="S10" s="14">
        <v>2963</v>
      </c>
      <c r="T10" s="14"/>
      <c r="U10" s="14">
        <v>14685670611</v>
      </c>
      <c r="V10" s="14"/>
      <c r="W10" s="14">
        <v>11781480600</v>
      </c>
      <c r="Y10" s="15">
        <v>2.5279077039167481E-3</v>
      </c>
      <c r="AA10" s="56"/>
      <c r="AB10" s="34"/>
    </row>
    <row r="11" spans="1:28" ht="21">
      <c r="A11" s="13" t="s">
        <v>17</v>
      </c>
      <c r="C11" s="14">
        <v>50565043</v>
      </c>
      <c r="D11" s="14"/>
      <c r="E11" s="14">
        <v>208316127690</v>
      </c>
      <c r="F11" s="14"/>
      <c r="G11" s="14">
        <v>165871797280.69501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0</v>
      </c>
      <c r="P11" s="14"/>
      <c r="Q11" s="14">
        <v>50565043</v>
      </c>
      <c r="R11" s="14"/>
      <c r="S11" s="14">
        <v>3190</v>
      </c>
      <c r="T11" s="14"/>
      <c r="U11" s="14">
        <v>208316127690</v>
      </c>
      <c r="V11" s="14"/>
      <c r="W11" s="14">
        <v>160342737371.33899</v>
      </c>
      <c r="Y11" s="15">
        <v>3.4404134321462762E-2</v>
      </c>
      <c r="AA11" s="56"/>
      <c r="AB11" s="34"/>
    </row>
    <row r="12" spans="1:28" ht="21">
      <c r="A12" s="13" t="s">
        <v>18</v>
      </c>
      <c r="C12" s="14">
        <v>38137</v>
      </c>
      <c r="D12" s="14"/>
      <c r="E12" s="14">
        <v>26720136</v>
      </c>
      <c r="F12" s="14"/>
      <c r="G12" s="14">
        <v>26537059.395</v>
      </c>
      <c r="H12" s="14"/>
      <c r="I12" s="14">
        <v>0</v>
      </c>
      <c r="J12" s="14"/>
      <c r="K12" s="14">
        <v>0</v>
      </c>
      <c r="L12" s="14"/>
      <c r="M12" s="14">
        <v>0</v>
      </c>
      <c r="N12" s="14"/>
      <c r="O12" s="14">
        <v>0</v>
      </c>
      <c r="P12" s="14"/>
      <c r="Q12" s="14">
        <v>38137</v>
      </c>
      <c r="R12" s="14"/>
      <c r="S12" s="14">
        <v>700</v>
      </c>
      <c r="T12" s="14"/>
      <c r="U12" s="14">
        <v>26720136</v>
      </c>
      <c r="V12" s="14"/>
      <c r="W12" s="14">
        <v>26537059.395</v>
      </c>
      <c r="Y12" s="15">
        <v>5.6939564017036038E-6</v>
      </c>
      <c r="AA12" s="56"/>
      <c r="AB12" s="34"/>
    </row>
    <row r="13" spans="1:28" ht="21">
      <c r="A13" s="13" t="s">
        <v>19</v>
      </c>
      <c r="C13" s="14">
        <v>5664941</v>
      </c>
      <c r="D13" s="14"/>
      <c r="E13" s="14">
        <v>65983616067</v>
      </c>
      <c r="F13" s="14"/>
      <c r="G13" s="14">
        <v>66899067060.473999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0</v>
      </c>
      <c r="P13" s="14"/>
      <c r="Q13" s="14">
        <v>5664941</v>
      </c>
      <c r="R13" s="14"/>
      <c r="S13" s="14">
        <v>9700</v>
      </c>
      <c r="T13" s="14"/>
      <c r="U13" s="14">
        <v>65983616067</v>
      </c>
      <c r="V13" s="14"/>
      <c r="W13" s="14">
        <v>54622975630.184998</v>
      </c>
      <c r="Y13" s="15">
        <v>1.1720245153771371E-2</v>
      </c>
      <c r="AA13" s="56"/>
      <c r="AB13" s="34"/>
    </row>
    <row r="14" spans="1:28" ht="21">
      <c r="A14" s="13" t="s">
        <v>20</v>
      </c>
      <c r="C14" s="14">
        <v>25624304</v>
      </c>
      <c r="D14" s="14"/>
      <c r="E14" s="14">
        <v>68737482442</v>
      </c>
      <c r="F14" s="14"/>
      <c r="G14" s="14">
        <v>53821996633.605598</v>
      </c>
      <c r="H14" s="14"/>
      <c r="I14" s="14">
        <v>0</v>
      </c>
      <c r="J14" s="14"/>
      <c r="K14" s="14">
        <v>0</v>
      </c>
      <c r="L14" s="14"/>
      <c r="M14" s="14">
        <v>0</v>
      </c>
      <c r="N14" s="14"/>
      <c r="O14" s="14">
        <v>0</v>
      </c>
      <c r="P14" s="14"/>
      <c r="Q14" s="14">
        <v>25624304</v>
      </c>
      <c r="R14" s="14"/>
      <c r="S14" s="14">
        <v>1792</v>
      </c>
      <c r="T14" s="14"/>
      <c r="U14" s="14">
        <v>68737482442</v>
      </c>
      <c r="V14" s="14"/>
      <c r="W14" s="14">
        <v>45645536189.030403</v>
      </c>
      <c r="Y14" s="15">
        <v>9.7939899490782738E-3</v>
      </c>
      <c r="AA14" s="56"/>
      <c r="AB14" s="34"/>
    </row>
    <row r="15" spans="1:28" ht="21">
      <c r="A15" s="13" t="s">
        <v>21</v>
      </c>
      <c r="C15" s="14">
        <v>6459395</v>
      </c>
      <c r="D15" s="14"/>
      <c r="E15" s="14">
        <v>52526706541</v>
      </c>
      <c r="F15" s="14"/>
      <c r="G15" s="14">
        <v>49820241052.460297</v>
      </c>
      <c r="H15" s="14"/>
      <c r="I15" s="14">
        <v>0</v>
      </c>
      <c r="J15" s="14"/>
      <c r="K15" s="14">
        <v>0</v>
      </c>
      <c r="L15" s="14"/>
      <c r="M15" s="14">
        <v>-872671</v>
      </c>
      <c r="N15" s="14"/>
      <c r="O15" s="14">
        <v>6349566120</v>
      </c>
      <c r="P15" s="14"/>
      <c r="Q15" s="14">
        <v>5586724</v>
      </c>
      <c r="R15" s="14"/>
      <c r="S15" s="14">
        <v>6502</v>
      </c>
      <c r="T15" s="14"/>
      <c r="U15" s="14">
        <v>45430293717</v>
      </c>
      <c r="V15" s="14"/>
      <c r="W15" s="14">
        <v>36108746415.284401</v>
      </c>
      <c r="Y15" s="15">
        <v>7.7477170604494053E-3</v>
      </c>
      <c r="AA15" s="56"/>
      <c r="AB15" s="34"/>
    </row>
    <row r="16" spans="1:28" ht="21">
      <c r="A16" s="13" t="s">
        <v>22</v>
      </c>
      <c r="C16" s="14">
        <v>12841679</v>
      </c>
      <c r="D16" s="14"/>
      <c r="E16" s="14">
        <v>114980784614</v>
      </c>
      <c r="F16" s="14"/>
      <c r="G16" s="14">
        <v>82591303434.376495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0</v>
      </c>
      <c r="P16" s="14"/>
      <c r="Q16" s="14">
        <v>12841679</v>
      </c>
      <c r="R16" s="14"/>
      <c r="S16" s="14">
        <v>5920</v>
      </c>
      <c r="T16" s="14"/>
      <c r="U16" s="14">
        <v>114980784614</v>
      </c>
      <c r="V16" s="14"/>
      <c r="W16" s="14">
        <v>75570404378.904007</v>
      </c>
      <c r="Y16" s="15">
        <v>1.6214855662329521E-2</v>
      </c>
      <c r="AA16" s="56"/>
      <c r="AB16" s="34"/>
    </row>
    <row r="17" spans="1:28" ht="21">
      <c r="A17" s="13" t="s">
        <v>23</v>
      </c>
      <c r="C17" s="14">
        <v>4550000</v>
      </c>
      <c r="D17" s="14"/>
      <c r="E17" s="14">
        <v>127727251980</v>
      </c>
      <c r="F17" s="14"/>
      <c r="G17" s="14">
        <v>149573212425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14">
        <v>0</v>
      </c>
      <c r="P17" s="14"/>
      <c r="Q17" s="14">
        <v>4550000</v>
      </c>
      <c r="R17" s="14"/>
      <c r="S17" s="14">
        <v>31310</v>
      </c>
      <c r="T17" s="14"/>
      <c r="U17" s="14">
        <v>127727251980</v>
      </c>
      <c r="V17" s="14"/>
      <c r="W17" s="14">
        <v>141612860025</v>
      </c>
      <c r="Y17" s="15">
        <v>3.0385335424724255E-2</v>
      </c>
      <c r="AA17" s="56"/>
      <c r="AB17" s="34"/>
    </row>
    <row r="18" spans="1:28" ht="21">
      <c r="A18" s="13" t="s">
        <v>24</v>
      </c>
      <c r="C18" s="14">
        <v>108756</v>
      </c>
      <c r="D18" s="14"/>
      <c r="E18" s="14">
        <v>10361902885</v>
      </c>
      <c r="F18" s="14"/>
      <c r="G18" s="14">
        <v>19772037050.202</v>
      </c>
      <c r="H18" s="14"/>
      <c r="I18" s="14">
        <v>0</v>
      </c>
      <c r="J18" s="14"/>
      <c r="K18" s="14">
        <v>0</v>
      </c>
      <c r="L18" s="14"/>
      <c r="M18" s="14">
        <v>-108756</v>
      </c>
      <c r="N18" s="14"/>
      <c r="O18" s="14">
        <v>20431460179</v>
      </c>
      <c r="P18" s="14"/>
      <c r="Q18" s="14">
        <v>0</v>
      </c>
      <c r="R18" s="14"/>
      <c r="S18" s="14">
        <v>0</v>
      </c>
      <c r="T18" s="14"/>
      <c r="U18" s="14">
        <v>0</v>
      </c>
      <c r="V18" s="14"/>
      <c r="W18" s="14">
        <v>0</v>
      </c>
      <c r="Y18" s="15">
        <v>0</v>
      </c>
      <c r="AA18" s="56"/>
      <c r="AB18" s="34"/>
    </row>
    <row r="19" spans="1:28" ht="21">
      <c r="A19" s="13" t="s">
        <v>25</v>
      </c>
      <c r="C19" s="14">
        <v>450652</v>
      </c>
      <c r="D19" s="14"/>
      <c r="E19" s="14">
        <v>16730965474</v>
      </c>
      <c r="F19" s="14"/>
      <c r="G19" s="14">
        <v>21726575099.099998</v>
      </c>
      <c r="H19" s="14"/>
      <c r="I19" s="14">
        <v>0</v>
      </c>
      <c r="J19" s="14"/>
      <c r="K19" s="14">
        <v>0</v>
      </c>
      <c r="L19" s="14"/>
      <c r="M19" s="14">
        <v>-652</v>
      </c>
      <c r="N19" s="14"/>
      <c r="O19" s="14">
        <v>31109793</v>
      </c>
      <c r="P19" s="14"/>
      <c r="Q19" s="14">
        <v>450000</v>
      </c>
      <c r="R19" s="14"/>
      <c r="S19" s="14">
        <v>48900</v>
      </c>
      <c r="T19" s="14"/>
      <c r="U19" s="14">
        <v>16706759236</v>
      </c>
      <c r="V19" s="14"/>
      <c r="W19" s="14">
        <v>21874070250</v>
      </c>
      <c r="Y19" s="15">
        <v>4.6934364685021967E-3</v>
      </c>
      <c r="AA19" s="56"/>
      <c r="AB19" s="34"/>
    </row>
    <row r="20" spans="1:28" ht="21">
      <c r="A20" s="13" t="s">
        <v>26</v>
      </c>
      <c r="C20" s="14">
        <v>1300000</v>
      </c>
      <c r="D20" s="14"/>
      <c r="E20" s="14">
        <v>104394925454</v>
      </c>
      <c r="F20" s="14"/>
      <c r="G20" s="14">
        <v>119314827450</v>
      </c>
      <c r="H20" s="14"/>
      <c r="I20" s="14">
        <v>104845</v>
      </c>
      <c r="J20" s="14"/>
      <c r="K20" s="14">
        <v>9992745862</v>
      </c>
      <c r="L20" s="14"/>
      <c r="M20" s="14">
        <v>0</v>
      </c>
      <c r="N20" s="14"/>
      <c r="O20" s="14">
        <v>0</v>
      </c>
      <c r="P20" s="14"/>
      <c r="Q20" s="14">
        <v>1404845</v>
      </c>
      <c r="R20" s="14"/>
      <c r="S20" s="14">
        <v>90490</v>
      </c>
      <c r="T20" s="14"/>
      <c r="U20" s="14">
        <v>114387671316</v>
      </c>
      <c r="V20" s="14"/>
      <c r="W20" s="14">
        <v>126368033726.903</v>
      </c>
      <c r="Y20" s="15">
        <v>2.7114310741813686E-2</v>
      </c>
      <c r="AA20" s="56"/>
      <c r="AB20" s="34"/>
    </row>
    <row r="21" spans="1:28" ht="21">
      <c r="A21" s="13" t="s">
        <v>27</v>
      </c>
      <c r="C21" s="14">
        <v>502004</v>
      </c>
      <c r="D21" s="14"/>
      <c r="E21" s="14">
        <v>34375945269</v>
      </c>
      <c r="F21" s="14"/>
      <c r="G21" s="14">
        <v>57636472301.099998</v>
      </c>
      <c r="H21" s="14"/>
      <c r="I21" s="14">
        <v>0</v>
      </c>
      <c r="J21" s="14"/>
      <c r="K21" s="14">
        <v>0</v>
      </c>
      <c r="L21" s="14"/>
      <c r="M21" s="14">
        <v>-2004</v>
      </c>
      <c r="N21" s="14"/>
      <c r="O21" s="14">
        <v>256987968</v>
      </c>
      <c r="P21" s="14"/>
      <c r="Q21" s="14">
        <v>500000</v>
      </c>
      <c r="R21" s="14"/>
      <c r="S21" s="14">
        <v>121970</v>
      </c>
      <c r="T21" s="14"/>
      <c r="U21" s="14">
        <v>34238716494</v>
      </c>
      <c r="V21" s="14"/>
      <c r="W21" s="14">
        <v>60622139250</v>
      </c>
      <c r="Y21" s="15">
        <v>1.3007462987121403E-2</v>
      </c>
      <c r="AA21" s="56"/>
      <c r="AB21" s="34"/>
    </row>
    <row r="22" spans="1:28" ht="21">
      <c r="A22" s="13" t="s">
        <v>28</v>
      </c>
      <c r="C22" s="14">
        <v>1793746</v>
      </c>
      <c r="D22" s="14"/>
      <c r="E22" s="14">
        <v>109521563675</v>
      </c>
      <c r="F22" s="14"/>
      <c r="G22" s="14">
        <v>206593994554.06299</v>
      </c>
      <c r="H22" s="14"/>
      <c r="I22" s="14">
        <v>0</v>
      </c>
      <c r="J22" s="14"/>
      <c r="K22" s="14">
        <v>0</v>
      </c>
      <c r="L22" s="14"/>
      <c r="M22" s="14">
        <v>-3746</v>
      </c>
      <c r="N22" s="14"/>
      <c r="O22" s="14">
        <v>419289896</v>
      </c>
      <c r="P22" s="14"/>
      <c r="Q22" s="14">
        <v>1790000</v>
      </c>
      <c r="R22" s="14"/>
      <c r="S22" s="14">
        <v>106481</v>
      </c>
      <c r="T22" s="14"/>
      <c r="U22" s="14">
        <v>109292842453</v>
      </c>
      <c r="V22" s="14"/>
      <c r="W22" s="14">
        <v>189466914109.5</v>
      </c>
      <c r="Y22" s="15">
        <v>4.065319870023279E-2</v>
      </c>
      <c r="AA22" s="56"/>
      <c r="AB22" s="34"/>
    </row>
    <row r="23" spans="1:28" ht="21">
      <c r="A23" s="13" t="s">
        <v>29</v>
      </c>
      <c r="C23" s="14">
        <v>20731945</v>
      </c>
      <c r="D23" s="14"/>
      <c r="E23" s="14">
        <v>98533593325</v>
      </c>
      <c r="F23" s="14"/>
      <c r="G23" s="14">
        <v>74087880788.463699</v>
      </c>
      <c r="H23" s="14"/>
      <c r="I23" s="14">
        <v>0</v>
      </c>
      <c r="J23" s="14"/>
      <c r="K23" s="14">
        <v>0</v>
      </c>
      <c r="L23" s="14"/>
      <c r="M23" s="14">
        <v>0</v>
      </c>
      <c r="N23" s="14"/>
      <c r="O23" s="14">
        <v>0</v>
      </c>
      <c r="P23" s="14"/>
      <c r="Q23" s="14">
        <v>20731945</v>
      </c>
      <c r="R23" s="14"/>
      <c r="S23" s="14">
        <v>2467</v>
      </c>
      <c r="T23" s="14"/>
      <c r="U23" s="14">
        <v>74230100556</v>
      </c>
      <c r="V23" s="14"/>
      <c r="W23" s="14">
        <v>50841391350.525703</v>
      </c>
      <c r="Y23" s="15">
        <v>1.0908844926743778E-2</v>
      </c>
      <c r="AA23" s="56"/>
      <c r="AB23" s="34"/>
    </row>
    <row r="24" spans="1:28" ht="21">
      <c r="A24" s="13" t="s">
        <v>30</v>
      </c>
      <c r="C24" s="14">
        <v>25453</v>
      </c>
      <c r="D24" s="14"/>
      <c r="E24" s="14">
        <v>25476109</v>
      </c>
      <c r="F24" s="14"/>
      <c r="G24" s="14">
        <v>25301554.649999999</v>
      </c>
      <c r="H24" s="14"/>
      <c r="I24" s="14">
        <v>0</v>
      </c>
      <c r="J24" s="14"/>
      <c r="K24" s="14">
        <v>0</v>
      </c>
      <c r="L24" s="14"/>
      <c r="M24" s="14">
        <v>0</v>
      </c>
      <c r="N24" s="14"/>
      <c r="O24" s="14">
        <v>0</v>
      </c>
      <c r="P24" s="14"/>
      <c r="Q24" s="14">
        <v>25453</v>
      </c>
      <c r="R24" s="14"/>
      <c r="S24" s="14">
        <v>1000</v>
      </c>
      <c r="T24" s="14"/>
      <c r="U24" s="14">
        <v>25476109</v>
      </c>
      <c r="V24" s="14"/>
      <c r="W24" s="14">
        <v>25301554.649999999</v>
      </c>
      <c r="Y24" s="15">
        <v>5.4288588244847268E-6</v>
      </c>
      <c r="AA24" s="56"/>
      <c r="AB24" s="34"/>
    </row>
    <row r="25" spans="1:28" ht="21">
      <c r="A25" s="13" t="s">
        <v>31</v>
      </c>
      <c r="C25" s="14">
        <v>4183326</v>
      </c>
      <c r="D25" s="14"/>
      <c r="E25" s="14">
        <v>20155214041</v>
      </c>
      <c r="F25" s="14"/>
      <c r="G25" s="14">
        <v>23786249402.916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14">
        <v>0</v>
      </c>
      <c r="P25" s="14"/>
      <c r="Q25" s="14">
        <v>4183326</v>
      </c>
      <c r="R25" s="14"/>
      <c r="S25" s="14">
        <v>5720</v>
      </c>
      <c r="T25" s="14"/>
      <c r="U25" s="14">
        <v>20155214041</v>
      </c>
      <c r="V25" s="14"/>
      <c r="W25" s="14">
        <v>23786249402.916</v>
      </c>
      <c r="Y25" s="15">
        <v>5.1037255124722191E-3</v>
      </c>
      <c r="AA25" s="56"/>
      <c r="AB25" s="34"/>
    </row>
    <row r="26" spans="1:28" ht="21">
      <c r="A26" s="13" t="s">
        <v>32</v>
      </c>
      <c r="C26" s="14">
        <v>1129857</v>
      </c>
      <c r="D26" s="14"/>
      <c r="E26" s="14">
        <v>40275112239</v>
      </c>
      <c r="F26" s="14"/>
      <c r="G26" s="14">
        <v>39356873922.485703</v>
      </c>
      <c r="H26" s="14"/>
      <c r="I26" s="14">
        <v>0</v>
      </c>
      <c r="J26" s="14"/>
      <c r="K26" s="14">
        <v>0</v>
      </c>
      <c r="L26" s="14"/>
      <c r="M26" s="14">
        <v>0</v>
      </c>
      <c r="N26" s="14"/>
      <c r="O26" s="14">
        <v>0</v>
      </c>
      <c r="P26" s="14"/>
      <c r="Q26" s="14">
        <v>1129857</v>
      </c>
      <c r="R26" s="14"/>
      <c r="S26" s="14">
        <v>28141</v>
      </c>
      <c r="T26" s="14"/>
      <c r="U26" s="14">
        <v>40275112239</v>
      </c>
      <c r="V26" s="14"/>
      <c r="W26" s="14">
        <v>31606123767.269798</v>
      </c>
      <c r="Y26" s="15">
        <v>6.7816063595799283E-3</v>
      </c>
      <c r="AA26" s="56"/>
      <c r="AB26" s="34"/>
    </row>
    <row r="27" spans="1:28" ht="21">
      <c r="A27" s="13" t="s">
        <v>33</v>
      </c>
      <c r="C27" s="14">
        <v>325402</v>
      </c>
      <c r="D27" s="14"/>
      <c r="E27" s="14">
        <v>2485071655</v>
      </c>
      <c r="F27" s="14"/>
      <c r="G27" s="14">
        <v>6641400998.5092001</v>
      </c>
      <c r="H27" s="14"/>
      <c r="I27" s="14">
        <v>0</v>
      </c>
      <c r="J27" s="14"/>
      <c r="K27" s="14">
        <v>0</v>
      </c>
      <c r="L27" s="14"/>
      <c r="M27" s="14">
        <v>0</v>
      </c>
      <c r="N27" s="14"/>
      <c r="O27" s="14">
        <v>0</v>
      </c>
      <c r="P27" s="14"/>
      <c r="Q27" s="14">
        <v>325402</v>
      </c>
      <c r="R27" s="14"/>
      <c r="S27" s="14">
        <v>18769</v>
      </c>
      <c r="T27" s="14"/>
      <c r="U27" s="14">
        <v>2485071655</v>
      </c>
      <c r="V27" s="14"/>
      <c r="W27" s="14">
        <v>6071130690.6788998</v>
      </c>
      <c r="Y27" s="15">
        <v>1.3026595353772936E-3</v>
      </c>
      <c r="AA27" s="56"/>
      <c r="AB27" s="34"/>
    </row>
    <row r="28" spans="1:28" ht="21">
      <c r="A28" s="13" t="s">
        <v>34</v>
      </c>
      <c r="C28" s="14">
        <v>3200000</v>
      </c>
      <c r="D28" s="14"/>
      <c r="E28" s="14">
        <v>96611401715</v>
      </c>
      <c r="F28" s="14"/>
      <c r="G28" s="14">
        <v>43261056000</v>
      </c>
      <c r="H28" s="14"/>
      <c r="I28" s="14">
        <v>0</v>
      </c>
      <c r="J28" s="14"/>
      <c r="K28" s="14">
        <v>0</v>
      </c>
      <c r="L28" s="14"/>
      <c r="M28" s="14">
        <v>0</v>
      </c>
      <c r="N28" s="14"/>
      <c r="O28" s="14">
        <v>0</v>
      </c>
      <c r="P28" s="14"/>
      <c r="Q28" s="14">
        <v>5818182</v>
      </c>
      <c r="R28" s="14"/>
      <c r="S28" s="14">
        <v>6920</v>
      </c>
      <c r="T28" s="14"/>
      <c r="U28" s="14">
        <v>96611401715</v>
      </c>
      <c r="V28" s="14"/>
      <c r="W28" s="14">
        <v>40022261614.332001</v>
      </c>
      <c r="Y28" s="15">
        <v>8.5874252055417721E-3</v>
      </c>
      <c r="AA28" s="56"/>
      <c r="AB28" s="34"/>
    </row>
    <row r="29" spans="1:28" ht="21">
      <c r="A29" s="13" t="s">
        <v>35</v>
      </c>
      <c r="C29" s="14">
        <v>8303959</v>
      </c>
      <c r="D29" s="14"/>
      <c r="E29" s="14">
        <v>57006038508</v>
      </c>
      <c r="F29" s="14"/>
      <c r="G29" s="14">
        <v>43163044271.414597</v>
      </c>
      <c r="H29" s="14"/>
      <c r="I29" s="14">
        <v>0</v>
      </c>
      <c r="J29" s="14"/>
      <c r="K29" s="14">
        <v>0</v>
      </c>
      <c r="L29" s="14"/>
      <c r="M29" s="14">
        <v>0</v>
      </c>
      <c r="N29" s="14"/>
      <c r="O29" s="14">
        <v>0</v>
      </c>
      <c r="P29" s="14"/>
      <c r="Q29" s="14">
        <v>8303959</v>
      </c>
      <c r="R29" s="14"/>
      <c r="S29" s="14">
        <v>6124</v>
      </c>
      <c r="T29" s="14"/>
      <c r="U29" s="14">
        <v>57006038508</v>
      </c>
      <c r="V29" s="14"/>
      <c r="W29" s="14">
        <v>50550866918.749802</v>
      </c>
      <c r="Y29" s="15">
        <v>1.0846508198942152E-2</v>
      </c>
      <c r="AA29" s="56"/>
      <c r="AB29" s="34"/>
    </row>
    <row r="30" spans="1:28" ht="21">
      <c r="A30" s="13" t="s">
        <v>36</v>
      </c>
      <c r="C30" s="14">
        <v>2505466</v>
      </c>
      <c r="D30" s="14"/>
      <c r="E30" s="14">
        <v>37951276180</v>
      </c>
      <c r="F30" s="14"/>
      <c r="G30" s="14">
        <v>26721201902.951698</v>
      </c>
      <c r="H30" s="14"/>
      <c r="I30" s="14">
        <v>0</v>
      </c>
      <c r="J30" s="14"/>
      <c r="K30" s="14">
        <v>0</v>
      </c>
      <c r="L30" s="14"/>
      <c r="M30" s="14">
        <v>0</v>
      </c>
      <c r="N30" s="14"/>
      <c r="O30" s="14">
        <v>0</v>
      </c>
      <c r="P30" s="14"/>
      <c r="Q30" s="14">
        <v>2505466</v>
      </c>
      <c r="R30" s="14"/>
      <c r="S30" s="14">
        <v>10250</v>
      </c>
      <c r="T30" s="14"/>
      <c r="U30" s="14">
        <v>37951276180</v>
      </c>
      <c r="V30" s="14"/>
      <c r="W30" s="14">
        <v>25528224392.325001</v>
      </c>
      <c r="Y30" s="15">
        <v>5.4774944932365977E-3</v>
      </c>
      <c r="AA30" s="56"/>
      <c r="AB30" s="34"/>
    </row>
    <row r="31" spans="1:28" ht="21">
      <c r="A31" s="13" t="s">
        <v>37</v>
      </c>
      <c r="C31" s="14">
        <v>842938</v>
      </c>
      <c r="D31" s="14"/>
      <c r="E31" s="14">
        <v>75677616005</v>
      </c>
      <c r="F31" s="14"/>
      <c r="G31" s="14">
        <v>93091516004.752197</v>
      </c>
      <c r="H31" s="14"/>
      <c r="I31" s="14">
        <v>0</v>
      </c>
      <c r="J31" s="14"/>
      <c r="K31" s="14">
        <v>0</v>
      </c>
      <c r="L31" s="14"/>
      <c r="M31" s="14">
        <v>0</v>
      </c>
      <c r="N31" s="14"/>
      <c r="O31" s="14">
        <v>0</v>
      </c>
      <c r="P31" s="14"/>
      <c r="Q31" s="14">
        <v>842938</v>
      </c>
      <c r="R31" s="14"/>
      <c r="S31" s="14">
        <v>113786</v>
      </c>
      <c r="T31" s="14"/>
      <c r="U31" s="14">
        <v>75677616005</v>
      </c>
      <c r="V31" s="14"/>
      <c r="W31" s="14">
        <v>95343851735.555405</v>
      </c>
      <c r="Y31" s="15">
        <v>2.045756942666499E-2</v>
      </c>
      <c r="AA31" s="56"/>
      <c r="AB31" s="34"/>
    </row>
    <row r="32" spans="1:28" ht="21">
      <c r="A32" s="13" t="s">
        <v>38</v>
      </c>
      <c r="C32" s="14">
        <v>836661</v>
      </c>
      <c r="D32" s="14"/>
      <c r="E32" s="14">
        <v>20691927887</v>
      </c>
      <c r="F32" s="14"/>
      <c r="G32" s="14">
        <v>19461379088.970001</v>
      </c>
      <c r="H32" s="14"/>
      <c r="I32" s="14">
        <v>0</v>
      </c>
      <c r="J32" s="14"/>
      <c r="K32" s="14">
        <v>0</v>
      </c>
      <c r="L32" s="14"/>
      <c r="M32" s="14">
        <v>0</v>
      </c>
      <c r="N32" s="14"/>
      <c r="O32" s="14">
        <v>0</v>
      </c>
      <c r="P32" s="14"/>
      <c r="Q32" s="14">
        <v>836661</v>
      </c>
      <c r="R32" s="14"/>
      <c r="S32" s="14">
        <v>20300</v>
      </c>
      <c r="T32" s="14"/>
      <c r="U32" s="14">
        <v>20691927887</v>
      </c>
      <c r="V32" s="14"/>
      <c r="W32" s="14">
        <v>16883162201.115</v>
      </c>
      <c r="Y32" s="15">
        <v>3.6225562171425759E-3</v>
      </c>
      <c r="AA32" s="56"/>
      <c r="AB32" s="34"/>
    </row>
    <row r="33" spans="1:28" ht="21">
      <c r="A33" s="13" t="s">
        <v>39</v>
      </c>
      <c r="C33" s="14">
        <v>3076448</v>
      </c>
      <c r="D33" s="14"/>
      <c r="E33" s="14">
        <v>49143503879</v>
      </c>
      <c r="F33" s="14"/>
      <c r="G33" s="14">
        <v>70031477777.759995</v>
      </c>
      <c r="H33" s="14"/>
      <c r="I33" s="14">
        <v>2500000</v>
      </c>
      <c r="J33" s="14"/>
      <c r="K33" s="14">
        <v>48795239875</v>
      </c>
      <c r="L33" s="14"/>
      <c r="M33" s="14">
        <v>-2500000</v>
      </c>
      <c r="N33" s="14"/>
      <c r="O33" s="14">
        <v>0</v>
      </c>
      <c r="P33" s="14"/>
      <c r="Q33" s="14">
        <v>0</v>
      </c>
      <c r="R33" s="14"/>
      <c r="S33" s="14">
        <v>0</v>
      </c>
      <c r="T33" s="14"/>
      <c r="U33" s="14">
        <v>0</v>
      </c>
      <c r="V33" s="14"/>
      <c r="W33" s="14">
        <v>0</v>
      </c>
      <c r="Y33" s="15">
        <v>0</v>
      </c>
      <c r="AA33" s="56"/>
      <c r="AB33" s="34"/>
    </row>
    <row r="34" spans="1:28" ht="21">
      <c r="A34" s="13" t="s">
        <v>40</v>
      </c>
      <c r="C34" s="14">
        <v>2995371</v>
      </c>
      <c r="D34" s="14"/>
      <c r="E34" s="14">
        <v>23142236346</v>
      </c>
      <c r="F34" s="14"/>
      <c r="G34" s="14">
        <v>17835515769.8745</v>
      </c>
      <c r="H34" s="14"/>
      <c r="I34" s="14">
        <v>0</v>
      </c>
      <c r="J34" s="14"/>
      <c r="K34" s="14">
        <v>0</v>
      </c>
      <c r="L34" s="14"/>
      <c r="M34" s="14">
        <v>0</v>
      </c>
      <c r="N34" s="14"/>
      <c r="O34" s="14">
        <v>0</v>
      </c>
      <c r="P34" s="14"/>
      <c r="Q34" s="14">
        <v>2995371</v>
      </c>
      <c r="R34" s="14"/>
      <c r="S34" s="14">
        <v>3092</v>
      </c>
      <c r="T34" s="14"/>
      <c r="U34" s="14">
        <v>23142236346</v>
      </c>
      <c r="V34" s="14"/>
      <c r="W34" s="14">
        <v>9206580093.5646</v>
      </c>
      <c r="Y34" s="15">
        <v>1.975421047270453E-3</v>
      </c>
      <c r="AA34" s="56"/>
      <c r="AB34" s="34"/>
    </row>
    <row r="35" spans="1:28" ht="21">
      <c r="A35" s="13" t="s">
        <v>41</v>
      </c>
      <c r="C35" s="14">
        <v>1283081</v>
      </c>
      <c r="D35" s="14"/>
      <c r="E35" s="14">
        <v>26327083281</v>
      </c>
      <c r="F35" s="14"/>
      <c r="G35" s="14">
        <v>26631326428.883999</v>
      </c>
      <c r="H35" s="14"/>
      <c r="I35" s="14">
        <v>0</v>
      </c>
      <c r="J35" s="14"/>
      <c r="K35" s="14">
        <v>0</v>
      </c>
      <c r="L35" s="14"/>
      <c r="M35" s="14">
        <v>-183081</v>
      </c>
      <c r="N35" s="14"/>
      <c r="O35" s="14">
        <v>3777665968</v>
      </c>
      <c r="P35" s="14"/>
      <c r="Q35" s="14">
        <v>1100000</v>
      </c>
      <c r="R35" s="14"/>
      <c r="S35" s="14">
        <v>20380</v>
      </c>
      <c r="T35" s="14"/>
      <c r="U35" s="14">
        <v>22570509272</v>
      </c>
      <c r="V35" s="14"/>
      <c r="W35" s="14">
        <v>22284612900</v>
      </c>
      <c r="Y35" s="15">
        <v>4.781525051164838E-3</v>
      </c>
      <c r="AA35" s="56"/>
      <c r="AB35" s="34"/>
    </row>
    <row r="36" spans="1:28" ht="21">
      <c r="A36" s="13" t="s">
        <v>42</v>
      </c>
      <c r="C36" s="14">
        <v>1394767</v>
      </c>
      <c r="D36" s="14"/>
      <c r="E36" s="14">
        <v>4652979478</v>
      </c>
      <c r="F36" s="14"/>
      <c r="G36" s="14">
        <v>8182934940.7377005</v>
      </c>
      <c r="H36" s="14"/>
      <c r="I36" s="14">
        <v>0</v>
      </c>
      <c r="J36" s="14"/>
      <c r="K36" s="14">
        <v>0</v>
      </c>
      <c r="L36" s="14"/>
      <c r="M36" s="14">
        <v>0</v>
      </c>
      <c r="N36" s="14"/>
      <c r="O36" s="14">
        <v>0</v>
      </c>
      <c r="P36" s="14"/>
      <c r="Q36" s="14">
        <v>1394767</v>
      </c>
      <c r="R36" s="14"/>
      <c r="S36" s="14">
        <v>4746</v>
      </c>
      <c r="T36" s="14"/>
      <c r="U36" s="14">
        <v>4652979478</v>
      </c>
      <c r="V36" s="14"/>
      <c r="W36" s="14">
        <v>6580177775.1170998</v>
      </c>
      <c r="Y36" s="15">
        <v>1.4118838417355017E-3</v>
      </c>
      <c r="AA36" s="56"/>
      <c r="AB36" s="34"/>
    </row>
    <row r="37" spans="1:28" ht="21">
      <c r="A37" s="13" t="s">
        <v>43</v>
      </c>
      <c r="C37" s="14">
        <v>8800000</v>
      </c>
      <c r="D37" s="14"/>
      <c r="E37" s="14">
        <v>111319367627</v>
      </c>
      <c r="F37" s="14"/>
      <c r="G37" s="14">
        <v>126490874400</v>
      </c>
      <c r="H37" s="14"/>
      <c r="I37" s="14">
        <v>3350000</v>
      </c>
      <c r="J37" s="14"/>
      <c r="K37" s="14">
        <v>49634014070</v>
      </c>
      <c r="L37" s="14"/>
      <c r="M37" s="14">
        <v>0</v>
      </c>
      <c r="N37" s="14"/>
      <c r="O37" s="14">
        <v>0</v>
      </c>
      <c r="P37" s="14"/>
      <c r="Q37" s="14">
        <v>12150000</v>
      </c>
      <c r="R37" s="14"/>
      <c r="S37" s="14">
        <v>14470</v>
      </c>
      <c r="T37" s="14"/>
      <c r="U37" s="14">
        <v>160953381697</v>
      </c>
      <c r="V37" s="14"/>
      <c r="W37" s="14">
        <v>174764427525</v>
      </c>
      <c r="Y37" s="15">
        <v>3.7498541797119089E-2</v>
      </c>
      <c r="AA37" s="56"/>
      <c r="AB37" s="34"/>
    </row>
    <row r="38" spans="1:28" ht="21">
      <c r="A38" s="13" t="s">
        <v>44</v>
      </c>
      <c r="C38" s="14">
        <v>4668365</v>
      </c>
      <c r="D38" s="14"/>
      <c r="E38" s="14">
        <v>108117903564</v>
      </c>
      <c r="F38" s="14"/>
      <c r="G38" s="14">
        <v>101582476316.39301</v>
      </c>
      <c r="H38" s="14"/>
      <c r="I38" s="14">
        <v>0</v>
      </c>
      <c r="J38" s="14"/>
      <c r="K38" s="14">
        <v>0</v>
      </c>
      <c r="L38" s="14"/>
      <c r="M38" s="14">
        <v>-95537</v>
      </c>
      <c r="N38" s="14"/>
      <c r="O38" s="14">
        <v>2029517986</v>
      </c>
      <c r="P38" s="14"/>
      <c r="Q38" s="14">
        <v>4572828</v>
      </c>
      <c r="R38" s="14"/>
      <c r="S38" s="14">
        <v>18100</v>
      </c>
      <c r="T38" s="14"/>
      <c r="U38" s="14">
        <v>105905295904</v>
      </c>
      <c r="V38" s="14"/>
      <c r="W38" s="14">
        <v>82275716088.539993</v>
      </c>
      <c r="Y38" s="15">
        <v>1.7653589018810367E-2</v>
      </c>
      <c r="AA38" s="56"/>
      <c r="AB38" s="34"/>
    </row>
    <row r="39" spans="1:28" ht="21">
      <c r="A39" s="13" t="s">
        <v>45</v>
      </c>
      <c r="C39" s="14">
        <v>7866126</v>
      </c>
      <c r="D39" s="14"/>
      <c r="E39" s="14">
        <v>125751465091</v>
      </c>
      <c r="F39" s="14"/>
      <c r="G39" s="14">
        <v>71155835207.729996</v>
      </c>
      <c r="H39" s="14"/>
      <c r="I39" s="14">
        <v>0</v>
      </c>
      <c r="J39" s="14"/>
      <c r="K39" s="14">
        <v>0</v>
      </c>
      <c r="L39" s="14"/>
      <c r="M39" s="14">
        <v>-7866126</v>
      </c>
      <c r="N39" s="14"/>
      <c r="O39" s="14">
        <v>70268647809</v>
      </c>
      <c r="P39" s="14"/>
      <c r="Q39" s="14">
        <v>0</v>
      </c>
      <c r="R39" s="14"/>
      <c r="S39" s="14">
        <v>0</v>
      </c>
      <c r="T39" s="14"/>
      <c r="U39" s="14">
        <v>0</v>
      </c>
      <c r="V39" s="14"/>
      <c r="W39" s="14">
        <v>0</v>
      </c>
      <c r="Y39" s="15">
        <v>0</v>
      </c>
      <c r="AA39" s="56"/>
      <c r="AB39" s="34"/>
    </row>
    <row r="40" spans="1:28" ht="21">
      <c r="A40" s="13" t="s">
        <v>46</v>
      </c>
      <c r="C40" s="14">
        <v>11304756</v>
      </c>
      <c r="D40" s="14"/>
      <c r="E40" s="14">
        <v>102018796689</v>
      </c>
      <c r="F40" s="14"/>
      <c r="G40" s="14">
        <v>94732063476.173996</v>
      </c>
      <c r="H40" s="14"/>
      <c r="I40" s="14">
        <v>0</v>
      </c>
      <c r="J40" s="14"/>
      <c r="K40" s="14">
        <v>0</v>
      </c>
      <c r="L40" s="14"/>
      <c r="M40" s="14">
        <v>0</v>
      </c>
      <c r="N40" s="14"/>
      <c r="O40" s="14">
        <v>0</v>
      </c>
      <c r="P40" s="14"/>
      <c r="Q40" s="14">
        <v>11304756</v>
      </c>
      <c r="R40" s="14"/>
      <c r="S40" s="14">
        <v>8350</v>
      </c>
      <c r="T40" s="14"/>
      <c r="U40" s="14">
        <v>102018796689</v>
      </c>
      <c r="V40" s="14"/>
      <c r="W40" s="14">
        <v>93833064060.029999</v>
      </c>
      <c r="Y40" s="15">
        <v>2.013340543288452E-2</v>
      </c>
      <c r="AA40" s="56"/>
      <c r="AB40" s="34"/>
    </row>
    <row r="41" spans="1:28" ht="21">
      <c r="A41" s="13" t="s">
        <v>47</v>
      </c>
      <c r="C41" s="14">
        <v>18396693</v>
      </c>
      <c r="D41" s="14"/>
      <c r="E41" s="14">
        <v>213105735040</v>
      </c>
      <c r="F41" s="14"/>
      <c r="G41" s="14">
        <v>186895517955.36301</v>
      </c>
      <c r="H41" s="14"/>
      <c r="I41" s="14">
        <v>0</v>
      </c>
      <c r="J41" s="14"/>
      <c r="K41" s="14">
        <v>0</v>
      </c>
      <c r="L41" s="14"/>
      <c r="M41" s="14">
        <v>0</v>
      </c>
      <c r="N41" s="14"/>
      <c r="O41" s="14">
        <v>0</v>
      </c>
      <c r="P41" s="14"/>
      <c r="Q41" s="14">
        <v>18396693</v>
      </c>
      <c r="R41" s="14"/>
      <c r="S41" s="14">
        <v>9440</v>
      </c>
      <c r="T41" s="14"/>
      <c r="U41" s="14">
        <v>213105735040</v>
      </c>
      <c r="V41" s="14"/>
      <c r="W41" s="14">
        <v>172631476467.57599</v>
      </c>
      <c r="Y41" s="15">
        <v>3.7040882561136509E-2</v>
      </c>
      <c r="AA41" s="56"/>
      <c r="AB41" s="34"/>
    </row>
    <row r="42" spans="1:28" ht="21">
      <c r="A42" s="13" t="s">
        <v>48</v>
      </c>
      <c r="C42" s="14">
        <v>5000000</v>
      </c>
      <c r="D42" s="14"/>
      <c r="E42" s="14">
        <v>78420411042</v>
      </c>
      <c r="F42" s="14"/>
      <c r="G42" s="14">
        <v>91402897500</v>
      </c>
      <c r="H42" s="14"/>
      <c r="I42" s="14">
        <v>0</v>
      </c>
      <c r="J42" s="14"/>
      <c r="K42" s="14">
        <v>0</v>
      </c>
      <c r="L42" s="14"/>
      <c r="M42" s="14">
        <v>0</v>
      </c>
      <c r="N42" s="14"/>
      <c r="O42" s="14">
        <v>0</v>
      </c>
      <c r="P42" s="14"/>
      <c r="Q42" s="14">
        <v>5000000</v>
      </c>
      <c r="R42" s="14"/>
      <c r="S42" s="14">
        <v>12640</v>
      </c>
      <c r="T42" s="14"/>
      <c r="U42" s="14">
        <v>53624211042</v>
      </c>
      <c r="V42" s="14"/>
      <c r="W42" s="14">
        <v>62823960000</v>
      </c>
      <c r="Y42" s="15">
        <v>1.3479899332394404E-2</v>
      </c>
      <c r="AA42" s="56"/>
      <c r="AB42" s="34"/>
    </row>
    <row r="43" spans="1:28" ht="21">
      <c r="A43" s="13" t="s">
        <v>49</v>
      </c>
      <c r="C43" s="14">
        <v>32372555</v>
      </c>
      <c r="D43" s="14"/>
      <c r="E43" s="14">
        <v>503209799332</v>
      </c>
      <c r="F43" s="14"/>
      <c r="G43" s="14">
        <v>469827099147.15002</v>
      </c>
      <c r="H43" s="14"/>
      <c r="I43" s="14">
        <v>10097</v>
      </c>
      <c r="J43" s="14"/>
      <c r="K43" s="14">
        <v>149473211</v>
      </c>
      <c r="L43" s="14"/>
      <c r="M43" s="14">
        <v>0</v>
      </c>
      <c r="N43" s="14"/>
      <c r="O43" s="14">
        <v>0</v>
      </c>
      <c r="P43" s="14"/>
      <c r="Q43" s="14">
        <v>32382652</v>
      </c>
      <c r="R43" s="14"/>
      <c r="S43" s="14">
        <v>14720</v>
      </c>
      <c r="T43" s="14"/>
      <c r="U43" s="14">
        <v>503359272543</v>
      </c>
      <c r="V43" s="14"/>
      <c r="W43" s="14">
        <v>473836435247.23199</v>
      </c>
      <c r="Y43" s="15">
        <v>0.10166929062022366</v>
      </c>
      <c r="AA43" s="56"/>
      <c r="AB43" s="34"/>
    </row>
    <row r="44" spans="1:28" ht="21">
      <c r="A44" s="13" t="s">
        <v>50</v>
      </c>
      <c r="C44" s="14">
        <v>7864723</v>
      </c>
      <c r="D44" s="14"/>
      <c r="E44" s="14">
        <v>87437951978</v>
      </c>
      <c r="F44" s="14"/>
      <c r="G44" s="14">
        <v>66765104250.200996</v>
      </c>
      <c r="H44" s="14"/>
      <c r="I44" s="14">
        <v>0</v>
      </c>
      <c r="J44" s="14"/>
      <c r="K44" s="14">
        <v>0</v>
      </c>
      <c r="L44" s="14"/>
      <c r="M44" s="14">
        <v>0</v>
      </c>
      <c r="N44" s="14"/>
      <c r="O44" s="14">
        <v>0</v>
      </c>
      <c r="P44" s="14"/>
      <c r="Q44" s="14">
        <v>7864723</v>
      </c>
      <c r="R44" s="14"/>
      <c r="S44" s="14">
        <v>6930</v>
      </c>
      <c r="T44" s="14"/>
      <c r="U44" s="14">
        <v>87437951978</v>
      </c>
      <c r="V44" s="14"/>
      <c r="W44" s="14">
        <v>54178240334.179497</v>
      </c>
      <c r="Y44" s="15">
        <v>1.1624819984461498E-2</v>
      </c>
      <c r="AA44" s="56"/>
      <c r="AB44" s="34"/>
    </row>
    <row r="45" spans="1:28" ht="21">
      <c r="A45" s="13" t="s">
        <v>51</v>
      </c>
      <c r="C45" s="14">
        <v>6760088</v>
      </c>
      <c r="D45" s="14"/>
      <c r="E45" s="14">
        <v>96604113587</v>
      </c>
      <c r="F45" s="14"/>
      <c r="G45" s="14">
        <v>92330951645.735992</v>
      </c>
      <c r="H45" s="14"/>
      <c r="I45" s="14">
        <v>0</v>
      </c>
      <c r="J45" s="14"/>
      <c r="K45" s="14">
        <v>0</v>
      </c>
      <c r="L45" s="14"/>
      <c r="M45" s="14">
        <v>0</v>
      </c>
      <c r="N45" s="14"/>
      <c r="O45" s="14">
        <v>0</v>
      </c>
      <c r="P45" s="14"/>
      <c r="Q45" s="14">
        <v>6760088</v>
      </c>
      <c r="R45" s="14"/>
      <c r="S45" s="14">
        <v>13680</v>
      </c>
      <c r="T45" s="14"/>
      <c r="U45" s="14">
        <v>96604113587</v>
      </c>
      <c r="V45" s="14"/>
      <c r="W45" s="14">
        <v>91927759717.151993</v>
      </c>
      <c r="Y45" s="15">
        <v>1.9724591490885807E-2</v>
      </c>
      <c r="AA45" s="56"/>
      <c r="AB45" s="34"/>
    </row>
    <row r="46" spans="1:28" ht="21">
      <c r="A46" s="13" t="s">
        <v>52</v>
      </c>
      <c r="C46" s="14">
        <v>1919370</v>
      </c>
      <c r="D46" s="14"/>
      <c r="E46" s="14">
        <v>5591085701</v>
      </c>
      <c r="F46" s="14"/>
      <c r="G46" s="14">
        <v>15607028942.73</v>
      </c>
      <c r="H46" s="14"/>
      <c r="I46" s="14">
        <v>0</v>
      </c>
      <c r="J46" s="14"/>
      <c r="K46" s="14">
        <v>0</v>
      </c>
      <c r="L46" s="14"/>
      <c r="M46" s="14">
        <v>0</v>
      </c>
      <c r="N46" s="14"/>
      <c r="O46" s="14">
        <v>0</v>
      </c>
      <c r="P46" s="14"/>
      <c r="Q46" s="14">
        <v>1919370</v>
      </c>
      <c r="R46" s="14"/>
      <c r="S46" s="14">
        <v>8210</v>
      </c>
      <c r="T46" s="14"/>
      <c r="U46" s="14">
        <v>5591085701</v>
      </c>
      <c r="V46" s="14"/>
      <c r="W46" s="14">
        <v>15664267435.184999</v>
      </c>
      <c r="Y46" s="15">
        <v>3.3610225802702932E-3</v>
      </c>
      <c r="AA46" s="56"/>
      <c r="AB46" s="34"/>
    </row>
    <row r="47" spans="1:28" ht="21">
      <c r="A47" s="13" t="s">
        <v>53</v>
      </c>
      <c r="C47" s="14">
        <v>13546448</v>
      </c>
      <c r="D47" s="14"/>
      <c r="E47" s="14">
        <v>104440827092</v>
      </c>
      <c r="F47" s="14"/>
      <c r="G47" s="14">
        <v>145431143651.51999</v>
      </c>
      <c r="H47" s="14"/>
      <c r="I47" s="14">
        <v>0</v>
      </c>
      <c r="J47" s="14"/>
      <c r="K47" s="14">
        <v>0</v>
      </c>
      <c r="L47" s="14"/>
      <c r="M47" s="14">
        <v>-246448</v>
      </c>
      <c r="N47" s="14"/>
      <c r="O47" s="14">
        <v>2527957004</v>
      </c>
      <c r="P47" s="14"/>
      <c r="Q47" s="14">
        <v>13300000</v>
      </c>
      <c r="R47" s="14"/>
      <c r="S47" s="14">
        <v>10240</v>
      </c>
      <c r="T47" s="14"/>
      <c r="U47" s="14">
        <v>102540754618</v>
      </c>
      <c r="V47" s="14"/>
      <c r="W47" s="14">
        <v>135381657600</v>
      </c>
      <c r="Y47" s="15">
        <v>2.9048329903124344E-2</v>
      </c>
      <c r="AA47" s="56"/>
      <c r="AB47" s="34"/>
    </row>
    <row r="48" spans="1:28" ht="21">
      <c r="A48" s="13" t="s">
        <v>54</v>
      </c>
      <c r="C48" s="14">
        <v>307472</v>
      </c>
      <c r="D48" s="14"/>
      <c r="E48" s="14">
        <v>6247349049</v>
      </c>
      <c r="F48" s="14"/>
      <c r="G48" s="14">
        <v>9984119263.9055996</v>
      </c>
      <c r="H48" s="14"/>
      <c r="I48" s="14">
        <v>0</v>
      </c>
      <c r="J48" s="14"/>
      <c r="K48" s="14">
        <v>0</v>
      </c>
      <c r="L48" s="14"/>
      <c r="M48" s="14">
        <v>-3736</v>
      </c>
      <c r="N48" s="14"/>
      <c r="O48" s="14">
        <v>136351102</v>
      </c>
      <c r="P48" s="14"/>
      <c r="Q48" s="14">
        <v>303736</v>
      </c>
      <c r="R48" s="14"/>
      <c r="S48" s="14">
        <v>29700</v>
      </c>
      <c r="T48" s="14"/>
      <c r="U48" s="14">
        <v>6171439385</v>
      </c>
      <c r="V48" s="14"/>
      <c r="W48" s="14">
        <v>8967284492.7600002</v>
      </c>
      <c r="Y48" s="15">
        <v>1.9240762958486891E-3</v>
      </c>
      <c r="AA48" s="56"/>
      <c r="AB48" s="34"/>
    </row>
    <row r="49" spans="1:28" ht="21">
      <c r="A49" s="13" t="s">
        <v>55</v>
      </c>
      <c r="C49" s="14">
        <v>1000000</v>
      </c>
      <c r="D49" s="14"/>
      <c r="E49" s="14">
        <v>38051801544</v>
      </c>
      <c r="F49" s="14"/>
      <c r="G49" s="14">
        <v>47813805000</v>
      </c>
      <c r="H49" s="14"/>
      <c r="I49" s="14">
        <v>0</v>
      </c>
      <c r="J49" s="14"/>
      <c r="K49" s="14">
        <v>0</v>
      </c>
      <c r="L49" s="14"/>
      <c r="M49" s="14">
        <v>0</v>
      </c>
      <c r="N49" s="14"/>
      <c r="O49" s="14">
        <v>0</v>
      </c>
      <c r="P49" s="14"/>
      <c r="Q49" s="14">
        <v>1000000</v>
      </c>
      <c r="R49" s="14"/>
      <c r="S49" s="14">
        <v>49730</v>
      </c>
      <c r="T49" s="14"/>
      <c r="U49" s="14">
        <v>38051801544</v>
      </c>
      <c r="V49" s="14"/>
      <c r="W49" s="14">
        <v>49434106500</v>
      </c>
      <c r="Y49" s="15">
        <v>1.0606889142404647E-2</v>
      </c>
      <c r="AA49" s="56"/>
      <c r="AB49" s="34"/>
    </row>
    <row r="50" spans="1:28" ht="21">
      <c r="A50" s="13" t="s">
        <v>56</v>
      </c>
      <c r="C50" s="14">
        <v>758638</v>
      </c>
      <c r="D50" s="14"/>
      <c r="E50" s="14">
        <v>57700722359</v>
      </c>
      <c r="F50" s="14"/>
      <c r="G50" s="14">
        <v>61000344640.367104</v>
      </c>
      <c r="H50" s="14"/>
      <c r="I50" s="14">
        <v>0</v>
      </c>
      <c r="J50" s="14"/>
      <c r="K50" s="14">
        <v>0</v>
      </c>
      <c r="L50" s="14"/>
      <c r="M50" s="14">
        <v>0</v>
      </c>
      <c r="N50" s="14"/>
      <c r="O50" s="14">
        <v>0</v>
      </c>
      <c r="P50" s="14"/>
      <c r="Q50" s="14">
        <v>758638</v>
      </c>
      <c r="R50" s="14"/>
      <c r="S50" s="14">
        <v>66102</v>
      </c>
      <c r="T50" s="14"/>
      <c r="U50" s="14">
        <v>57700722359</v>
      </c>
      <c r="V50" s="14"/>
      <c r="W50" s="14">
        <v>49849111515.997803</v>
      </c>
      <c r="Y50" s="15">
        <v>1.0695935198051077E-2</v>
      </c>
      <c r="AA50" s="56"/>
      <c r="AB50" s="34"/>
    </row>
    <row r="51" spans="1:28" ht="21">
      <c r="A51" s="13" t="s">
        <v>57</v>
      </c>
      <c r="C51" s="14">
        <v>14400000</v>
      </c>
      <c r="D51" s="14"/>
      <c r="E51" s="14">
        <v>78760291466</v>
      </c>
      <c r="F51" s="14"/>
      <c r="G51" s="14">
        <v>95333371200</v>
      </c>
      <c r="H51" s="14"/>
      <c r="I51" s="14">
        <v>0</v>
      </c>
      <c r="J51" s="14"/>
      <c r="K51" s="14">
        <v>0</v>
      </c>
      <c r="L51" s="14"/>
      <c r="M51" s="14">
        <v>0</v>
      </c>
      <c r="N51" s="14"/>
      <c r="O51" s="14">
        <v>0</v>
      </c>
      <c r="P51" s="14"/>
      <c r="Q51" s="14">
        <v>14400000</v>
      </c>
      <c r="R51" s="14"/>
      <c r="S51" s="14">
        <v>6430</v>
      </c>
      <c r="T51" s="14"/>
      <c r="U51" s="14">
        <v>78760291466</v>
      </c>
      <c r="V51" s="14"/>
      <c r="W51" s="14">
        <v>92041077600</v>
      </c>
      <c r="Y51" s="15">
        <v>1.9748905680143397E-2</v>
      </c>
      <c r="AA51" s="56"/>
      <c r="AB51" s="34"/>
    </row>
    <row r="52" spans="1:28" ht="21">
      <c r="A52" s="13" t="s">
        <v>58</v>
      </c>
      <c r="C52" s="14">
        <v>32723310</v>
      </c>
      <c r="D52" s="14"/>
      <c r="E52" s="14">
        <v>265446593445</v>
      </c>
      <c r="F52" s="14"/>
      <c r="G52" s="14">
        <v>359115813612.71997</v>
      </c>
      <c r="H52" s="14"/>
      <c r="I52" s="14">
        <v>0</v>
      </c>
      <c r="J52" s="14"/>
      <c r="K52" s="14">
        <v>0</v>
      </c>
      <c r="L52" s="14"/>
      <c r="M52" s="14">
        <v>-723310</v>
      </c>
      <c r="N52" s="14"/>
      <c r="O52" s="14">
        <v>7315514605</v>
      </c>
      <c r="P52" s="14"/>
      <c r="Q52" s="14">
        <v>32000000</v>
      </c>
      <c r="R52" s="14"/>
      <c r="S52" s="14">
        <v>10170</v>
      </c>
      <c r="T52" s="14"/>
      <c r="U52" s="14">
        <v>259579210980</v>
      </c>
      <c r="V52" s="14"/>
      <c r="W52" s="14">
        <v>323503632000</v>
      </c>
      <c r="Y52" s="15">
        <v>6.9412949979975228E-2</v>
      </c>
      <c r="AA52" s="56"/>
      <c r="AB52" s="34"/>
    </row>
    <row r="53" spans="1:28" ht="21">
      <c r="A53" s="13" t="s">
        <v>59</v>
      </c>
      <c r="C53" s="14">
        <v>49380632</v>
      </c>
      <c r="D53" s="14"/>
      <c r="E53" s="14">
        <v>184790396405</v>
      </c>
      <c r="F53" s="14"/>
      <c r="G53" s="14">
        <v>150205660753.17599</v>
      </c>
      <c r="H53" s="14"/>
      <c r="I53" s="14">
        <v>0</v>
      </c>
      <c r="J53" s="14"/>
      <c r="K53" s="14">
        <v>0</v>
      </c>
      <c r="L53" s="14"/>
      <c r="M53" s="14">
        <v>0</v>
      </c>
      <c r="N53" s="14"/>
      <c r="O53" s="14">
        <v>0</v>
      </c>
      <c r="P53" s="14"/>
      <c r="Q53" s="14">
        <v>49380632</v>
      </c>
      <c r="R53" s="14"/>
      <c r="S53" s="14">
        <v>2366</v>
      </c>
      <c r="T53" s="14"/>
      <c r="U53" s="14">
        <v>184790396405</v>
      </c>
      <c r="V53" s="14"/>
      <c r="W53" s="14">
        <v>116139409588.894</v>
      </c>
      <c r="Y53" s="15">
        <v>2.4919593571974968E-2</v>
      </c>
      <c r="AA53" s="56"/>
      <c r="AB53" s="34"/>
    </row>
    <row r="54" spans="1:28" ht="21">
      <c r="A54" s="13" t="s">
        <v>60</v>
      </c>
      <c r="C54" s="14">
        <v>2490764</v>
      </c>
      <c r="D54" s="14"/>
      <c r="E54" s="14">
        <v>40209921547</v>
      </c>
      <c r="F54" s="14"/>
      <c r="G54" s="14">
        <v>39317989992.695999</v>
      </c>
      <c r="H54" s="14"/>
      <c r="I54" s="14">
        <v>0</v>
      </c>
      <c r="J54" s="14"/>
      <c r="K54" s="14">
        <v>0</v>
      </c>
      <c r="L54" s="14"/>
      <c r="M54" s="14">
        <v>0</v>
      </c>
      <c r="N54" s="14"/>
      <c r="O54" s="14">
        <v>0</v>
      </c>
      <c r="P54" s="14"/>
      <c r="Q54" s="14">
        <v>2490764</v>
      </c>
      <c r="R54" s="14"/>
      <c r="S54" s="14">
        <v>15300</v>
      </c>
      <c r="T54" s="14"/>
      <c r="U54" s="14">
        <v>40209921547</v>
      </c>
      <c r="V54" s="14"/>
      <c r="W54" s="14">
        <v>37881942499.260002</v>
      </c>
      <c r="Y54" s="15">
        <v>8.1281850333149667E-3</v>
      </c>
      <c r="AA54" s="56"/>
      <c r="AB54" s="34"/>
    </row>
    <row r="55" spans="1:28" ht="21">
      <c r="A55" s="13" t="s">
        <v>61</v>
      </c>
      <c r="C55" s="14">
        <v>85397261</v>
      </c>
      <c r="D55" s="14"/>
      <c r="E55" s="14">
        <v>219776199002</v>
      </c>
      <c r="F55" s="14"/>
      <c r="G55" s="14">
        <v>180304548858.93399</v>
      </c>
      <c r="H55" s="14"/>
      <c r="I55" s="14">
        <v>0</v>
      </c>
      <c r="J55" s="14"/>
      <c r="K55" s="14">
        <v>0</v>
      </c>
      <c r="L55" s="14"/>
      <c r="M55" s="14">
        <v>-397261</v>
      </c>
      <c r="N55" s="14"/>
      <c r="O55" s="14">
        <v>826461309</v>
      </c>
      <c r="P55" s="14"/>
      <c r="Q55" s="14">
        <v>85000000</v>
      </c>
      <c r="R55" s="14"/>
      <c r="S55" s="14">
        <v>1893</v>
      </c>
      <c r="T55" s="14"/>
      <c r="U55" s="14">
        <v>218753818289</v>
      </c>
      <c r="V55" s="14"/>
      <c r="W55" s="14">
        <v>159947615250</v>
      </c>
      <c r="Y55" s="15">
        <v>3.4319354463274075E-2</v>
      </c>
      <c r="AA55" s="56"/>
      <c r="AB55" s="34"/>
    </row>
    <row r="56" spans="1:28" ht="21">
      <c r="A56" s="13" t="s">
        <v>62</v>
      </c>
      <c r="C56" s="14">
        <v>2765000</v>
      </c>
      <c r="D56" s="14"/>
      <c r="E56" s="14">
        <v>8145688418</v>
      </c>
      <c r="F56" s="14"/>
      <c r="G56" s="14">
        <v>87953544000</v>
      </c>
      <c r="H56" s="14"/>
      <c r="I56" s="14">
        <v>0</v>
      </c>
      <c r="J56" s="14"/>
      <c r="K56" s="14">
        <v>0</v>
      </c>
      <c r="L56" s="14"/>
      <c r="M56" s="14">
        <v>-100000</v>
      </c>
      <c r="N56" s="14"/>
      <c r="O56" s="14">
        <v>3084984365</v>
      </c>
      <c r="P56" s="14"/>
      <c r="Q56" s="14">
        <v>2665000</v>
      </c>
      <c r="R56" s="14"/>
      <c r="S56" s="14">
        <v>32390</v>
      </c>
      <c r="T56" s="14"/>
      <c r="U56" s="14">
        <v>7851088479</v>
      </c>
      <c r="V56" s="14"/>
      <c r="W56" s="14">
        <v>85805749867.5</v>
      </c>
      <c r="Y56" s="15">
        <v>1.8411015006925931E-2</v>
      </c>
      <c r="AA56" s="56"/>
      <c r="AB56" s="34"/>
    </row>
    <row r="57" spans="1:28" ht="21">
      <c r="A57" s="13" t="s">
        <v>63</v>
      </c>
      <c r="C57" s="14">
        <v>1142895</v>
      </c>
      <c r="D57" s="14"/>
      <c r="E57" s="14">
        <v>256078371413</v>
      </c>
      <c r="F57" s="14"/>
      <c r="G57" s="14">
        <v>162689907838.97501</v>
      </c>
      <c r="H57" s="14"/>
      <c r="I57" s="14">
        <v>0</v>
      </c>
      <c r="J57" s="14"/>
      <c r="K57" s="14">
        <v>0</v>
      </c>
      <c r="L57" s="14"/>
      <c r="M57" s="14">
        <v>0</v>
      </c>
      <c r="N57" s="14"/>
      <c r="O57" s="14">
        <v>0</v>
      </c>
      <c r="P57" s="14"/>
      <c r="Q57" s="14">
        <v>9143160</v>
      </c>
      <c r="R57" s="14"/>
      <c r="S57" s="14">
        <v>16748</v>
      </c>
      <c r="T57" s="14"/>
      <c r="U57" s="14">
        <v>256078371413</v>
      </c>
      <c r="V57" s="14"/>
      <c r="W57" s="14">
        <v>152218522300.104</v>
      </c>
      <c r="Y57" s="15">
        <v>3.2660952240693431E-2</v>
      </c>
      <c r="AA57" s="56"/>
      <c r="AB57" s="34"/>
    </row>
    <row r="58" spans="1:28" ht="21">
      <c r="A58" s="13" t="s">
        <v>64</v>
      </c>
      <c r="C58" s="14">
        <v>4118000</v>
      </c>
      <c r="D58" s="14"/>
      <c r="E58" s="14">
        <v>57538620977</v>
      </c>
      <c r="F58" s="14"/>
      <c r="G58" s="14">
        <v>96074395713</v>
      </c>
      <c r="H58" s="14"/>
      <c r="I58" s="14">
        <v>0</v>
      </c>
      <c r="J58" s="14"/>
      <c r="K58" s="14">
        <v>0</v>
      </c>
      <c r="L58" s="14"/>
      <c r="M58" s="14">
        <v>0</v>
      </c>
      <c r="N58" s="14"/>
      <c r="O58" s="14">
        <v>0</v>
      </c>
      <c r="P58" s="14"/>
      <c r="Q58" s="14">
        <v>4118000</v>
      </c>
      <c r="R58" s="14"/>
      <c r="S58" s="14">
        <v>24030</v>
      </c>
      <c r="T58" s="14"/>
      <c r="U58" s="14">
        <v>57538620977</v>
      </c>
      <c r="V58" s="14"/>
      <c r="W58" s="14">
        <v>98366754537</v>
      </c>
      <c r="Y58" s="15">
        <v>2.1106182240233032E-2</v>
      </c>
      <c r="AA58" s="56"/>
      <c r="AB58" s="34"/>
    </row>
    <row r="59" spans="1:28" ht="21">
      <c r="A59" s="13" t="s">
        <v>65</v>
      </c>
      <c r="C59" s="14">
        <v>6942000</v>
      </c>
      <c r="D59" s="14"/>
      <c r="E59" s="14">
        <v>114827915861</v>
      </c>
      <c r="F59" s="14"/>
      <c r="G59" s="14">
        <v>53066345319</v>
      </c>
      <c r="H59" s="14"/>
      <c r="I59" s="14">
        <v>0</v>
      </c>
      <c r="J59" s="14"/>
      <c r="K59" s="14">
        <v>0</v>
      </c>
      <c r="L59" s="14"/>
      <c r="M59" s="14">
        <v>0</v>
      </c>
      <c r="N59" s="14"/>
      <c r="O59" s="14">
        <v>0</v>
      </c>
      <c r="P59" s="14"/>
      <c r="Q59" s="14">
        <v>6942000</v>
      </c>
      <c r="R59" s="14"/>
      <c r="S59" s="14">
        <v>7050</v>
      </c>
      <c r="T59" s="14"/>
      <c r="U59" s="14">
        <v>114827915861</v>
      </c>
      <c r="V59" s="14"/>
      <c r="W59" s="14">
        <v>48649900455</v>
      </c>
      <c r="Y59" s="15">
        <v>1.0438625019250755E-2</v>
      </c>
      <c r="AA59" s="56"/>
      <c r="AB59" s="34"/>
    </row>
    <row r="60" spans="1:28" ht="21">
      <c r="A60" s="13" t="s">
        <v>66</v>
      </c>
      <c r="C60" s="14">
        <v>6760000</v>
      </c>
      <c r="D60" s="14"/>
      <c r="E60" s="14">
        <v>201899108539</v>
      </c>
      <c r="F60" s="14"/>
      <c r="G60" s="14">
        <v>191648068560</v>
      </c>
      <c r="H60" s="14"/>
      <c r="I60" s="14">
        <v>0</v>
      </c>
      <c r="J60" s="14"/>
      <c r="K60" s="14">
        <v>0</v>
      </c>
      <c r="L60" s="14"/>
      <c r="M60" s="14">
        <v>0</v>
      </c>
      <c r="N60" s="14"/>
      <c r="O60" s="14">
        <v>0</v>
      </c>
      <c r="P60" s="14"/>
      <c r="Q60" s="14">
        <v>6760000</v>
      </c>
      <c r="R60" s="14"/>
      <c r="S60" s="14">
        <v>28370</v>
      </c>
      <c r="T60" s="14"/>
      <c r="U60" s="14">
        <v>201899108539</v>
      </c>
      <c r="V60" s="14"/>
      <c r="W60" s="14">
        <v>190640101860</v>
      </c>
      <c r="Y60" s="15">
        <v>4.090492515578794E-2</v>
      </c>
      <c r="AA60" s="56"/>
      <c r="AB60" s="34"/>
    </row>
    <row r="61" spans="1:28" ht="21">
      <c r="A61" s="13" t="s">
        <v>67</v>
      </c>
      <c r="C61" s="14">
        <v>9795660</v>
      </c>
      <c r="D61" s="14"/>
      <c r="E61" s="14">
        <v>158751997342</v>
      </c>
      <c r="F61" s="14"/>
      <c r="G61" s="14">
        <v>128825482138.28999</v>
      </c>
      <c r="H61" s="14"/>
      <c r="I61" s="14">
        <v>0</v>
      </c>
      <c r="J61" s="14"/>
      <c r="K61" s="14">
        <v>0</v>
      </c>
      <c r="L61" s="14"/>
      <c r="M61" s="14">
        <v>0</v>
      </c>
      <c r="N61" s="14"/>
      <c r="O61" s="14">
        <v>0</v>
      </c>
      <c r="P61" s="14"/>
      <c r="Q61" s="14">
        <v>19591320</v>
      </c>
      <c r="R61" s="14"/>
      <c r="S61" s="14">
        <v>6520</v>
      </c>
      <c r="T61" s="14"/>
      <c r="U61" s="14">
        <v>158751997342</v>
      </c>
      <c r="V61" s="14"/>
      <c r="W61" s="14">
        <v>126975380731.92</v>
      </c>
      <c r="Y61" s="15">
        <v>2.7244626890102656E-2</v>
      </c>
      <c r="AA61" s="56"/>
      <c r="AB61" s="34"/>
    </row>
    <row r="62" spans="1:28" ht="21">
      <c r="A62" s="13" t="s">
        <v>68</v>
      </c>
      <c r="C62" s="14">
        <v>10388489</v>
      </c>
      <c r="D62" s="14"/>
      <c r="E62" s="14">
        <v>12035674901</v>
      </c>
      <c r="F62" s="14"/>
      <c r="G62" s="14">
        <v>37072772190.7155</v>
      </c>
      <c r="H62" s="14"/>
      <c r="I62" s="14">
        <v>0</v>
      </c>
      <c r="J62" s="14"/>
      <c r="K62" s="14">
        <v>0</v>
      </c>
      <c r="L62" s="14"/>
      <c r="M62" s="14">
        <v>-388489</v>
      </c>
      <c r="N62" s="14"/>
      <c r="O62" s="14">
        <v>1356657701</v>
      </c>
      <c r="P62" s="14"/>
      <c r="Q62" s="14">
        <v>10000000</v>
      </c>
      <c r="R62" s="14"/>
      <c r="S62" s="14">
        <v>3360</v>
      </c>
      <c r="T62" s="14"/>
      <c r="U62" s="14">
        <v>11585587567</v>
      </c>
      <c r="V62" s="14"/>
      <c r="W62" s="14">
        <v>33400080000</v>
      </c>
      <c r="Y62" s="15">
        <v>7.1665287589944933E-3</v>
      </c>
      <c r="AA62" s="56"/>
      <c r="AB62" s="34"/>
    </row>
    <row r="63" spans="1:28" ht="21">
      <c r="A63" s="13" t="s">
        <v>69</v>
      </c>
      <c r="C63" s="14">
        <v>499387</v>
      </c>
      <c r="D63" s="14"/>
      <c r="E63" s="14">
        <v>9523942323</v>
      </c>
      <c r="F63" s="14"/>
      <c r="G63" s="14">
        <v>7391628989.0415001</v>
      </c>
      <c r="H63" s="14"/>
      <c r="I63" s="14">
        <v>0</v>
      </c>
      <c r="J63" s="14"/>
      <c r="K63" s="14">
        <v>0</v>
      </c>
      <c r="L63" s="14"/>
      <c r="M63" s="14">
        <v>-470000</v>
      </c>
      <c r="N63" s="14"/>
      <c r="O63" s="14">
        <v>6265715105</v>
      </c>
      <c r="P63" s="14"/>
      <c r="Q63" s="14">
        <v>29387</v>
      </c>
      <c r="R63" s="14"/>
      <c r="S63" s="14">
        <v>13160</v>
      </c>
      <c r="T63" s="14"/>
      <c r="U63" s="14">
        <v>560447296</v>
      </c>
      <c r="V63" s="14"/>
      <c r="W63" s="14">
        <v>384431859.12599999</v>
      </c>
      <c r="Y63" s="15">
        <v>8.2486089084223704E-5</v>
      </c>
      <c r="AA63" s="56"/>
      <c r="AB63" s="34"/>
    </row>
    <row r="64" spans="1:28" ht="21">
      <c r="A64" s="13" t="s">
        <v>70</v>
      </c>
      <c r="C64" s="14">
        <v>10200</v>
      </c>
      <c r="D64" s="14"/>
      <c r="E64" s="14">
        <v>698446833</v>
      </c>
      <c r="F64" s="14"/>
      <c r="G64" s="14">
        <v>465323353.82999998</v>
      </c>
      <c r="H64" s="14"/>
      <c r="I64" s="14">
        <v>0</v>
      </c>
      <c r="J64" s="14"/>
      <c r="K64" s="14">
        <v>0</v>
      </c>
      <c r="L64" s="14"/>
      <c r="M64" s="14">
        <v>0</v>
      </c>
      <c r="N64" s="14"/>
      <c r="O64" s="14">
        <v>0</v>
      </c>
      <c r="P64" s="14"/>
      <c r="Q64" s="14">
        <v>10200</v>
      </c>
      <c r="R64" s="14"/>
      <c r="S64" s="14">
        <v>45893</v>
      </c>
      <c r="T64" s="14"/>
      <c r="U64" s="14">
        <v>698446833</v>
      </c>
      <c r="V64" s="14"/>
      <c r="W64" s="14">
        <v>465323353.82999998</v>
      </c>
      <c r="Y64" s="15">
        <v>9.984267095930504E-5</v>
      </c>
      <c r="AA64" s="56"/>
      <c r="AB64" s="34"/>
    </row>
    <row r="65" spans="1:28" ht="21">
      <c r="A65" s="13" t="s">
        <v>71</v>
      </c>
      <c r="C65" s="14">
        <v>2995371</v>
      </c>
      <c r="D65" s="14"/>
      <c r="E65" s="14">
        <v>26139922984</v>
      </c>
      <c r="F65" s="14"/>
      <c r="G65" s="14">
        <v>20813064312.4245</v>
      </c>
      <c r="H65" s="14"/>
      <c r="I65" s="14">
        <v>0</v>
      </c>
      <c r="J65" s="14"/>
      <c r="K65" s="14">
        <v>0</v>
      </c>
      <c r="L65" s="14"/>
      <c r="M65" s="14">
        <v>0</v>
      </c>
      <c r="N65" s="14"/>
      <c r="O65" s="14">
        <v>0</v>
      </c>
      <c r="P65" s="14"/>
      <c r="Q65" s="14">
        <v>2995371</v>
      </c>
      <c r="R65" s="14"/>
      <c r="S65" s="14">
        <v>5400</v>
      </c>
      <c r="T65" s="14"/>
      <c r="U65" s="14">
        <v>26139922984</v>
      </c>
      <c r="V65" s="14"/>
      <c r="W65" s="14">
        <v>16078762129.77</v>
      </c>
      <c r="Y65" s="15">
        <v>3.4499591381825507E-3</v>
      </c>
      <c r="AA65" s="56"/>
      <c r="AB65" s="34"/>
    </row>
    <row r="66" spans="1:28" ht="21">
      <c r="A66" s="13" t="s">
        <v>72</v>
      </c>
      <c r="C66" s="14">
        <v>700000</v>
      </c>
      <c r="D66" s="14"/>
      <c r="E66" s="14">
        <v>16194205668</v>
      </c>
      <c r="F66" s="14"/>
      <c r="G66" s="14">
        <f>13561824150-24</f>
        <v>13561824126</v>
      </c>
      <c r="H66" s="14"/>
      <c r="I66" s="14">
        <v>0</v>
      </c>
      <c r="J66" s="14"/>
      <c r="K66" s="14">
        <v>0</v>
      </c>
      <c r="L66" s="14"/>
      <c r="M66" s="14">
        <v>0</v>
      </c>
      <c r="N66" s="14"/>
      <c r="O66" s="14">
        <v>0</v>
      </c>
      <c r="P66" s="14"/>
      <c r="Q66" s="14">
        <v>700000</v>
      </c>
      <c r="R66" s="14"/>
      <c r="S66" s="14">
        <v>17620</v>
      </c>
      <c r="T66" s="14"/>
      <c r="U66" s="14">
        <v>16194205668</v>
      </c>
      <c r="V66" s="14"/>
      <c r="W66" s="14">
        <v>12260612700</v>
      </c>
      <c r="Y66" s="15">
        <v>2.6307132652808951E-3</v>
      </c>
      <c r="AA66" s="56"/>
      <c r="AB66" s="34"/>
    </row>
    <row r="67" spans="1:28" ht="21">
      <c r="A67" s="13" t="s">
        <v>73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v>108053</v>
      </c>
      <c r="J67" s="14"/>
      <c r="K67" s="14">
        <v>54075554</v>
      </c>
      <c r="L67" s="14"/>
      <c r="M67" s="14">
        <v>0</v>
      </c>
      <c r="N67" s="14"/>
      <c r="O67" s="14">
        <v>0</v>
      </c>
      <c r="P67" s="14"/>
      <c r="Q67" s="14">
        <v>108053</v>
      </c>
      <c r="R67" s="14"/>
      <c r="S67" s="14">
        <v>500</v>
      </c>
      <c r="T67" s="14"/>
      <c r="U67" s="14">
        <v>54075554</v>
      </c>
      <c r="V67" s="14"/>
      <c r="W67" s="14">
        <v>53705042.325000003</v>
      </c>
      <c r="Y67" s="15">
        <v>1.1523287678506428E-5</v>
      </c>
      <c r="AA67" s="56"/>
      <c r="AB67" s="34"/>
    </row>
    <row r="68" spans="1:28" ht="21">
      <c r="A68" s="13" t="s">
        <v>74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v>0</v>
      </c>
      <c r="J68" s="14"/>
      <c r="K68" s="14">
        <v>0</v>
      </c>
      <c r="L68" s="14"/>
      <c r="M68" s="14">
        <v>0</v>
      </c>
      <c r="N68" s="14"/>
      <c r="O68" s="14">
        <v>0</v>
      </c>
      <c r="P68" s="14"/>
      <c r="Q68" s="14">
        <v>2500000</v>
      </c>
      <c r="R68" s="14"/>
      <c r="S68" s="14">
        <v>26230</v>
      </c>
      <c r="T68" s="14"/>
      <c r="U68" s="14">
        <v>46407315083</v>
      </c>
      <c r="V68" s="14"/>
      <c r="W68" s="14">
        <v>65184828750</v>
      </c>
      <c r="Y68" s="15">
        <v>1.3986462005091188E-2</v>
      </c>
      <c r="AA68" s="56"/>
      <c r="AB68" s="34"/>
    </row>
    <row r="69" spans="1:28" ht="21">
      <c r="A69" s="13" t="s">
        <v>75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v>0</v>
      </c>
      <c r="J69" s="14"/>
      <c r="K69" s="14">
        <v>0</v>
      </c>
      <c r="L69" s="14"/>
      <c r="M69" s="14">
        <v>0</v>
      </c>
      <c r="N69" s="14"/>
      <c r="O69" s="14">
        <v>0</v>
      </c>
      <c r="P69" s="14"/>
      <c r="Q69" s="14">
        <v>9423611</v>
      </c>
      <c r="R69" s="14"/>
      <c r="S69" s="14">
        <v>1165</v>
      </c>
      <c r="T69" s="14"/>
      <c r="U69" s="14">
        <v>24303492769</v>
      </c>
      <c r="V69" s="14"/>
      <c r="W69" s="14">
        <v>10913184699.4508</v>
      </c>
      <c r="Y69" s="15">
        <v>2.3416007387058006E-3</v>
      </c>
      <c r="AA69" s="56"/>
      <c r="AB69" s="34"/>
    </row>
    <row r="70" spans="1:28" ht="21">
      <c r="A70" s="13" t="s">
        <v>76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v>62000000</v>
      </c>
      <c r="J70" s="14"/>
      <c r="K70" s="14">
        <v>62056296000</v>
      </c>
      <c r="L70" s="14"/>
      <c r="M70" s="14">
        <v>0</v>
      </c>
      <c r="N70" s="14"/>
      <c r="O70" s="14">
        <v>0</v>
      </c>
      <c r="P70" s="14"/>
      <c r="Q70" s="14">
        <v>62000000</v>
      </c>
      <c r="R70" s="14"/>
      <c r="S70" s="14">
        <v>1000</v>
      </c>
      <c r="T70" s="14"/>
      <c r="U70" s="14">
        <v>62056296000</v>
      </c>
      <c r="V70" s="14"/>
      <c r="W70" s="14">
        <v>61631100000</v>
      </c>
      <c r="Y70" s="15">
        <v>1.3223951876716029E-2</v>
      </c>
      <c r="AA70" s="56"/>
      <c r="AB70" s="34"/>
    </row>
    <row r="71" spans="1:28" ht="21">
      <c r="A71" s="13" t="s">
        <v>77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0</v>
      </c>
      <c r="J71" s="14"/>
      <c r="K71" s="14">
        <v>0</v>
      </c>
      <c r="L71" s="14"/>
      <c r="M71" s="14">
        <v>0</v>
      </c>
      <c r="N71" s="14"/>
      <c r="O71" s="14">
        <v>0</v>
      </c>
      <c r="P71" s="14"/>
      <c r="Q71" s="14">
        <v>2550000</v>
      </c>
      <c r="R71" s="14"/>
      <c r="S71" s="14">
        <v>11000</v>
      </c>
      <c r="T71" s="14"/>
      <c r="U71" s="14">
        <v>24796200000</v>
      </c>
      <c r="V71" s="14"/>
      <c r="W71" s="14">
        <f>27883102500-18</f>
        <v>27883102482</v>
      </c>
      <c r="Y71" s="15">
        <v>5.9827717764820102E-3</v>
      </c>
      <c r="AA71" s="56"/>
      <c r="AB71" s="34"/>
    </row>
    <row r="72" spans="1:28" ht="19.5" thickBot="1">
      <c r="C72" s="16">
        <f>SUM(C9:C71)</f>
        <v>529110337</v>
      </c>
      <c r="D72" s="14"/>
      <c r="E72" s="16">
        <f t="shared" ref="E72:U72" si="0">SUM(E9:E71)</f>
        <v>4909917230633</v>
      </c>
      <c r="F72" s="14"/>
      <c r="G72" s="16">
        <f t="shared" si="0"/>
        <v>4798784499427.1689</v>
      </c>
      <c r="H72" s="14"/>
      <c r="I72" s="16">
        <f>SUM(I9:I71)</f>
        <v>68072995</v>
      </c>
      <c r="J72" s="14"/>
      <c r="K72" s="16">
        <f t="shared" si="0"/>
        <v>170681844572</v>
      </c>
      <c r="L72" s="14"/>
      <c r="M72" s="16">
        <f>SUM(M9:M71)</f>
        <v>-14264620</v>
      </c>
      <c r="N72" s="14">
        <f t="shared" si="0"/>
        <v>0</v>
      </c>
      <c r="O72" s="16">
        <f t="shared" si="0"/>
        <v>125973365847</v>
      </c>
      <c r="P72" s="14"/>
      <c r="Q72" s="16">
        <f t="shared" si="0"/>
        <v>614729982</v>
      </c>
      <c r="R72" s="14"/>
      <c r="S72" s="16">
        <f t="shared" si="0"/>
        <v>1217250</v>
      </c>
      <c r="T72" s="14"/>
      <c r="U72" s="16">
        <f t="shared" si="0"/>
        <v>4859812883935</v>
      </c>
      <c r="V72" s="14"/>
      <c r="W72" s="16">
        <f>SUM(W9:W71)</f>
        <v>4515734528592.1719</v>
      </c>
      <c r="Y72" s="17">
        <v>0.96892406746538395</v>
      </c>
      <c r="AA72" s="57"/>
      <c r="AB72" s="34"/>
    </row>
    <row r="73" spans="1:28" ht="21" thickTop="1">
      <c r="E73" s="39"/>
      <c r="F73" s="4"/>
      <c r="G73" s="39"/>
      <c r="I73" s="3"/>
      <c r="K73" s="3"/>
      <c r="M73" s="7"/>
      <c r="O73" s="37"/>
      <c r="P73" s="21"/>
      <c r="Q73" s="12"/>
      <c r="R73" s="21"/>
      <c r="S73" s="21"/>
      <c r="T73" s="21"/>
      <c r="U73" s="21"/>
      <c r="V73" s="21"/>
      <c r="W73" s="21"/>
      <c r="Y73" s="11"/>
      <c r="AA73" s="58"/>
      <c r="AB73" s="34"/>
    </row>
    <row r="74" spans="1:28">
      <c r="C74" s="3"/>
      <c r="E74" s="36"/>
      <c r="F74" s="34"/>
      <c r="G74" s="36"/>
      <c r="I74" s="23"/>
      <c r="K74" s="3"/>
      <c r="M74" s="23"/>
      <c r="O74" s="23"/>
      <c r="P74" s="21"/>
      <c r="Q74" s="23"/>
      <c r="R74" s="21"/>
      <c r="S74" s="23"/>
      <c r="T74" s="21"/>
      <c r="U74" s="20"/>
      <c r="V74" s="21"/>
      <c r="W74" s="20"/>
      <c r="AA74" s="34"/>
      <c r="AB74" s="34"/>
    </row>
    <row r="75" spans="1:28">
      <c r="O75" s="21"/>
      <c r="P75" s="21"/>
      <c r="Q75" s="21"/>
      <c r="R75" s="21"/>
      <c r="S75" s="21"/>
      <c r="T75" s="21"/>
      <c r="U75" s="22"/>
      <c r="V75" s="21"/>
      <c r="W75" s="20"/>
      <c r="AA75" s="34"/>
      <c r="AB75" s="34"/>
    </row>
    <row r="76" spans="1:28" ht="18.75">
      <c r="M76" s="8"/>
      <c r="O76" s="21"/>
      <c r="P76" s="21"/>
      <c r="Q76" s="21"/>
      <c r="R76" s="21"/>
      <c r="S76" s="21"/>
      <c r="T76" s="21"/>
      <c r="U76" s="38"/>
      <c r="V76" s="21"/>
      <c r="W76" s="20"/>
      <c r="AA76" s="34"/>
      <c r="AB76" s="34"/>
    </row>
    <row r="77" spans="1:28" ht="18.75">
      <c r="O77" s="21"/>
      <c r="P77" s="21"/>
      <c r="Q77" s="21"/>
      <c r="R77" s="21"/>
      <c r="S77" s="21"/>
      <c r="T77" s="21"/>
      <c r="U77" s="23"/>
      <c r="V77" s="21"/>
      <c r="W77" s="38"/>
    </row>
    <row r="78" spans="1:28">
      <c r="O78" s="21"/>
      <c r="P78" s="21"/>
      <c r="Q78" s="21"/>
      <c r="R78" s="21"/>
      <c r="S78" s="21"/>
      <c r="T78" s="21"/>
      <c r="U78" s="21"/>
      <c r="V78" s="21"/>
      <c r="W78" s="23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1"/>
  <sheetViews>
    <sheetView rightToLeft="1" view="pageBreakPreview" zoomScale="150" zoomScaleNormal="100" zoomScaleSheetLayoutView="150" workbookViewId="0">
      <selection activeCell="L13" sqref="L13"/>
    </sheetView>
  </sheetViews>
  <sheetFormatPr defaultRowHeight="15"/>
  <cols>
    <col min="1" max="1" width="24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7.42578125" style="1" bestFit="1" customWidth="1"/>
    <col min="10" max="10" width="9.140625" style="1"/>
    <col min="11" max="11" width="17.42578125" style="1" bestFit="1" customWidth="1"/>
    <col min="12" max="12" width="18.42578125" style="1" bestFit="1" customWidth="1"/>
    <col min="13" max="16384" width="9.140625" style="1"/>
  </cols>
  <sheetData>
    <row r="2" spans="1:12" ht="24">
      <c r="A2" s="65" t="s">
        <v>0</v>
      </c>
      <c r="B2" s="65"/>
      <c r="C2" s="65"/>
      <c r="D2" s="65"/>
      <c r="E2" s="65"/>
      <c r="F2" s="65"/>
      <c r="G2" s="65"/>
      <c r="H2" s="48"/>
      <c r="I2" s="48"/>
    </row>
    <row r="3" spans="1:12" ht="30">
      <c r="A3" s="65" t="s">
        <v>112</v>
      </c>
      <c r="B3" s="65"/>
      <c r="C3" s="65"/>
      <c r="D3" s="65"/>
      <c r="E3" s="65"/>
      <c r="F3" s="65"/>
      <c r="G3" s="65"/>
      <c r="H3" s="47"/>
      <c r="I3" s="47"/>
      <c r="J3" s="47"/>
    </row>
    <row r="4" spans="1:12" ht="21">
      <c r="A4" s="65" t="s">
        <v>2</v>
      </c>
      <c r="B4" s="65"/>
      <c r="C4" s="65"/>
      <c r="D4" s="65"/>
      <c r="E4" s="65"/>
      <c r="F4" s="65"/>
      <c r="G4" s="65"/>
    </row>
    <row r="6" spans="1:12" ht="33" customHeight="1">
      <c r="A6" s="64" t="s">
        <v>116</v>
      </c>
      <c r="B6" s="49"/>
      <c r="C6" s="64" t="s">
        <v>85</v>
      </c>
      <c r="D6" s="49"/>
      <c r="E6" s="64" t="s">
        <v>184</v>
      </c>
      <c r="F6" s="49"/>
      <c r="G6" s="64" t="s">
        <v>13</v>
      </c>
      <c r="I6" s="34"/>
      <c r="J6" s="34"/>
      <c r="K6" s="51"/>
      <c r="L6" s="52"/>
    </row>
    <row r="7" spans="1:12" ht="18.75">
      <c r="A7" s="9" t="s">
        <v>192</v>
      </c>
      <c r="C7" s="14">
        <v>-258707684630</v>
      </c>
      <c r="E7" s="15">
        <v>1.0097</v>
      </c>
      <c r="F7" s="18"/>
      <c r="G7" s="15">
        <v>-5.5500000000000001E-2</v>
      </c>
      <c r="I7" s="33"/>
      <c r="J7" s="34"/>
      <c r="K7" s="53"/>
      <c r="L7" s="53"/>
    </row>
    <row r="8" spans="1:12" ht="18.75">
      <c r="A8" s="9" t="s">
        <v>193</v>
      </c>
      <c r="C8" s="14">
        <v>0</v>
      </c>
      <c r="E8" s="15">
        <v>0</v>
      </c>
      <c r="F8" s="18"/>
      <c r="G8" s="15">
        <v>0</v>
      </c>
      <c r="I8" s="34"/>
      <c r="J8" s="34"/>
      <c r="K8" s="53"/>
      <c r="L8" s="53"/>
    </row>
    <row r="9" spans="1:12" ht="18.75">
      <c r="A9" s="9" t="s">
        <v>194</v>
      </c>
      <c r="C9" s="14">
        <v>8412451</v>
      </c>
      <c r="E9" s="15">
        <v>0</v>
      </c>
      <c r="F9" s="18"/>
      <c r="G9" s="15">
        <v>0</v>
      </c>
      <c r="I9" s="33"/>
      <c r="J9" s="34"/>
      <c r="K9" s="54"/>
      <c r="L9" s="53"/>
    </row>
    <row r="10" spans="1:12" ht="19.5" thickBot="1">
      <c r="C10" s="50">
        <f>SUM(C7:C9)</f>
        <v>-258699272179</v>
      </c>
      <c r="D10" s="19"/>
      <c r="E10" s="17">
        <f>SUM(E7:E9)</f>
        <v>1.0097</v>
      </c>
      <c r="F10" s="19"/>
      <c r="G10" s="17">
        <f>SUM(SUM(G7:G9))</f>
        <v>-5.5500000000000001E-2</v>
      </c>
      <c r="I10" s="34"/>
      <c r="J10" s="34"/>
      <c r="K10" s="34"/>
      <c r="L10" s="34"/>
    </row>
    <row r="11" spans="1:12" ht="15.75" thickTop="1">
      <c r="I11" s="34"/>
      <c r="J11" s="34"/>
      <c r="K11" s="34"/>
      <c r="L11" s="3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8"/>
  <sheetViews>
    <sheetView rightToLeft="1" view="pageBreakPreview" zoomScale="120" zoomScaleNormal="100" zoomScaleSheetLayoutView="120" workbookViewId="0">
      <selection activeCell="M11" sqref="M11"/>
    </sheetView>
  </sheetViews>
  <sheetFormatPr defaultRowHeight="15"/>
  <cols>
    <col min="1" max="1" width="28" style="1" bestFit="1" customWidth="1"/>
    <col min="2" max="2" width="1" style="1" customWidth="1"/>
    <col min="3" max="3" width="27.42578125" style="19" bestFit="1" customWidth="1"/>
    <col min="4" max="4" width="1" style="19" customWidth="1"/>
    <col min="5" max="5" width="14.28515625" style="19" bestFit="1" customWidth="1"/>
    <col min="6" max="6" width="1" style="19" customWidth="1"/>
    <col min="7" max="7" width="15.42578125" style="19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7.85546875" style="1" bestFit="1" customWidth="1"/>
    <col min="22" max="16384" width="9.140625" style="1"/>
  </cols>
  <sheetData>
    <row r="2" spans="1:21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1" ht="30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21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6" spans="1:21" ht="30">
      <c r="A6" s="61" t="s">
        <v>80</v>
      </c>
      <c r="B6" s="9"/>
      <c r="C6" s="59" t="s">
        <v>81</v>
      </c>
      <c r="D6" s="59" t="s">
        <v>81</v>
      </c>
      <c r="E6" s="59" t="s">
        <v>81</v>
      </c>
      <c r="F6" s="59" t="s">
        <v>81</v>
      </c>
      <c r="G6" s="59" t="s">
        <v>81</v>
      </c>
      <c r="H6" s="59" t="s">
        <v>81</v>
      </c>
      <c r="I6" s="59" t="s">
        <v>81</v>
      </c>
      <c r="J6" s="9"/>
      <c r="K6" s="59" t="s">
        <v>4</v>
      </c>
      <c r="L6" s="9"/>
      <c r="M6" s="59" t="s">
        <v>5</v>
      </c>
      <c r="N6" s="59" t="s">
        <v>5</v>
      </c>
      <c r="O6" s="59" t="s">
        <v>5</v>
      </c>
      <c r="P6" s="9"/>
      <c r="Q6" s="59" t="s">
        <v>6</v>
      </c>
      <c r="R6" s="59" t="s">
        <v>6</v>
      </c>
      <c r="S6" s="59" t="s">
        <v>6</v>
      </c>
    </row>
    <row r="7" spans="1:21" ht="30">
      <c r="A7" s="59" t="s">
        <v>80</v>
      </c>
      <c r="B7" s="9"/>
      <c r="C7" s="59" t="s">
        <v>82</v>
      </c>
      <c r="D7" s="18"/>
      <c r="E7" s="59" t="s">
        <v>83</v>
      </c>
      <c r="F7" s="18"/>
      <c r="G7" s="59" t="s">
        <v>84</v>
      </c>
      <c r="H7" s="9"/>
      <c r="I7" s="59" t="s">
        <v>78</v>
      </c>
      <c r="J7" s="9"/>
      <c r="K7" s="59" t="s">
        <v>85</v>
      </c>
      <c r="L7" s="9"/>
      <c r="M7" s="59" t="s">
        <v>86</v>
      </c>
      <c r="N7" s="9"/>
      <c r="O7" s="59" t="s">
        <v>87</v>
      </c>
      <c r="P7" s="9"/>
      <c r="Q7" s="59" t="s">
        <v>85</v>
      </c>
      <c r="R7" s="9"/>
      <c r="S7" s="59" t="s">
        <v>79</v>
      </c>
      <c r="U7" s="14"/>
    </row>
    <row r="8" spans="1:21" ht="21">
      <c r="A8" s="13" t="s">
        <v>88</v>
      </c>
      <c r="B8" s="9"/>
      <c r="C8" s="18" t="s">
        <v>89</v>
      </c>
      <c r="D8" s="18"/>
      <c r="E8" s="18" t="s">
        <v>90</v>
      </c>
      <c r="F8" s="18"/>
      <c r="G8" s="18" t="s">
        <v>91</v>
      </c>
      <c r="I8" s="14">
        <v>0</v>
      </c>
      <c r="J8" s="14"/>
      <c r="K8" s="14">
        <v>39879396241</v>
      </c>
      <c r="L8" s="14"/>
      <c r="M8" s="14">
        <v>131070371769</v>
      </c>
      <c r="N8" s="14"/>
      <c r="O8" s="14">
        <v>156919109969</v>
      </c>
      <c r="P8" s="14"/>
      <c r="Q8" s="14">
        <v>14030658041</v>
      </c>
      <c r="S8" s="15">
        <v>3.0000000000000001E-3</v>
      </c>
      <c r="U8" s="5"/>
    </row>
    <row r="9" spans="1:21" ht="21">
      <c r="A9" s="13" t="s">
        <v>92</v>
      </c>
      <c r="B9" s="9"/>
      <c r="C9" s="18" t="s">
        <v>93</v>
      </c>
      <c r="D9" s="18"/>
      <c r="E9" s="18" t="s">
        <v>90</v>
      </c>
      <c r="F9" s="18"/>
      <c r="G9" s="18" t="s">
        <v>94</v>
      </c>
      <c r="I9" s="14">
        <v>10</v>
      </c>
      <c r="J9" s="14"/>
      <c r="K9" s="14">
        <v>381098</v>
      </c>
      <c r="L9" s="14"/>
      <c r="M9" s="14">
        <v>2490</v>
      </c>
      <c r="N9" s="14"/>
      <c r="O9" s="14">
        <v>0</v>
      </c>
      <c r="P9" s="14"/>
      <c r="Q9" s="14">
        <v>383588</v>
      </c>
      <c r="S9" s="15">
        <v>0</v>
      </c>
      <c r="U9" s="5"/>
    </row>
    <row r="10" spans="1:21" ht="21">
      <c r="A10" s="13" t="s">
        <v>95</v>
      </c>
      <c r="B10" s="9"/>
      <c r="C10" s="18" t="s">
        <v>96</v>
      </c>
      <c r="D10" s="18"/>
      <c r="E10" s="18" t="s">
        <v>90</v>
      </c>
      <c r="F10" s="18"/>
      <c r="G10" s="18" t="s">
        <v>97</v>
      </c>
      <c r="I10" s="14">
        <v>10</v>
      </c>
      <c r="J10" s="14"/>
      <c r="K10" s="14">
        <v>219920</v>
      </c>
      <c r="L10" s="14"/>
      <c r="M10" s="14">
        <v>0</v>
      </c>
      <c r="N10" s="14"/>
      <c r="O10" s="14">
        <v>0</v>
      </c>
      <c r="P10" s="14"/>
      <c r="Q10" s="14">
        <v>219920</v>
      </c>
      <c r="S10" s="15">
        <v>0</v>
      </c>
      <c r="U10" s="5"/>
    </row>
    <row r="11" spans="1:21" ht="21">
      <c r="A11" s="13" t="s">
        <v>98</v>
      </c>
      <c r="B11" s="9"/>
      <c r="C11" s="18" t="s">
        <v>99</v>
      </c>
      <c r="D11" s="18"/>
      <c r="E11" s="18" t="s">
        <v>90</v>
      </c>
      <c r="F11" s="18"/>
      <c r="G11" s="18" t="s">
        <v>97</v>
      </c>
      <c r="I11" s="14">
        <v>10</v>
      </c>
      <c r="J11" s="14"/>
      <c r="K11" s="14">
        <v>336370</v>
      </c>
      <c r="L11" s="14"/>
      <c r="M11" s="14">
        <v>8319320</v>
      </c>
      <c r="N11" s="14"/>
      <c r="O11" s="14">
        <v>0</v>
      </c>
      <c r="P11" s="14"/>
      <c r="Q11" s="14">
        <v>8655690</v>
      </c>
      <c r="S11" s="15">
        <v>0</v>
      </c>
      <c r="U11" s="5"/>
    </row>
    <row r="12" spans="1:21" ht="21">
      <c r="A12" s="13" t="s">
        <v>100</v>
      </c>
      <c r="B12" s="9"/>
      <c r="C12" s="18" t="s">
        <v>101</v>
      </c>
      <c r="D12" s="18"/>
      <c r="E12" s="18" t="s">
        <v>90</v>
      </c>
      <c r="F12" s="18"/>
      <c r="G12" s="18" t="s">
        <v>102</v>
      </c>
      <c r="I12" s="14">
        <v>10</v>
      </c>
      <c r="J12" s="14"/>
      <c r="K12" s="14">
        <v>873870</v>
      </c>
      <c r="L12" s="14"/>
      <c r="M12" s="14">
        <v>0</v>
      </c>
      <c r="N12" s="14"/>
      <c r="O12" s="14">
        <v>420000</v>
      </c>
      <c r="P12" s="14"/>
      <c r="Q12" s="14">
        <v>453870</v>
      </c>
      <c r="S12" s="15">
        <v>0</v>
      </c>
      <c r="U12" s="5"/>
    </row>
    <row r="13" spans="1:21" ht="21">
      <c r="A13" s="13" t="s">
        <v>100</v>
      </c>
      <c r="B13" s="9"/>
      <c r="C13" s="18" t="s">
        <v>103</v>
      </c>
      <c r="D13" s="18"/>
      <c r="E13" s="18" t="s">
        <v>104</v>
      </c>
      <c r="F13" s="18"/>
      <c r="G13" s="18" t="s">
        <v>105</v>
      </c>
      <c r="I13" s="14">
        <v>0</v>
      </c>
      <c r="J13" s="14"/>
      <c r="K13" s="14">
        <v>520000</v>
      </c>
      <c r="L13" s="14"/>
      <c r="M13" s="14">
        <v>0</v>
      </c>
      <c r="N13" s="14"/>
      <c r="O13" s="14">
        <v>0</v>
      </c>
      <c r="P13" s="14"/>
      <c r="Q13" s="14">
        <v>520000</v>
      </c>
      <c r="S13" s="15">
        <v>0</v>
      </c>
      <c r="U13" s="5"/>
    </row>
    <row r="14" spans="1:21" ht="21">
      <c r="A14" s="13" t="s">
        <v>106</v>
      </c>
      <c r="B14" s="9"/>
      <c r="C14" s="18" t="s">
        <v>107</v>
      </c>
      <c r="D14" s="18"/>
      <c r="E14" s="18" t="s">
        <v>90</v>
      </c>
      <c r="F14" s="18"/>
      <c r="G14" s="18" t="s">
        <v>108</v>
      </c>
      <c r="I14" s="14">
        <v>0</v>
      </c>
      <c r="J14" s="14"/>
      <c r="K14" s="14">
        <v>380875</v>
      </c>
      <c r="L14" s="14"/>
      <c r="M14" s="14">
        <v>0</v>
      </c>
      <c r="N14" s="14"/>
      <c r="O14" s="14">
        <v>0</v>
      </c>
      <c r="P14" s="14"/>
      <c r="Q14" s="14">
        <v>380875</v>
      </c>
      <c r="S14" s="15">
        <v>0</v>
      </c>
      <c r="U14" s="5"/>
    </row>
    <row r="15" spans="1:21" ht="21">
      <c r="A15" s="13" t="s">
        <v>109</v>
      </c>
      <c r="B15" s="9"/>
      <c r="C15" s="18" t="s">
        <v>110</v>
      </c>
      <c r="D15" s="18"/>
      <c r="E15" s="18" t="s">
        <v>104</v>
      </c>
      <c r="F15" s="18"/>
      <c r="G15" s="18" t="s">
        <v>111</v>
      </c>
      <c r="I15" s="14">
        <v>0</v>
      </c>
      <c r="J15" s="14"/>
      <c r="K15" s="14">
        <v>3376476346</v>
      </c>
      <c r="L15" s="14"/>
      <c r="M15" s="14">
        <v>40302634366</v>
      </c>
      <c r="N15" s="14"/>
      <c r="O15" s="14">
        <v>21470420600</v>
      </c>
      <c r="P15" s="14"/>
      <c r="Q15" s="14">
        <v>22208690112</v>
      </c>
      <c r="S15" s="15">
        <v>4.7999999999999996E-3</v>
      </c>
      <c r="U15" s="5"/>
    </row>
    <row r="16" spans="1:21" ht="19.5" thickBot="1">
      <c r="K16" s="16">
        <f>SUM(K8:K15)</f>
        <v>43258584720</v>
      </c>
      <c r="L16" s="14"/>
      <c r="M16" s="16">
        <f>SUM(M8:M15)</f>
        <v>171381327945</v>
      </c>
      <c r="N16" s="14"/>
      <c r="O16" s="16">
        <f>SUM(SUM(O8:O15))</f>
        <v>178389950569</v>
      </c>
      <c r="P16" s="14"/>
      <c r="Q16" s="16">
        <f>SUM(Q8:Q15)</f>
        <v>36249962096</v>
      </c>
      <c r="S16" s="17">
        <f>SUM(S8:S15)</f>
        <v>7.7999999999999996E-3</v>
      </c>
      <c r="U16" s="5"/>
    </row>
    <row r="17" spans="11:17" ht="15.75" thickTop="1">
      <c r="K17" s="20"/>
      <c r="L17" s="21"/>
      <c r="M17" s="22"/>
      <c r="N17" s="21"/>
      <c r="O17" s="20"/>
      <c r="P17" s="21"/>
      <c r="Q17" s="20"/>
    </row>
    <row r="18" spans="11:17">
      <c r="K18" s="23"/>
      <c r="L18" s="21"/>
      <c r="M18" s="23"/>
      <c r="N18" s="21"/>
      <c r="O18" s="23"/>
      <c r="P18" s="21"/>
      <c r="Q18" s="23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  <pageSetup scale="43" orientation="portrait" r:id="rId1"/>
  <ignoredErrors>
    <ignoredError sqref="C8:C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"/>
  <sheetViews>
    <sheetView rightToLeft="1" view="pageBreakPreview" zoomScale="120" zoomScaleNormal="100" zoomScaleSheetLayoutView="120" workbookViewId="0">
      <selection activeCell="O8" sqref="O8"/>
    </sheetView>
  </sheetViews>
  <sheetFormatPr defaultRowHeight="15"/>
  <cols>
    <col min="1" max="1" width="2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9" ht="30">
      <c r="A3" s="60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9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6" spans="1:19" ht="30">
      <c r="A6" s="59" t="s">
        <v>113</v>
      </c>
      <c r="B6" s="59" t="s">
        <v>113</v>
      </c>
      <c r="C6" s="59" t="s">
        <v>113</v>
      </c>
      <c r="D6" s="59" t="s">
        <v>113</v>
      </c>
      <c r="E6" s="59" t="s">
        <v>113</v>
      </c>
      <c r="F6" s="9"/>
      <c r="G6" s="59" t="s">
        <v>114</v>
      </c>
      <c r="H6" s="59" t="s">
        <v>114</v>
      </c>
      <c r="I6" s="59" t="s">
        <v>114</v>
      </c>
      <c r="J6" s="59" t="s">
        <v>114</v>
      </c>
      <c r="K6" s="59" t="s">
        <v>114</v>
      </c>
      <c r="L6" s="9"/>
      <c r="M6" s="59" t="s">
        <v>115</v>
      </c>
      <c r="N6" s="59" t="s">
        <v>115</v>
      </c>
      <c r="O6" s="59" t="s">
        <v>115</v>
      </c>
      <c r="P6" s="59" t="s">
        <v>115</v>
      </c>
      <c r="Q6" s="59" t="s">
        <v>115</v>
      </c>
    </row>
    <row r="7" spans="1:19" ht="30">
      <c r="A7" s="59" t="s">
        <v>116</v>
      </c>
      <c r="B7" s="9"/>
      <c r="C7" s="59" t="s">
        <v>117</v>
      </c>
      <c r="D7" s="9"/>
      <c r="E7" s="59" t="s">
        <v>78</v>
      </c>
      <c r="F7" s="9"/>
      <c r="G7" s="59" t="s">
        <v>118</v>
      </c>
      <c r="H7" s="9"/>
      <c r="I7" s="59" t="s">
        <v>119</v>
      </c>
      <c r="J7" s="9"/>
      <c r="K7" s="59" t="s">
        <v>120</v>
      </c>
      <c r="L7" s="9"/>
      <c r="M7" s="59" t="s">
        <v>118</v>
      </c>
      <c r="N7" s="9"/>
      <c r="O7" s="59" t="s">
        <v>119</v>
      </c>
      <c r="P7" s="9"/>
      <c r="Q7" s="59" t="s">
        <v>120</v>
      </c>
      <c r="S7" s="14"/>
    </row>
    <row r="8" spans="1:19" ht="21">
      <c r="A8" s="13" t="s">
        <v>88</v>
      </c>
      <c r="C8" s="24">
        <v>30</v>
      </c>
      <c r="E8" s="14">
        <v>0</v>
      </c>
      <c r="F8" s="14"/>
      <c r="G8" s="14">
        <v>58405</v>
      </c>
      <c r="H8" s="14"/>
      <c r="I8" s="14">
        <v>0</v>
      </c>
      <c r="J8" s="14"/>
      <c r="K8" s="14">
        <v>58405</v>
      </c>
      <c r="L8" s="14"/>
      <c r="M8" s="14">
        <v>40241396</v>
      </c>
      <c r="N8" s="14"/>
      <c r="O8" s="14">
        <v>0</v>
      </c>
      <c r="P8" s="14"/>
      <c r="Q8" s="14">
        <f>M8+O8</f>
        <v>40241396</v>
      </c>
    </row>
    <row r="9" spans="1:19" ht="21">
      <c r="A9" s="13" t="s">
        <v>92</v>
      </c>
      <c r="C9" s="24">
        <v>29</v>
      </c>
      <c r="E9" s="14">
        <v>10</v>
      </c>
      <c r="F9" s="14"/>
      <c r="G9" s="14">
        <v>2492</v>
      </c>
      <c r="H9" s="14"/>
      <c r="I9" s="14">
        <v>0</v>
      </c>
      <c r="J9" s="14"/>
      <c r="K9" s="14">
        <v>2492</v>
      </c>
      <c r="L9" s="14"/>
      <c r="M9" s="14">
        <v>18292</v>
      </c>
      <c r="N9" s="14"/>
      <c r="O9" s="14">
        <v>-2</v>
      </c>
      <c r="P9" s="14"/>
      <c r="Q9" s="14">
        <f t="shared" ref="Q9:Q12" si="0">M9+O9</f>
        <v>18290</v>
      </c>
    </row>
    <row r="10" spans="1:19" ht="21">
      <c r="A10" s="13" t="s">
        <v>95</v>
      </c>
      <c r="C10" s="24">
        <v>23</v>
      </c>
      <c r="E10" s="14">
        <v>10</v>
      </c>
      <c r="F10" s="14"/>
      <c r="G10" s="14">
        <v>1800</v>
      </c>
      <c r="H10" s="14"/>
      <c r="I10" s="14">
        <v>-11</v>
      </c>
      <c r="J10" s="14"/>
      <c r="K10" s="14">
        <v>1789</v>
      </c>
      <c r="L10" s="14"/>
      <c r="M10" s="14">
        <v>9946</v>
      </c>
      <c r="N10" s="14"/>
      <c r="O10" s="14">
        <v>-72</v>
      </c>
      <c r="P10" s="14"/>
      <c r="Q10" s="14">
        <f t="shared" si="0"/>
        <v>9874</v>
      </c>
    </row>
    <row r="11" spans="1:19" ht="21">
      <c r="A11" s="13" t="s">
        <v>98</v>
      </c>
      <c r="C11" s="24">
        <v>30</v>
      </c>
      <c r="E11" s="14">
        <v>10</v>
      </c>
      <c r="F11" s="14"/>
      <c r="G11" s="14">
        <v>8345459</v>
      </c>
      <c r="H11" s="14"/>
      <c r="I11" s="14">
        <v>0</v>
      </c>
      <c r="J11" s="14"/>
      <c r="K11" s="14">
        <v>8345459</v>
      </c>
      <c r="L11" s="14"/>
      <c r="M11" s="14">
        <v>8358479</v>
      </c>
      <c r="N11" s="14"/>
      <c r="O11" s="14">
        <v>0</v>
      </c>
      <c r="P11" s="14"/>
      <c r="Q11" s="14">
        <f t="shared" si="0"/>
        <v>8358479</v>
      </c>
    </row>
    <row r="12" spans="1:19" ht="21">
      <c r="A12" s="13" t="s">
        <v>100</v>
      </c>
      <c r="C12" s="24">
        <v>30</v>
      </c>
      <c r="E12" s="14">
        <v>10</v>
      </c>
      <c r="F12" s="14"/>
      <c r="G12" s="14">
        <v>4295</v>
      </c>
      <c r="H12" s="14"/>
      <c r="I12" s="14">
        <v>0</v>
      </c>
      <c r="J12" s="14"/>
      <c r="K12" s="14">
        <v>4295</v>
      </c>
      <c r="L12" s="14"/>
      <c r="M12" s="14">
        <v>44679</v>
      </c>
      <c r="N12" s="14"/>
      <c r="O12" s="14">
        <v>0</v>
      </c>
      <c r="P12" s="14"/>
      <c r="Q12" s="14">
        <f t="shared" si="0"/>
        <v>44679</v>
      </c>
    </row>
    <row r="13" spans="1:19" ht="19.5" thickBot="1">
      <c r="G13" s="16">
        <f>SUM(G8:G12)</f>
        <v>8412451</v>
      </c>
      <c r="H13" s="14"/>
      <c r="I13" s="16">
        <f>SUM(I8:I12)</f>
        <v>-11</v>
      </c>
      <c r="J13" s="14"/>
      <c r="K13" s="16">
        <f>SUM(SUM(K8:K12))</f>
        <v>8412440</v>
      </c>
      <c r="L13" s="14"/>
      <c r="M13" s="16">
        <f>SUM(M8:M12)</f>
        <v>48672792</v>
      </c>
      <c r="N13" s="14"/>
      <c r="O13" s="16">
        <f>SUM(O8:O12)</f>
        <v>-74</v>
      </c>
      <c r="P13" s="14"/>
      <c r="Q13" s="16">
        <f>SUM(Q8:Q12)</f>
        <v>48672718</v>
      </c>
    </row>
    <row r="14" spans="1:19" ht="20.25" thickTop="1" thickBot="1">
      <c r="G14" s="8"/>
      <c r="I14" s="27"/>
      <c r="J14" s="14"/>
      <c r="K14" s="25"/>
      <c r="L14" s="14"/>
      <c r="M14" s="8"/>
      <c r="N14" s="14"/>
      <c r="O14" s="26"/>
      <c r="P14" s="14"/>
      <c r="Q14" s="25"/>
    </row>
    <row r="15" spans="1:19" ht="15.75" thickTop="1">
      <c r="M15" s="8"/>
      <c r="O15" s="6"/>
    </row>
    <row r="21" spans="9:9">
      <c r="I21" s="6"/>
    </row>
  </sheetData>
  <mergeCells count="15">
    <mergeCell ref="A2:Q2"/>
    <mergeCell ref="A3:Q3"/>
    <mergeCell ref="A4:Q4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51"/>
  <sheetViews>
    <sheetView rightToLeft="1" view="pageBreakPreview" topLeftCell="B1" zoomScaleNormal="100" zoomScaleSheetLayoutView="100" workbookViewId="0">
      <selection activeCell="O18" sqref="O18"/>
    </sheetView>
  </sheetViews>
  <sheetFormatPr defaultRowHeight="15"/>
  <cols>
    <col min="1" max="1" width="27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2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30">
      <c r="A3" s="60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6" spans="1:19" ht="30">
      <c r="A6" s="61" t="s">
        <v>3</v>
      </c>
      <c r="B6" s="9"/>
      <c r="C6" s="59" t="s">
        <v>122</v>
      </c>
      <c r="D6" s="59" t="s">
        <v>122</v>
      </c>
      <c r="E6" s="59" t="s">
        <v>122</v>
      </c>
      <c r="F6" s="59" t="s">
        <v>122</v>
      </c>
      <c r="G6" s="59" t="s">
        <v>122</v>
      </c>
      <c r="H6" s="9"/>
      <c r="I6" s="59" t="s">
        <v>114</v>
      </c>
      <c r="J6" s="59" t="s">
        <v>114</v>
      </c>
      <c r="K6" s="59" t="s">
        <v>114</v>
      </c>
      <c r="L6" s="59" t="s">
        <v>114</v>
      </c>
      <c r="M6" s="59" t="s">
        <v>114</v>
      </c>
      <c r="N6" s="9"/>
      <c r="O6" s="59" t="s">
        <v>115</v>
      </c>
      <c r="P6" s="59" t="s">
        <v>115</v>
      </c>
      <c r="Q6" s="59" t="s">
        <v>115</v>
      </c>
      <c r="R6" s="59" t="s">
        <v>115</v>
      </c>
      <c r="S6" s="59" t="s">
        <v>115</v>
      </c>
    </row>
    <row r="7" spans="1:19" ht="30">
      <c r="A7" s="59" t="s">
        <v>3</v>
      </c>
      <c r="B7" s="9"/>
      <c r="C7" s="59" t="s">
        <v>123</v>
      </c>
      <c r="D7" s="9"/>
      <c r="E7" s="59" t="s">
        <v>124</v>
      </c>
      <c r="F7" s="9"/>
      <c r="G7" s="59" t="s">
        <v>125</v>
      </c>
      <c r="H7" s="9"/>
      <c r="I7" s="59" t="s">
        <v>126</v>
      </c>
      <c r="J7" s="9"/>
      <c r="K7" s="59" t="s">
        <v>119</v>
      </c>
      <c r="L7" s="9"/>
      <c r="M7" s="59" t="s">
        <v>127</v>
      </c>
      <c r="N7" s="9"/>
      <c r="O7" s="59" t="s">
        <v>126</v>
      </c>
      <c r="P7" s="9"/>
      <c r="Q7" s="63" t="s">
        <v>119</v>
      </c>
      <c r="R7" s="9"/>
      <c r="S7" s="59" t="s">
        <v>127</v>
      </c>
    </row>
    <row r="8" spans="1:19" ht="21">
      <c r="A8" s="13" t="s">
        <v>128</v>
      </c>
      <c r="C8" s="18" t="s">
        <v>129</v>
      </c>
      <c r="E8" s="14">
        <v>1398518</v>
      </c>
      <c r="F8" s="14"/>
      <c r="G8" s="14">
        <v>350</v>
      </c>
      <c r="H8" s="14"/>
      <c r="I8" s="14">
        <v>0</v>
      </c>
      <c r="J8" s="14"/>
      <c r="K8" s="14">
        <v>0</v>
      </c>
      <c r="L8" s="14"/>
      <c r="M8" s="14">
        <f>I8+K8</f>
        <v>0</v>
      </c>
      <c r="N8" s="14"/>
      <c r="O8" s="14">
        <v>489481300</v>
      </c>
      <c r="P8" s="14"/>
      <c r="Q8" s="31">
        <v>-3660295</v>
      </c>
      <c r="R8" s="14"/>
      <c r="S8" s="14">
        <f>O8+Q8</f>
        <v>485821005</v>
      </c>
    </row>
    <row r="9" spans="1:19" ht="21">
      <c r="A9" s="13" t="s">
        <v>65</v>
      </c>
      <c r="C9" s="18" t="s">
        <v>130</v>
      </c>
      <c r="E9" s="14">
        <v>6942000</v>
      </c>
      <c r="F9" s="14"/>
      <c r="G9" s="14">
        <v>300</v>
      </c>
      <c r="H9" s="14"/>
      <c r="I9" s="14">
        <v>0</v>
      </c>
      <c r="J9" s="14"/>
      <c r="K9" s="14">
        <v>0</v>
      </c>
      <c r="L9" s="14"/>
      <c r="M9" s="14">
        <f t="shared" ref="M9:M45" si="0">I9+K9</f>
        <v>0</v>
      </c>
      <c r="N9" s="14"/>
      <c r="O9" s="14">
        <v>2082600000</v>
      </c>
      <c r="P9" s="14"/>
      <c r="Q9" s="31">
        <v>-5690164</v>
      </c>
      <c r="R9" s="14"/>
      <c r="S9" s="14">
        <f t="shared" ref="S9:S45" si="1">O9+Q9</f>
        <v>2076909836</v>
      </c>
    </row>
    <row r="10" spans="1:19" ht="21">
      <c r="A10" s="13" t="s">
        <v>34</v>
      </c>
      <c r="C10" s="18" t="s">
        <v>131</v>
      </c>
      <c r="E10" s="14">
        <v>3200000</v>
      </c>
      <c r="F10" s="14"/>
      <c r="G10" s="14">
        <v>380</v>
      </c>
      <c r="H10" s="14"/>
      <c r="I10" s="14">
        <v>0</v>
      </c>
      <c r="J10" s="14"/>
      <c r="K10" s="14">
        <v>0</v>
      </c>
      <c r="L10" s="14"/>
      <c r="M10" s="14">
        <f t="shared" si="0"/>
        <v>0</v>
      </c>
      <c r="N10" s="14"/>
      <c r="O10" s="14">
        <v>1216000000</v>
      </c>
      <c r="P10" s="14"/>
      <c r="Q10" s="31">
        <v>-24483221</v>
      </c>
      <c r="R10" s="14"/>
      <c r="S10" s="14">
        <f t="shared" si="1"/>
        <v>1191516779</v>
      </c>
    </row>
    <row r="11" spans="1:19" ht="21">
      <c r="A11" s="13" t="s">
        <v>60</v>
      </c>
      <c r="C11" s="18" t="s">
        <v>132</v>
      </c>
      <c r="E11" s="14">
        <v>2490764</v>
      </c>
      <c r="F11" s="14"/>
      <c r="G11" s="14">
        <v>150</v>
      </c>
      <c r="H11" s="14"/>
      <c r="I11" s="14">
        <v>0</v>
      </c>
      <c r="J11" s="14"/>
      <c r="K11" s="14">
        <v>0</v>
      </c>
      <c r="L11" s="14"/>
      <c r="M11" s="14">
        <f t="shared" si="0"/>
        <v>0</v>
      </c>
      <c r="N11" s="14"/>
      <c r="O11" s="14">
        <v>373614600</v>
      </c>
      <c r="P11" s="14"/>
      <c r="Q11" s="31">
        <v>-38348886</v>
      </c>
      <c r="R11" s="14"/>
      <c r="S11" s="14">
        <f t="shared" si="1"/>
        <v>335265714</v>
      </c>
    </row>
    <row r="12" spans="1:19" ht="21">
      <c r="A12" s="13" t="s">
        <v>48</v>
      </c>
      <c r="C12" s="18" t="s">
        <v>133</v>
      </c>
      <c r="E12" s="14">
        <v>4000000</v>
      </c>
      <c r="F12" s="14"/>
      <c r="G12" s="14">
        <v>2000</v>
      </c>
      <c r="H12" s="14"/>
      <c r="I12" s="14">
        <v>0</v>
      </c>
      <c r="J12" s="14"/>
      <c r="K12" s="14">
        <v>0</v>
      </c>
      <c r="L12" s="14"/>
      <c r="M12" s="14">
        <f t="shared" si="0"/>
        <v>0</v>
      </c>
      <c r="N12" s="14"/>
      <c r="O12" s="31">
        <v>8000000000</v>
      </c>
      <c r="P12" s="14"/>
      <c r="Q12" s="31">
        <v>0</v>
      </c>
      <c r="R12" s="14"/>
      <c r="S12" s="14">
        <f t="shared" si="1"/>
        <v>8000000000</v>
      </c>
    </row>
    <row r="13" spans="1:19" ht="21">
      <c r="A13" s="13" t="s">
        <v>67</v>
      </c>
      <c r="C13" s="18" t="s">
        <v>134</v>
      </c>
      <c r="E13" s="14">
        <v>9795660</v>
      </c>
      <c r="F13" s="14"/>
      <c r="G13" s="14">
        <v>280</v>
      </c>
      <c r="H13" s="14"/>
      <c r="I13" s="14">
        <v>0</v>
      </c>
      <c r="J13" s="14"/>
      <c r="K13" s="14">
        <v>0</v>
      </c>
      <c r="L13" s="14"/>
      <c r="M13" s="14">
        <f t="shared" si="0"/>
        <v>0</v>
      </c>
      <c r="N13" s="14"/>
      <c r="O13" s="31">
        <v>2742792608</v>
      </c>
      <c r="P13" s="14"/>
      <c r="Q13" s="31">
        <v>0</v>
      </c>
      <c r="R13" s="14"/>
      <c r="S13" s="14">
        <f t="shared" si="1"/>
        <v>2742792608</v>
      </c>
    </row>
    <row r="14" spans="1:19" ht="21">
      <c r="A14" s="13" t="s">
        <v>61</v>
      </c>
      <c r="C14" s="18" t="s">
        <v>134</v>
      </c>
      <c r="E14" s="14">
        <v>85397261</v>
      </c>
      <c r="F14" s="14"/>
      <c r="G14" s="14">
        <v>28</v>
      </c>
      <c r="H14" s="14"/>
      <c r="I14" s="14">
        <v>0</v>
      </c>
      <c r="J14" s="14"/>
      <c r="K14" s="14">
        <v>0</v>
      </c>
      <c r="L14" s="14"/>
      <c r="M14" s="14">
        <f t="shared" si="0"/>
        <v>0</v>
      </c>
      <c r="N14" s="14"/>
      <c r="O14" s="31">
        <v>2391124040</v>
      </c>
      <c r="P14" s="14"/>
      <c r="Q14" s="31">
        <v>0</v>
      </c>
      <c r="R14" s="14"/>
      <c r="S14" s="14">
        <f t="shared" si="1"/>
        <v>2391124040</v>
      </c>
    </row>
    <row r="15" spans="1:19" ht="21">
      <c r="A15" s="13" t="s">
        <v>69</v>
      </c>
      <c r="C15" s="18" t="s">
        <v>135</v>
      </c>
      <c r="E15" s="14">
        <v>499387</v>
      </c>
      <c r="F15" s="14"/>
      <c r="G15" s="14">
        <v>73</v>
      </c>
      <c r="H15" s="14"/>
      <c r="I15" s="14">
        <v>0</v>
      </c>
      <c r="J15" s="14"/>
      <c r="K15" s="14">
        <v>0</v>
      </c>
      <c r="L15" s="14"/>
      <c r="M15" s="14">
        <f t="shared" si="0"/>
        <v>0</v>
      </c>
      <c r="N15" s="14"/>
      <c r="O15" s="31">
        <v>36455251</v>
      </c>
      <c r="P15" s="14"/>
      <c r="Q15" s="31">
        <v>-3802081</v>
      </c>
      <c r="R15" s="14"/>
      <c r="S15" s="14">
        <f t="shared" si="1"/>
        <v>32653170</v>
      </c>
    </row>
    <row r="16" spans="1:19" ht="21">
      <c r="A16" s="13" t="s">
        <v>46</v>
      </c>
      <c r="C16" s="18" t="s">
        <v>136</v>
      </c>
      <c r="E16" s="14">
        <v>7100000</v>
      </c>
      <c r="F16" s="14"/>
      <c r="G16" s="14">
        <v>1000</v>
      </c>
      <c r="H16" s="14"/>
      <c r="I16" s="14">
        <v>0</v>
      </c>
      <c r="J16" s="14"/>
      <c r="K16" s="14">
        <v>0</v>
      </c>
      <c r="L16" s="14"/>
      <c r="M16" s="14">
        <f t="shared" si="0"/>
        <v>0</v>
      </c>
      <c r="N16" s="14"/>
      <c r="O16" s="31">
        <v>7100000000</v>
      </c>
      <c r="P16" s="14"/>
      <c r="Q16" s="31">
        <v>0</v>
      </c>
      <c r="R16" s="14"/>
      <c r="S16" s="14">
        <f t="shared" si="1"/>
        <v>7100000000</v>
      </c>
    </row>
    <row r="17" spans="1:21" ht="21">
      <c r="A17" s="13" t="s">
        <v>137</v>
      </c>
      <c r="C17" s="18" t="s">
        <v>138</v>
      </c>
      <c r="E17" s="14">
        <v>4500000</v>
      </c>
      <c r="F17" s="14"/>
      <c r="G17" s="14">
        <v>2370</v>
      </c>
      <c r="H17" s="14"/>
      <c r="I17" s="14">
        <v>0</v>
      </c>
      <c r="J17" s="14"/>
      <c r="K17" s="14">
        <v>0</v>
      </c>
      <c r="L17" s="14"/>
      <c r="M17" s="14">
        <f t="shared" si="0"/>
        <v>0</v>
      </c>
      <c r="N17" s="14"/>
      <c r="O17" s="31">
        <v>10665000000</v>
      </c>
      <c r="P17" s="14"/>
      <c r="Q17" s="31">
        <v>0</v>
      </c>
      <c r="R17" s="14"/>
      <c r="S17" s="14">
        <f t="shared" si="1"/>
        <v>10665000000</v>
      </c>
    </row>
    <row r="18" spans="1:21" ht="21">
      <c r="A18" s="13" t="s">
        <v>50</v>
      </c>
      <c r="C18" s="18" t="s">
        <v>139</v>
      </c>
      <c r="E18" s="14">
        <v>7864723</v>
      </c>
      <c r="F18" s="14"/>
      <c r="G18" s="14">
        <v>1100</v>
      </c>
      <c r="H18" s="14"/>
      <c r="I18" s="14">
        <f>8651195300+732</f>
        <v>8651196032</v>
      </c>
      <c r="J18" s="14"/>
      <c r="K18" s="14">
        <v>-883209360</v>
      </c>
      <c r="L18" s="14"/>
      <c r="M18" s="14">
        <f t="shared" si="0"/>
        <v>7767986672</v>
      </c>
      <c r="N18" s="14"/>
      <c r="O18" s="31">
        <v>8651195300</v>
      </c>
      <c r="P18" s="14"/>
      <c r="Q18" s="31">
        <v>-883209360</v>
      </c>
      <c r="R18" s="14"/>
      <c r="S18" s="14">
        <f t="shared" si="1"/>
        <v>7767985940</v>
      </c>
    </row>
    <row r="19" spans="1:21" ht="21">
      <c r="A19" s="13" t="s">
        <v>23</v>
      </c>
      <c r="C19" s="18" t="s">
        <v>133</v>
      </c>
      <c r="E19" s="14">
        <v>3050000</v>
      </c>
      <c r="F19" s="14"/>
      <c r="G19" s="14">
        <v>4175</v>
      </c>
      <c r="H19" s="14"/>
      <c r="I19" s="14">
        <v>0</v>
      </c>
      <c r="J19" s="14"/>
      <c r="K19" s="14">
        <v>0</v>
      </c>
      <c r="L19" s="14"/>
      <c r="M19" s="14">
        <f t="shared" si="0"/>
        <v>0</v>
      </c>
      <c r="N19" s="14"/>
      <c r="O19" s="31">
        <v>12733752596</v>
      </c>
      <c r="P19" s="14"/>
      <c r="Q19" s="31">
        <v>0</v>
      </c>
      <c r="R19" s="14"/>
      <c r="S19" s="14">
        <f t="shared" si="1"/>
        <v>12733752596</v>
      </c>
    </row>
    <row r="20" spans="1:21" ht="21">
      <c r="A20" s="13" t="s">
        <v>140</v>
      </c>
      <c r="C20" s="18" t="s">
        <v>141</v>
      </c>
      <c r="E20" s="14">
        <v>6250000</v>
      </c>
      <c r="F20" s="14"/>
      <c r="G20" s="14">
        <v>1300</v>
      </c>
      <c r="H20" s="14"/>
      <c r="I20" s="14">
        <v>0</v>
      </c>
      <c r="J20" s="14"/>
      <c r="K20" s="14">
        <v>0</v>
      </c>
      <c r="L20" s="14"/>
      <c r="M20" s="14">
        <f t="shared" si="0"/>
        <v>0</v>
      </c>
      <c r="N20" s="14"/>
      <c r="O20" s="31">
        <v>8125000000</v>
      </c>
      <c r="P20" s="14"/>
      <c r="Q20" s="31">
        <v>0</v>
      </c>
      <c r="R20" s="14"/>
      <c r="S20" s="14">
        <f t="shared" si="1"/>
        <v>8125000000</v>
      </c>
    </row>
    <row r="21" spans="1:21" ht="21">
      <c r="A21" s="13" t="s">
        <v>58</v>
      </c>
      <c r="C21" s="18" t="s">
        <v>142</v>
      </c>
      <c r="E21" s="14">
        <v>33223310</v>
      </c>
      <c r="F21" s="14"/>
      <c r="G21" s="14">
        <v>400</v>
      </c>
      <c r="H21" s="14"/>
      <c r="I21" s="14">
        <v>0</v>
      </c>
      <c r="J21" s="14"/>
      <c r="K21" s="14">
        <v>0</v>
      </c>
      <c r="L21" s="14"/>
      <c r="M21" s="14">
        <f t="shared" si="0"/>
        <v>0</v>
      </c>
      <c r="N21" s="14"/>
      <c r="O21" s="31">
        <v>13289329479</v>
      </c>
      <c r="P21" s="14"/>
      <c r="Q21" s="31">
        <v>0</v>
      </c>
      <c r="R21" s="14"/>
      <c r="S21" s="14">
        <f t="shared" si="1"/>
        <v>13289329479</v>
      </c>
    </row>
    <row r="22" spans="1:21" ht="21">
      <c r="A22" s="13" t="s">
        <v>57</v>
      </c>
      <c r="C22" s="18" t="s">
        <v>143</v>
      </c>
      <c r="E22" s="14">
        <v>6000000</v>
      </c>
      <c r="F22" s="14"/>
      <c r="G22" s="14">
        <v>800</v>
      </c>
      <c r="H22" s="14"/>
      <c r="I22" s="14">
        <v>0</v>
      </c>
      <c r="J22" s="14"/>
      <c r="K22" s="14">
        <v>0</v>
      </c>
      <c r="L22" s="14"/>
      <c r="M22" s="14">
        <f t="shared" si="0"/>
        <v>0</v>
      </c>
      <c r="N22" s="14"/>
      <c r="O22" s="31">
        <v>4800000000</v>
      </c>
      <c r="P22" s="14"/>
      <c r="Q22" s="31">
        <v>0</v>
      </c>
      <c r="R22" s="14"/>
      <c r="S22" s="14">
        <f t="shared" si="1"/>
        <v>4800000000</v>
      </c>
    </row>
    <row r="23" spans="1:21" ht="21">
      <c r="A23" s="13" t="s">
        <v>16</v>
      </c>
      <c r="C23" s="18" t="s">
        <v>134</v>
      </c>
      <c r="E23" s="14">
        <v>20321813</v>
      </c>
      <c r="F23" s="14"/>
      <c r="G23" s="14">
        <v>66</v>
      </c>
      <c r="H23" s="14"/>
      <c r="I23" s="14">
        <v>0</v>
      </c>
      <c r="J23" s="14"/>
      <c r="K23" s="14">
        <v>0</v>
      </c>
      <c r="L23" s="14"/>
      <c r="M23" s="14">
        <f t="shared" si="0"/>
        <v>0</v>
      </c>
      <c r="N23" s="14"/>
      <c r="O23" s="31">
        <v>1341239658</v>
      </c>
      <c r="P23" s="14"/>
      <c r="Q23" s="31">
        <v>0</v>
      </c>
      <c r="R23" s="14"/>
      <c r="S23" s="14">
        <f t="shared" si="1"/>
        <v>1341239658</v>
      </c>
      <c r="U23" s="14"/>
    </row>
    <row r="24" spans="1:21" ht="21">
      <c r="A24" s="30" t="s">
        <v>22</v>
      </c>
      <c r="C24" s="18" t="s">
        <v>144</v>
      </c>
      <c r="E24" s="14">
        <v>4706882</v>
      </c>
      <c r="F24" s="14"/>
      <c r="G24" s="14">
        <v>3850</v>
      </c>
      <c r="H24" s="14"/>
      <c r="I24" s="12"/>
      <c r="J24" s="14"/>
      <c r="K24" s="14">
        <v>0</v>
      </c>
      <c r="L24" s="14"/>
      <c r="M24" s="14">
        <f t="shared" si="0"/>
        <v>0</v>
      </c>
      <c r="N24" s="14"/>
      <c r="O24" s="31">
        <v>18121510326</v>
      </c>
      <c r="P24" s="14"/>
      <c r="Q24" s="31">
        <v>0</v>
      </c>
      <c r="R24" s="14"/>
      <c r="S24" s="14">
        <f t="shared" si="1"/>
        <v>18121510326</v>
      </c>
    </row>
    <row r="25" spans="1:21" ht="21">
      <c r="A25" s="13" t="s">
        <v>15</v>
      </c>
      <c r="C25" s="18" t="s">
        <v>145</v>
      </c>
      <c r="E25" s="14">
        <v>15000000</v>
      </c>
      <c r="F25" s="14"/>
      <c r="G25" s="14">
        <v>62</v>
      </c>
      <c r="H25" s="14"/>
      <c r="I25" s="14">
        <v>0</v>
      </c>
      <c r="J25" s="14"/>
      <c r="K25" s="14">
        <v>0</v>
      </c>
      <c r="L25" s="14"/>
      <c r="M25" s="14">
        <f t="shared" si="0"/>
        <v>0</v>
      </c>
      <c r="N25" s="14"/>
      <c r="O25" s="31">
        <v>930000000</v>
      </c>
      <c r="P25" s="14"/>
      <c r="Q25" s="31">
        <v>0</v>
      </c>
      <c r="R25" s="14"/>
      <c r="S25" s="14">
        <f t="shared" si="1"/>
        <v>930000000</v>
      </c>
    </row>
    <row r="26" spans="1:21" ht="21">
      <c r="A26" s="13" t="s">
        <v>53</v>
      </c>
      <c r="C26" s="18" t="s">
        <v>146</v>
      </c>
      <c r="E26" s="14">
        <v>13546448</v>
      </c>
      <c r="F26" s="14"/>
      <c r="G26" s="14">
        <v>600</v>
      </c>
      <c r="H26" s="14"/>
      <c r="I26" s="14">
        <v>0</v>
      </c>
      <c r="J26" s="14"/>
      <c r="K26" s="14">
        <v>0</v>
      </c>
      <c r="L26" s="14"/>
      <c r="M26" s="14">
        <f t="shared" si="0"/>
        <v>0</v>
      </c>
      <c r="N26" s="14"/>
      <c r="O26" s="31">
        <v>8127868800</v>
      </c>
      <c r="P26" s="14"/>
      <c r="Q26" s="31">
        <v>-883248258</v>
      </c>
      <c r="R26" s="14"/>
      <c r="S26" s="14">
        <f t="shared" si="1"/>
        <v>7244620542</v>
      </c>
    </row>
    <row r="27" spans="1:21" ht="21">
      <c r="A27" s="13" t="s">
        <v>43</v>
      </c>
      <c r="C27" s="18" t="s">
        <v>147</v>
      </c>
      <c r="E27" s="14">
        <v>8800000</v>
      </c>
      <c r="F27" s="14"/>
      <c r="G27" s="14">
        <v>1930</v>
      </c>
      <c r="H27" s="14"/>
      <c r="I27" s="14">
        <v>0</v>
      </c>
      <c r="J27" s="14"/>
      <c r="K27" s="14">
        <v>0</v>
      </c>
      <c r="L27" s="14"/>
      <c r="M27" s="14">
        <f t="shared" si="0"/>
        <v>0</v>
      </c>
      <c r="N27" s="14"/>
      <c r="O27" s="14">
        <v>16984000000</v>
      </c>
      <c r="P27" s="14"/>
      <c r="Q27" s="31">
        <v>0</v>
      </c>
      <c r="R27" s="14"/>
      <c r="S27" s="14">
        <f t="shared" si="1"/>
        <v>16984000000</v>
      </c>
    </row>
    <row r="28" spans="1:21" ht="21">
      <c r="A28" s="13" t="s">
        <v>44</v>
      </c>
      <c r="C28" s="18" t="s">
        <v>148</v>
      </c>
      <c r="E28" s="14">
        <v>1795536</v>
      </c>
      <c r="F28" s="14"/>
      <c r="G28" s="14">
        <v>4750</v>
      </c>
      <c r="H28" s="14"/>
      <c r="I28" s="14">
        <v>0</v>
      </c>
      <c r="J28" s="14"/>
      <c r="K28" s="14">
        <v>0</v>
      </c>
      <c r="L28" s="14"/>
      <c r="M28" s="14">
        <f t="shared" si="0"/>
        <v>0</v>
      </c>
      <c r="N28" s="14"/>
      <c r="O28" s="14">
        <v>8528796000</v>
      </c>
      <c r="P28" s="14"/>
      <c r="Q28" s="31">
        <v>0</v>
      </c>
      <c r="R28" s="14"/>
      <c r="S28" s="14">
        <f t="shared" si="1"/>
        <v>8528796000</v>
      </c>
    </row>
    <row r="29" spans="1:21" ht="21">
      <c r="A29" s="13" t="s">
        <v>68</v>
      </c>
      <c r="C29" s="18" t="s">
        <v>149</v>
      </c>
      <c r="E29" s="14">
        <v>1179000</v>
      </c>
      <c r="F29" s="14"/>
      <c r="G29" s="14">
        <v>1100</v>
      </c>
      <c r="H29" s="14"/>
      <c r="I29" s="14">
        <v>0</v>
      </c>
      <c r="J29" s="14"/>
      <c r="K29" s="14">
        <v>0</v>
      </c>
      <c r="L29" s="14"/>
      <c r="M29" s="14">
        <f t="shared" si="0"/>
        <v>0</v>
      </c>
      <c r="N29" s="14"/>
      <c r="O29" s="14">
        <v>1296900000</v>
      </c>
      <c r="P29" s="14"/>
      <c r="Q29" s="31">
        <v>0</v>
      </c>
      <c r="R29" s="14"/>
      <c r="S29" s="14">
        <f t="shared" si="1"/>
        <v>1296900000</v>
      </c>
    </row>
    <row r="30" spans="1:21" ht="21">
      <c r="A30" s="13" t="s">
        <v>35</v>
      </c>
      <c r="C30" s="18" t="s">
        <v>145</v>
      </c>
      <c r="E30" s="14">
        <v>782257</v>
      </c>
      <c r="F30" s="14"/>
      <c r="G30" s="14">
        <v>300</v>
      </c>
      <c r="H30" s="14"/>
      <c r="I30" s="14">
        <v>0</v>
      </c>
      <c r="J30" s="14"/>
      <c r="K30" s="14">
        <v>0</v>
      </c>
      <c r="L30" s="14"/>
      <c r="M30" s="14">
        <f t="shared" si="0"/>
        <v>0</v>
      </c>
      <c r="N30" s="14"/>
      <c r="O30" s="14">
        <v>234677100</v>
      </c>
      <c r="P30" s="14"/>
      <c r="Q30" s="31">
        <v>0</v>
      </c>
      <c r="R30" s="14"/>
      <c r="S30" s="14">
        <f t="shared" si="1"/>
        <v>234677100</v>
      </c>
    </row>
    <row r="31" spans="1:21" ht="21">
      <c r="A31" s="13" t="s">
        <v>63</v>
      </c>
      <c r="C31" s="18" t="s">
        <v>150</v>
      </c>
      <c r="E31" s="14">
        <v>1142895</v>
      </c>
      <c r="F31" s="14"/>
      <c r="G31" s="14">
        <v>2600</v>
      </c>
      <c r="H31" s="14"/>
      <c r="I31" s="14">
        <v>0</v>
      </c>
      <c r="J31" s="14"/>
      <c r="K31" s="14">
        <v>0</v>
      </c>
      <c r="L31" s="14"/>
      <c r="M31" s="14">
        <f t="shared" si="0"/>
        <v>0</v>
      </c>
      <c r="N31" s="14"/>
      <c r="O31" s="14">
        <v>2971527000</v>
      </c>
      <c r="P31" s="14"/>
      <c r="Q31" s="31">
        <v>-61782252</v>
      </c>
      <c r="R31" s="14"/>
      <c r="S31" s="14">
        <f t="shared" si="1"/>
        <v>2909744748</v>
      </c>
    </row>
    <row r="32" spans="1:21" ht="21">
      <c r="A32" s="13" t="s">
        <v>64</v>
      </c>
      <c r="C32" s="18" t="s">
        <v>151</v>
      </c>
      <c r="E32" s="14">
        <v>4118000</v>
      </c>
      <c r="F32" s="14"/>
      <c r="G32" s="14">
        <v>1800</v>
      </c>
      <c r="H32" s="14"/>
      <c r="I32" s="14">
        <v>0</v>
      </c>
      <c r="J32" s="14"/>
      <c r="K32" s="14">
        <v>0</v>
      </c>
      <c r="L32" s="14"/>
      <c r="M32" s="14">
        <f t="shared" si="0"/>
        <v>0</v>
      </c>
      <c r="N32" s="14"/>
      <c r="O32" s="14">
        <v>7412400000</v>
      </c>
      <c r="P32" s="14"/>
      <c r="Q32" s="31">
        <v>0</v>
      </c>
      <c r="R32" s="14"/>
      <c r="S32" s="14">
        <f t="shared" si="1"/>
        <v>7412400000</v>
      </c>
    </row>
    <row r="33" spans="1:19" ht="21">
      <c r="A33" s="13" t="s">
        <v>25</v>
      </c>
      <c r="C33" s="18" t="s">
        <v>141</v>
      </c>
      <c r="E33" s="14">
        <v>450652</v>
      </c>
      <c r="F33" s="14"/>
      <c r="G33" s="14">
        <v>6500</v>
      </c>
      <c r="H33" s="14"/>
      <c r="I33" s="14">
        <v>0</v>
      </c>
      <c r="J33" s="14"/>
      <c r="K33" s="14">
        <v>0</v>
      </c>
      <c r="L33" s="14"/>
      <c r="M33" s="14">
        <f t="shared" si="0"/>
        <v>0</v>
      </c>
      <c r="N33" s="14"/>
      <c r="O33" s="14">
        <v>2929238000</v>
      </c>
      <c r="P33" s="14"/>
      <c r="Q33" s="31">
        <v>0</v>
      </c>
      <c r="R33" s="14"/>
      <c r="S33" s="14">
        <f t="shared" si="1"/>
        <v>2929238000</v>
      </c>
    </row>
    <row r="34" spans="1:19" ht="21">
      <c r="A34" s="13" t="s">
        <v>152</v>
      </c>
      <c r="C34" s="18" t="s">
        <v>145</v>
      </c>
      <c r="E34" s="14">
        <v>500000</v>
      </c>
      <c r="F34" s="14"/>
      <c r="G34" s="14">
        <v>2000</v>
      </c>
      <c r="H34" s="14"/>
      <c r="I34" s="14">
        <v>0</v>
      </c>
      <c r="J34" s="14"/>
      <c r="K34" s="14">
        <v>0</v>
      </c>
      <c r="L34" s="14"/>
      <c r="M34" s="14">
        <f t="shared" si="0"/>
        <v>0</v>
      </c>
      <c r="N34" s="14"/>
      <c r="O34" s="14">
        <v>1000000000</v>
      </c>
      <c r="P34" s="14"/>
      <c r="Q34" s="31">
        <v>0</v>
      </c>
      <c r="R34" s="14"/>
      <c r="S34" s="14">
        <f t="shared" si="1"/>
        <v>1000000000</v>
      </c>
    </row>
    <row r="35" spans="1:19" ht="21">
      <c r="A35" s="13" t="s">
        <v>153</v>
      </c>
      <c r="C35" s="18" t="s">
        <v>154</v>
      </c>
      <c r="E35" s="14">
        <v>500000</v>
      </c>
      <c r="F35" s="14"/>
      <c r="G35" s="14">
        <v>1680</v>
      </c>
      <c r="H35" s="14"/>
      <c r="I35" s="14">
        <v>0</v>
      </c>
      <c r="J35" s="14"/>
      <c r="K35" s="14">
        <v>0</v>
      </c>
      <c r="L35" s="14"/>
      <c r="M35" s="14">
        <f t="shared" si="0"/>
        <v>0</v>
      </c>
      <c r="N35" s="14"/>
      <c r="O35" s="14">
        <v>840000000</v>
      </c>
      <c r="P35" s="14"/>
      <c r="Q35" s="31">
        <v>-8542373</v>
      </c>
      <c r="R35" s="14"/>
      <c r="S35" s="14">
        <f t="shared" si="1"/>
        <v>831457627</v>
      </c>
    </row>
    <row r="36" spans="1:19" ht="21">
      <c r="A36" s="13" t="s">
        <v>32</v>
      </c>
      <c r="C36" s="18" t="s">
        <v>139</v>
      </c>
      <c r="E36" s="14">
        <v>1129857</v>
      </c>
      <c r="F36" s="14"/>
      <c r="G36" s="14">
        <v>3450</v>
      </c>
      <c r="H36" s="14"/>
      <c r="I36" s="14">
        <f>3898006650+14626</f>
        <v>3898021276</v>
      </c>
      <c r="J36" s="14"/>
      <c r="K36" s="14">
        <v>-429944670</v>
      </c>
      <c r="L36" s="14"/>
      <c r="M36" s="14">
        <f>I36+K36</f>
        <v>3468076606</v>
      </c>
      <c r="N36" s="14"/>
      <c r="O36" s="14">
        <v>3898006650</v>
      </c>
      <c r="P36" s="14"/>
      <c r="Q36" s="31">
        <v>-429944670</v>
      </c>
      <c r="R36" s="14"/>
      <c r="S36" s="14">
        <f t="shared" si="1"/>
        <v>3468061980</v>
      </c>
    </row>
    <row r="37" spans="1:19" ht="21">
      <c r="A37" s="13" t="s">
        <v>155</v>
      </c>
      <c r="C37" s="18" t="s">
        <v>144</v>
      </c>
      <c r="E37" s="14">
        <v>938850</v>
      </c>
      <c r="F37" s="14"/>
      <c r="G37" s="14">
        <v>20000</v>
      </c>
      <c r="H37" s="14"/>
      <c r="I37" s="14">
        <v>0</v>
      </c>
      <c r="J37" s="14"/>
      <c r="K37" s="14">
        <v>0</v>
      </c>
      <c r="L37" s="14"/>
      <c r="M37" s="14">
        <f t="shared" si="0"/>
        <v>0</v>
      </c>
      <c r="N37" s="14"/>
      <c r="O37" s="14">
        <v>18777000000</v>
      </c>
      <c r="P37" s="14"/>
      <c r="Q37" s="31">
        <v>0</v>
      </c>
      <c r="R37" s="14"/>
      <c r="S37" s="14">
        <f t="shared" si="1"/>
        <v>18777000000</v>
      </c>
    </row>
    <row r="38" spans="1:19" ht="21">
      <c r="A38" s="13" t="s">
        <v>156</v>
      </c>
      <c r="C38" s="18" t="s">
        <v>157</v>
      </c>
      <c r="E38" s="14">
        <v>11896067</v>
      </c>
      <c r="F38" s="14"/>
      <c r="G38" s="14">
        <v>84</v>
      </c>
      <c r="H38" s="14"/>
      <c r="I38" s="14">
        <v>0</v>
      </c>
      <c r="J38" s="14"/>
      <c r="K38" s="14">
        <v>0</v>
      </c>
      <c r="L38" s="14"/>
      <c r="M38" s="14">
        <f t="shared" si="0"/>
        <v>0</v>
      </c>
      <c r="N38" s="14"/>
      <c r="O38" s="14">
        <v>999269628</v>
      </c>
      <c r="P38" s="14"/>
      <c r="Q38" s="31">
        <v>0</v>
      </c>
      <c r="R38" s="14"/>
      <c r="S38" s="14">
        <f t="shared" si="1"/>
        <v>999269628</v>
      </c>
    </row>
    <row r="39" spans="1:19" ht="21">
      <c r="A39" s="13" t="s">
        <v>45</v>
      </c>
      <c r="C39" s="18" t="s">
        <v>158</v>
      </c>
      <c r="E39" s="14">
        <v>9330901</v>
      </c>
      <c r="F39" s="14"/>
      <c r="G39" s="14">
        <v>825</v>
      </c>
      <c r="H39" s="14"/>
      <c r="I39" s="14">
        <v>0</v>
      </c>
      <c r="J39" s="14"/>
      <c r="K39" s="14">
        <v>0</v>
      </c>
      <c r="L39" s="14"/>
      <c r="M39" s="14">
        <f t="shared" si="0"/>
        <v>0</v>
      </c>
      <c r="N39" s="14"/>
      <c r="O39" s="14">
        <v>7697993325</v>
      </c>
      <c r="P39" s="14"/>
      <c r="Q39" s="31">
        <v>-543906594</v>
      </c>
      <c r="R39" s="14"/>
      <c r="S39" s="14">
        <f t="shared" si="1"/>
        <v>7154086731</v>
      </c>
    </row>
    <row r="40" spans="1:19" ht="21">
      <c r="A40" s="13" t="s">
        <v>159</v>
      </c>
      <c r="C40" s="18" t="s">
        <v>145</v>
      </c>
      <c r="E40" s="14">
        <v>671009</v>
      </c>
      <c r="F40" s="14"/>
      <c r="G40" s="14">
        <v>2000</v>
      </c>
      <c r="H40" s="14"/>
      <c r="I40" s="14">
        <v>0</v>
      </c>
      <c r="J40" s="14"/>
      <c r="K40" s="14">
        <v>0</v>
      </c>
      <c r="L40" s="14"/>
      <c r="M40" s="14">
        <f t="shared" si="0"/>
        <v>0</v>
      </c>
      <c r="N40" s="14"/>
      <c r="O40" s="14">
        <v>1342018000</v>
      </c>
      <c r="P40" s="14"/>
      <c r="Q40" s="31">
        <v>0</v>
      </c>
      <c r="R40" s="14"/>
      <c r="S40" s="14">
        <f t="shared" si="1"/>
        <v>1342018000</v>
      </c>
    </row>
    <row r="41" spans="1:19" ht="21">
      <c r="A41" s="13" t="s">
        <v>160</v>
      </c>
      <c r="C41" s="18" t="s">
        <v>129</v>
      </c>
      <c r="E41" s="14">
        <v>48678</v>
      </c>
      <c r="F41" s="14"/>
      <c r="G41" s="14">
        <v>5500</v>
      </c>
      <c r="H41" s="14"/>
      <c r="I41" s="14">
        <v>0</v>
      </c>
      <c r="J41" s="14"/>
      <c r="K41" s="14">
        <v>0</v>
      </c>
      <c r="L41" s="14"/>
      <c r="M41" s="14">
        <f t="shared" si="0"/>
        <v>0</v>
      </c>
      <c r="N41" s="14"/>
      <c r="O41" s="14">
        <v>267729000</v>
      </c>
      <c r="P41" s="14"/>
      <c r="Q41" s="31">
        <v>0</v>
      </c>
      <c r="R41" s="14"/>
      <c r="S41" s="14">
        <f t="shared" si="1"/>
        <v>267729000</v>
      </c>
    </row>
    <row r="42" spans="1:19" ht="21">
      <c r="A42" s="13" t="s">
        <v>21</v>
      </c>
      <c r="C42" s="18" t="s">
        <v>161</v>
      </c>
      <c r="E42" s="14">
        <v>7659395</v>
      </c>
      <c r="F42" s="14"/>
      <c r="G42" s="14">
        <v>121</v>
      </c>
      <c r="H42" s="14"/>
      <c r="I42" s="14">
        <v>0</v>
      </c>
      <c r="J42" s="14"/>
      <c r="K42" s="14">
        <v>0</v>
      </c>
      <c r="L42" s="14"/>
      <c r="M42" s="14">
        <f t="shared" si="0"/>
        <v>0</v>
      </c>
      <c r="N42" s="14"/>
      <c r="O42" s="14">
        <v>926786795</v>
      </c>
      <c r="P42" s="14"/>
      <c r="Q42" s="31">
        <v>0</v>
      </c>
      <c r="R42" s="14"/>
      <c r="S42" s="14">
        <f t="shared" si="1"/>
        <v>926786795</v>
      </c>
    </row>
    <row r="43" spans="1:19" ht="21">
      <c r="A43" s="13" t="s">
        <v>162</v>
      </c>
      <c r="C43" s="18" t="s">
        <v>144</v>
      </c>
      <c r="E43" s="14">
        <v>397424</v>
      </c>
      <c r="F43" s="14"/>
      <c r="G43" s="14">
        <v>3000</v>
      </c>
      <c r="H43" s="14"/>
      <c r="I43" s="14">
        <v>0</v>
      </c>
      <c r="J43" s="14"/>
      <c r="K43" s="14">
        <v>0</v>
      </c>
      <c r="L43" s="14"/>
      <c r="M43" s="14">
        <f t="shared" si="0"/>
        <v>0</v>
      </c>
      <c r="N43" s="14"/>
      <c r="O43" s="14">
        <v>1192272000</v>
      </c>
      <c r="P43" s="14"/>
      <c r="Q43" s="31">
        <v>0</v>
      </c>
      <c r="R43" s="14"/>
      <c r="S43" s="14">
        <f t="shared" si="1"/>
        <v>1192272000</v>
      </c>
    </row>
    <row r="44" spans="1:19" ht="21">
      <c r="A44" s="13" t="s">
        <v>36</v>
      </c>
      <c r="C44" s="18" t="s">
        <v>131</v>
      </c>
      <c r="E44" s="14">
        <v>95581</v>
      </c>
      <c r="F44" s="14"/>
      <c r="G44" s="14">
        <v>110</v>
      </c>
      <c r="H44" s="14"/>
      <c r="I44" s="14">
        <v>0</v>
      </c>
      <c r="J44" s="14"/>
      <c r="K44" s="14">
        <v>0</v>
      </c>
      <c r="L44" s="14"/>
      <c r="M44" s="14">
        <f t="shared" si="0"/>
        <v>0</v>
      </c>
      <c r="N44" s="14"/>
      <c r="O44" s="14">
        <v>10513910</v>
      </c>
      <c r="P44" s="14"/>
      <c r="Q44" s="31">
        <v>0</v>
      </c>
      <c r="R44" s="14"/>
      <c r="S44" s="14">
        <f t="shared" si="1"/>
        <v>10513910</v>
      </c>
    </row>
    <row r="45" spans="1:19" ht="21">
      <c r="A45" s="13" t="s">
        <v>26</v>
      </c>
      <c r="C45" s="18" t="s">
        <v>161</v>
      </c>
      <c r="E45" s="14">
        <v>800000</v>
      </c>
      <c r="F45" s="14"/>
      <c r="G45" s="14">
        <v>10000</v>
      </c>
      <c r="H45" s="14"/>
      <c r="I45" s="14">
        <v>0</v>
      </c>
      <c r="J45" s="14"/>
      <c r="K45" s="14">
        <v>0</v>
      </c>
      <c r="L45" s="14"/>
      <c r="M45" s="14">
        <f t="shared" si="0"/>
        <v>0</v>
      </c>
      <c r="N45" s="14"/>
      <c r="O45" s="14">
        <v>8000000000</v>
      </c>
      <c r="P45" s="14"/>
      <c r="Q45" s="31">
        <v>0</v>
      </c>
      <c r="R45" s="14"/>
      <c r="S45" s="14">
        <f t="shared" si="1"/>
        <v>8000000000</v>
      </c>
    </row>
    <row r="46" spans="1:19" ht="19.5" thickBot="1">
      <c r="I46" s="16">
        <f>SUM(I8:I45)</f>
        <v>12549217308</v>
      </c>
      <c r="J46" s="14"/>
      <c r="K46" s="16">
        <f>SUM(K8:K45)</f>
        <v>-1313154030</v>
      </c>
      <c r="L46" s="14"/>
      <c r="M46" s="16">
        <f>SUM(SUM(M8:M45))</f>
        <v>11236063278</v>
      </c>
      <c r="N46" s="14"/>
      <c r="O46" s="16">
        <f>SUM(O8:O45)</f>
        <v>196526091366</v>
      </c>
      <c r="P46" s="14"/>
      <c r="Q46" s="32">
        <f>SUM(Q8:Q45)</f>
        <v>-2886618154</v>
      </c>
      <c r="R46" s="14"/>
      <c r="S46" s="16">
        <f>SUM(S8:S45)</f>
        <v>193639473212</v>
      </c>
    </row>
    <row r="47" spans="1:19" ht="15.75" thickTop="1">
      <c r="I47" s="8"/>
      <c r="K47" s="8"/>
      <c r="O47" s="22"/>
      <c r="Q47" s="22"/>
    </row>
    <row r="48" spans="1:19">
      <c r="I48" s="3"/>
      <c r="O48" s="3"/>
    </row>
    <row r="49" spans="9:12">
      <c r="I49" s="27"/>
    </row>
    <row r="50" spans="9:12">
      <c r="I50" s="8"/>
      <c r="K50" s="62"/>
      <c r="L50" s="62"/>
    </row>
    <row r="51" spans="9:12" ht="18.75">
      <c r="I51" s="9"/>
      <c r="K51" s="29"/>
    </row>
  </sheetData>
  <mergeCells count="17">
    <mergeCell ref="O7"/>
    <mergeCell ref="A2:S2"/>
    <mergeCell ref="A3:S3"/>
    <mergeCell ref="A4:S4"/>
    <mergeCell ref="Q7"/>
    <mergeCell ref="S7"/>
    <mergeCell ref="O6:S6"/>
    <mergeCell ref="M7"/>
    <mergeCell ref="K50:L50"/>
    <mergeCell ref="A6:A7"/>
    <mergeCell ref="C7"/>
    <mergeCell ref="E7"/>
    <mergeCell ref="G7"/>
    <mergeCell ref="C6:G6"/>
    <mergeCell ref="I7"/>
    <mergeCell ref="K7"/>
    <mergeCell ref="I6:M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2:T80"/>
  <sheetViews>
    <sheetView rightToLeft="1" tabSelected="1" view="pageBreakPreview" topLeftCell="A50" zoomScale="90" zoomScaleNormal="100" zoomScaleSheetLayoutView="90" workbookViewId="0">
      <selection activeCell="E75" sqref="E75"/>
    </sheetView>
  </sheetViews>
  <sheetFormatPr defaultRowHeight="15"/>
  <cols>
    <col min="1" max="1" width="29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0" ht="30">
      <c r="A3" s="60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0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6" spans="1:20" ht="30">
      <c r="A6" s="61" t="s">
        <v>3</v>
      </c>
      <c r="B6" s="9"/>
      <c r="C6" s="59" t="s">
        <v>114</v>
      </c>
      <c r="D6" s="59" t="s">
        <v>114</v>
      </c>
      <c r="E6" s="59" t="s">
        <v>114</v>
      </c>
      <c r="F6" s="59" t="s">
        <v>114</v>
      </c>
      <c r="G6" s="59" t="s">
        <v>114</v>
      </c>
      <c r="H6" s="59" t="s">
        <v>114</v>
      </c>
      <c r="I6" s="59" t="s">
        <v>114</v>
      </c>
      <c r="J6" s="9"/>
      <c r="K6" s="59" t="s">
        <v>115</v>
      </c>
      <c r="L6" s="59" t="s">
        <v>115</v>
      </c>
      <c r="M6" s="59" t="s">
        <v>115</v>
      </c>
      <c r="N6" s="59" t="s">
        <v>115</v>
      </c>
      <c r="O6" s="59" t="s">
        <v>115</v>
      </c>
      <c r="P6" s="59" t="s">
        <v>115</v>
      </c>
      <c r="Q6" s="59" t="s">
        <v>115</v>
      </c>
    </row>
    <row r="7" spans="1:20" ht="30">
      <c r="A7" s="59" t="s">
        <v>3</v>
      </c>
      <c r="B7" s="9"/>
      <c r="C7" s="59" t="s">
        <v>7</v>
      </c>
      <c r="D7" s="9"/>
      <c r="E7" s="59" t="s">
        <v>163</v>
      </c>
      <c r="F7" s="9"/>
      <c r="G7" s="59" t="s">
        <v>164</v>
      </c>
      <c r="H7" s="9"/>
      <c r="I7" s="59" t="s">
        <v>165</v>
      </c>
      <c r="J7" s="9"/>
      <c r="K7" s="59" t="s">
        <v>7</v>
      </c>
      <c r="L7" s="9"/>
      <c r="M7" s="59" t="s">
        <v>163</v>
      </c>
      <c r="N7" s="9"/>
      <c r="O7" s="59" t="s">
        <v>164</v>
      </c>
      <c r="P7" s="9"/>
      <c r="Q7" s="59" t="s">
        <v>165</v>
      </c>
    </row>
    <row r="8" spans="1:20" ht="21">
      <c r="A8" s="13" t="s">
        <v>56</v>
      </c>
      <c r="C8" s="14">
        <v>758638</v>
      </c>
      <c r="D8" s="14"/>
      <c r="E8" s="14">
        <v>49849111515</v>
      </c>
      <c r="F8" s="14"/>
      <c r="G8" s="14">
        <v>-61000344640</v>
      </c>
      <c r="H8" s="14"/>
      <c r="I8" s="14">
        <f>E8+G8</f>
        <v>-11151233125</v>
      </c>
      <c r="J8" s="14"/>
      <c r="K8" s="14">
        <v>758638</v>
      </c>
      <c r="L8" s="14"/>
      <c r="M8" s="14">
        <v>49849111515</v>
      </c>
      <c r="N8" s="14"/>
      <c r="O8" s="14">
        <v>-57700722359</v>
      </c>
      <c r="P8" s="14"/>
      <c r="Q8" s="14">
        <f>M8+O8</f>
        <v>-7851610844</v>
      </c>
      <c r="T8" s="14"/>
    </row>
    <row r="9" spans="1:20" ht="21">
      <c r="A9" s="13" t="s">
        <v>66</v>
      </c>
      <c r="C9" s="14">
        <v>6760000</v>
      </c>
      <c r="D9" s="14"/>
      <c r="E9" s="14">
        <v>190640101860</v>
      </c>
      <c r="F9" s="14"/>
      <c r="G9" s="14">
        <v>-191648068560</v>
      </c>
      <c r="H9" s="14"/>
      <c r="I9" s="14">
        <v>-1007966700</v>
      </c>
      <c r="J9" s="14"/>
      <c r="K9" s="14">
        <v>6760000</v>
      </c>
      <c r="L9" s="14"/>
      <c r="M9" s="14">
        <v>190640101860</v>
      </c>
      <c r="N9" s="14"/>
      <c r="O9" s="14">
        <v>-201899108539</v>
      </c>
      <c r="P9" s="14"/>
      <c r="Q9" s="14">
        <f t="shared" ref="Q9:Q70" si="0">M9+O9</f>
        <v>-11259006679</v>
      </c>
    </row>
    <row r="10" spans="1:20" ht="21">
      <c r="A10" s="13" t="s">
        <v>76</v>
      </c>
      <c r="C10" s="14">
        <v>62000000</v>
      </c>
      <c r="D10" s="14"/>
      <c r="E10" s="14">
        <v>61631100000</v>
      </c>
      <c r="F10" s="14"/>
      <c r="G10" s="14">
        <v>-62056296000</v>
      </c>
      <c r="H10" s="14"/>
      <c r="I10" s="14">
        <v>-425196000</v>
      </c>
      <c r="J10" s="14"/>
      <c r="K10" s="14">
        <v>62000000</v>
      </c>
      <c r="L10" s="14"/>
      <c r="M10" s="14">
        <v>61631100000</v>
      </c>
      <c r="N10" s="14"/>
      <c r="O10" s="14">
        <v>-62056296000</v>
      </c>
      <c r="P10" s="14"/>
      <c r="Q10" s="14">
        <f t="shared" si="0"/>
        <v>-425196000</v>
      </c>
    </row>
    <row r="11" spans="1:20" ht="21">
      <c r="A11" s="13" t="s">
        <v>23</v>
      </c>
      <c r="C11" s="14">
        <v>4550000</v>
      </c>
      <c r="D11" s="14"/>
      <c r="E11" s="14">
        <v>141612860025</v>
      </c>
      <c r="F11" s="14"/>
      <c r="G11" s="14">
        <v>-149573212425</v>
      </c>
      <c r="H11" s="14"/>
      <c r="I11" s="14">
        <v>-7960352400</v>
      </c>
      <c r="J11" s="14"/>
      <c r="K11" s="14">
        <v>4550000</v>
      </c>
      <c r="L11" s="14"/>
      <c r="M11" s="14">
        <v>141612860025</v>
      </c>
      <c r="N11" s="14"/>
      <c r="O11" s="14">
        <v>-126709236003</v>
      </c>
      <c r="P11" s="14"/>
      <c r="Q11" s="14">
        <f t="shared" si="0"/>
        <v>14903624022</v>
      </c>
    </row>
    <row r="12" spans="1:20" ht="21">
      <c r="A12" s="13" t="s">
        <v>68</v>
      </c>
      <c r="C12" s="14">
        <v>10000000</v>
      </c>
      <c r="D12" s="14"/>
      <c r="E12" s="14">
        <v>33400080000</v>
      </c>
      <c r="F12" s="14"/>
      <c r="G12" s="14">
        <v>-36101632489</v>
      </c>
      <c r="H12" s="14"/>
      <c r="I12" s="14">
        <v>-2701552489</v>
      </c>
      <c r="J12" s="14"/>
      <c r="K12" s="14">
        <v>10000000</v>
      </c>
      <c r="L12" s="14"/>
      <c r="M12" s="14">
        <v>33400080000</v>
      </c>
      <c r="N12" s="14"/>
      <c r="O12" s="14">
        <v>-24997868667</v>
      </c>
      <c r="P12" s="14"/>
      <c r="Q12" s="14">
        <f t="shared" si="0"/>
        <v>8402211333</v>
      </c>
    </row>
    <row r="13" spans="1:20" ht="21">
      <c r="A13" s="13" t="s">
        <v>22</v>
      </c>
      <c r="C13" s="14">
        <v>12841679</v>
      </c>
      <c r="D13" s="14"/>
      <c r="E13" s="14">
        <v>75570404378</v>
      </c>
      <c r="F13" s="14"/>
      <c r="G13" s="14">
        <v>-82591303434</v>
      </c>
      <c r="H13" s="14"/>
      <c r="I13" s="14">
        <v>-7020899055</v>
      </c>
      <c r="J13" s="14"/>
      <c r="K13" s="14">
        <v>12841679</v>
      </c>
      <c r="L13" s="14"/>
      <c r="M13" s="14">
        <v>75570404378</v>
      </c>
      <c r="N13" s="14"/>
      <c r="O13" s="14">
        <v>-55936605326</v>
      </c>
      <c r="P13" s="14"/>
      <c r="Q13" s="14">
        <f t="shared" si="0"/>
        <v>19633799052</v>
      </c>
    </row>
    <row r="14" spans="1:20" ht="21">
      <c r="A14" s="13" t="s">
        <v>40</v>
      </c>
      <c r="C14" s="14">
        <v>2995371</v>
      </c>
      <c r="D14" s="14"/>
      <c r="E14" s="14">
        <v>9206580093</v>
      </c>
      <c r="F14" s="14"/>
      <c r="G14" s="14">
        <v>-17835515769</v>
      </c>
      <c r="H14" s="14"/>
      <c r="I14" s="14">
        <v>-8628935675</v>
      </c>
      <c r="J14" s="14"/>
      <c r="K14" s="14">
        <v>2995371</v>
      </c>
      <c r="L14" s="14"/>
      <c r="M14" s="14">
        <v>9206580093</v>
      </c>
      <c r="N14" s="14"/>
      <c r="O14" s="14">
        <v>-23142236346</v>
      </c>
      <c r="P14" s="14"/>
      <c r="Q14" s="14">
        <f t="shared" si="0"/>
        <v>-13935656253</v>
      </c>
    </row>
    <row r="15" spans="1:20" ht="21">
      <c r="A15" s="13" t="s">
        <v>71</v>
      </c>
      <c r="C15" s="14">
        <v>2995371</v>
      </c>
      <c r="D15" s="14"/>
      <c r="E15" s="14">
        <v>16078762129</v>
      </c>
      <c r="F15" s="14"/>
      <c r="G15" s="14">
        <v>-20813064312</v>
      </c>
      <c r="H15" s="14"/>
      <c r="I15" s="14">
        <v>-4734302182</v>
      </c>
      <c r="J15" s="14"/>
      <c r="K15" s="14">
        <v>2995371</v>
      </c>
      <c r="L15" s="14"/>
      <c r="M15" s="14">
        <v>16078762129</v>
      </c>
      <c r="N15" s="14"/>
      <c r="O15" s="14">
        <v>-26139922984</v>
      </c>
      <c r="P15" s="14"/>
      <c r="Q15" s="14">
        <f t="shared" si="0"/>
        <v>-10061160855</v>
      </c>
    </row>
    <row r="16" spans="1:20" ht="21">
      <c r="A16" s="13" t="s">
        <v>74</v>
      </c>
      <c r="C16" s="14">
        <v>2500000</v>
      </c>
      <c r="D16" s="14"/>
      <c r="E16" s="14">
        <v>65184828750</v>
      </c>
      <c r="F16" s="14"/>
      <c r="G16" s="14">
        <v>-46407315083</v>
      </c>
      <c r="H16" s="14"/>
      <c r="I16" s="14">
        <v>18777513667</v>
      </c>
      <c r="J16" s="14"/>
      <c r="K16" s="14">
        <v>2500000</v>
      </c>
      <c r="L16" s="14"/>
      <c r="M16" s="14">
        <v>65184828750</v>
      </c>
      <c r="N16" s="14"/>
      <c r="O16" s="14">
        <v>-46407315083</v>
      </c>
      <c r="P16" s="14"/>
      <c r="Q16" s="14">
        <f t="shared" si="0"/>
        <v>18777513667</v>
      </c>
    </row>
    <row r="17" spans="1:17" ht="21">
      <c r="A17" s="13" t="s">
        <v>36</v>
      </c>
      <c r="C17" s="14">
        <v>2505466</v>
      </c>
      <c r="D17" s="14"/>
      <c r="E17" s="14">
        <v>25528224392</v>
      </c>
      <c r="F17" s="14"/>
      <c r="G17" s="14">
        <v>-26721201902</v>
      </c>
      <c r="H17" s="14"/>
      <c r="I17" s="14">
        <v>-1192977509</v>
      </c>
      <c r="J17" s="14"/>
      <c r="K17" s="14">
        <v>2505466</v>
      </c>
      <c r="L17" s="14"/>
      <c r="M17" s="14">
        <v>25528224392</v>
      </c>
      <c r="N17" s="14"/>
      <c r="O17" s="14">
        <v>-37951276180</v>
      </c>
      <c r="P17" s="14"/>
      <c r="Q17" s="14">
        <f t="shared" si="0"/>
        <v>-12423051788</v>
      </c>
    </row>
    <row r="18" spans="1:17" ht="21">
      <c r="A18" s="13" t="s">
        <v>67</v>
      </c>
      <c r="C18" s="14">
        <v>19591320</v>
      </c>
      <c r="D18" s="14"/>
      <c r="E18" s="14">
        <v>126975380731</v>
      </c>
      <c r="F18" s="14"/>
      <c r="G18" s="14">
        <v>-128825482138</v>
      </c>
      <c r="H18" s="14"/>
      <c r="I18" s="14">
        <v>-1850101406</v>
      </c>
      <c r="J18" s="14"/>
      <c r="K18" s="14">
        <v>19591320</v>
      </c>
      <c r="L18" s="14"/>
      <c r="M18" s="14">
        <v>126975380731</v>
      </c>
      <c r="N18" s="14"/>
      <c r="O18" s="14">
        <v>-120061843935</v>
      </c>
      <c r="P18" s="14"/>
      <c r="Q18" s="14">
        <f t="shared" si="0"/>
        <v>6913536796</v>
      </c>
    </row>
    <row r="19" spans="1:17" ht="21">
      <c r="A19" s="13" t="s">
        <v>57</v>
      </c>
      <c r="C19" s="14">
        <v>14400000</v>
      </c>
      <c r="D19" s="14"/>
      <c r="E19" s="14">
        <v>92041077600</v>
      </c>
      <c r="F19" s="14"/>
      <c r="G19" s="14">
        <v>-95333371200</v>
      </c>
      <c r="H19" s="14"/>
      <c r="I19" s="14">
        <v>-3292293600</v>
      </c>
      <c r="J19" s="14"/>
      <c r="K19" s="14">
        <v>14400000</v>
      </c>
      <c r="L19" s="14"/>
      <c r="M19" s="14">
        <v>92041077600</v>
      </c>
      <c r="N19" s="14"/>
      <c r="O19" s="14">
        <v>-87317352000</v>
      </c>
      <c r="P19" s="14"/>
      <c r="Q19" s="14">
        <f t="shared" si="0"/>
        <v>4723725600</v>
      </c>
    </row>
    <row r="20" spans="1:17" ht="21">
      <c r="A20" s="13" t="s">
        <v>58</v>
      </c>
      <c r="C20" s="14">
        <v>32000000</v>
      </c>
      <c r="D20" s="14"/>
      <c r="E20" s="14">
        <v>323503632000</v>
      </c>
      <c r="F20" s="14"/>
      <c r="G20" s="14">
        <v>-352812582344</v>
      </c>
      <c r="H20" s="14"/>
      <c r="I20" s="14">
        <v>-29308950344</v>
      </c>
      <c r="J20" s="14"/>
      <c r="K20" s="14">
        <v>32000000</v>
      </c>
      <c r="L20" s="14"/>
      <c r="M20" s="14">
        <v>323503632000</v>
      </c>
      <c r="N20" s="14"/>
      <c r="O20" s="14">
        <v>-278861623942</v>
      </c>
      <c r="P20" s="14"/>
      <c r="Q20" s="14">
        <f t="shared" si="0"/>
        <v>44642008058</v>
      </c>
    </row>
    <row r="21" spans="1:17" ht="21">
      <c r="A21" s="13" t="s">
        <v>61</v>
      </c>
      <c r="C21" s="14">
        <v>85000000</v>
      </c>
      <c r="D21" s="14"/>
      <c r="E21" s="14">
        <v>159947615250</v>
      </c>
      <c r="F21" s="14"/>
      <c r="G21" s="14">
        <v>-179839359837</v>
      </c>
      <c r="H21" s="14"/>
      <c r="I21" s="14">
        <v>-19891744587</v>
      </c>
      <c r="J21" s="14"/>
      <c r="K21" s="14">
        <v>85000000</v>
      </c>
      <c r="L21" s="14"/>
      <c r="M21" s="14">
        <v>159947615250</v>
      </c>
      <c r="N21" s="14"/>
      <c r="O21" s="14">
        <v>-99534226494</v>
      </c>
      <c r="P21" s="14"/>
      <c r="Q21" s="14">
        <f t="shared" si="0"/>
        <v>60413388756</v>
      </c>
    </row>
    <row r="22" spans="1:17" ht="21">
      <c r="A22" s="13" t="s">
        <v>48</v>
      </c>
      <c r="C22" s="14">
        <v>5000000</v>
      </c>
      <c r="D22" s="14"/>
      <c r="E22" s="14">
        <v>62823960000</v>
      </c>
      <c r="F22" s="14"/>
      <c r="G22" s="14">
        <v>-66606697500</v>
      </c>
      <c r="H22" s="14"/>
      <c r="I22" s="14">
        <v>-3782737500</v>
      </c>
      <c r="J22" s="14"/>
      <c r="K22" s="14">
        <v>5000000</v>
      </c>
      <c r="L22" s="14"/>
      <c r="M22" s="14">
        <v>62823960000</v>
      </c>
      <c r="N22" s="14"/>
      <c r="O22" s="14">
        <v>-53624211042</v>
      </c>
      <c r="P22" s="14"/>
      <c r="Q22" s="14">
        <f t="shared" si="0"/>
        <v>9199748958</v>
      </c>
    </row>
    <row r="23" spans="1:17" ht="21">
      <c r="A23" s="13" t="s">
        <v>46</v>
      </c>
      <c r="C23" s="14">
        <v>11304756</v>
      </c>
      <c r="D23" s="14"/>
      <c r="E23" s="14">
        <v>93833064060</v>
      </c>
      <c r="F23" s="14"/>
      <c r="G23" s="14">
        <v>-94732063476</v>
      </c>
      <c r="H23" s="14"/>
      <c r="I23" s="14">
        <v>-898999415</v>
      </c>
      <c r="J23" s="14"/>
      <c r="K23" s="14">
        <v>11304756</v>
      </c>
      <c r="L23" s="14"/>
      <c r="M23" s="14">
        <v>93833064060</v>
      </c>
      <c r="N23" s="14"/>
      <c r="O23" s="14">
        <v>-83626058906</v>
      </c>
      <c r="P23" s="14"/>
      <c r="Q23" s="14">
        <f t="shared" si="0"/>
        <v>10207005154</v>
      </c>
    </row>
    <row r="24" spans="1:17" ht="21">
      <c r="A24" s="13" t="s">
        <v>47</v>
      </c>
      <c r="C24" s="14">
        <v>18396693</v>
      </c>
      <c r="D24" s="14"/>
      <c r="E24" s="14">
        <v>172631476467</v>
      </c>
      <c r="F24" s="14"/>
      <c r="G24" s="14">
        <v>-186895517955</v>
      </c>
      <c r="H24" s="14"/>
      <c r="I24" s="14">
        <v>-14264041487</v>
      </c>
      <c r="J24" s="14"/>
      <c r="K24" s="14">
        <v>18396693</v>
      </c>
      <c r="L24" s="14"/>
      <c r="M24" s="14">
        <v>172631476467</v>
      </c>
      <c r="N24" s="14"/>
      <c r="O24" s="14">
        <v>-170796606881</v>
      </c>
      <c r="P24" s="14"/>
      <c r="Q24" s="14">
        <f t="shared" si="0"/>
        <v>1834869586</v>
      </c>
    </row>
    <row r="25" spans="1:17" ht="21">
      <c r="A25" s="13" t="s">
        <v>49</v>
      </c>
      <c r="C25" s="14">
        <v>32382652</v>
      </c>
      <c r="D25" s="14"/>
      <c r="E25" s="14">
        <v>473836435247</v>
      </c>
      <c r="F25" s="14"/>
      <c r="G25" s="14">
        <v>-469976572358</v>
      </c>
      <c r="H25" s="14"/>
      <c r="I25" s="14">
        <v>3859862889</v>
      </c>
      <c r="J25" s="14"/>
      <c r="K25" s="14">
        <v>32382652</v>
      </c>
      <c r="L25" s="14"/>
      <c r="M25" s="14">
        <v>473836435247</v>
      </c>
      <c r="N25" s="14"/>
      <c r="O25" s="14">
        <v>-445863549619</v>
      </c>
      <c r="P25" s="14"/>
      <c r="Q25" s="14">
        <f t="shared" si="0"/>
        <v>27972885628</v>
      </c>
    </row>
    <row r="26" spans="1:17" ht="21">
      <c r="A26" s="13" t="s">
        <v>77</v>
      </c>
      <c r="C26" s="14">
        <v>2550000</v>
      </c>
      <c r="D26" s="14"/>
      <c r="E26" s="14">
        <v>27883102500</v>
      </c>
      <c r="F26" s="14"/>
      <c r="G26" s="14">
        <v>-24796200000</v>
      </c>
      <c r="H26" s="14"/>
      <c r="I26" s="14">
        <v>3086902500</v>
      </c>
      <c r="J26" s="14"/>
      <c r="K26" s="14">
        <v>2550000</v>
      </c>
      <c r="L26" s="14"/>
      <c r="M26" s="14">
        <v>27883102500</v>
      </c>
      <c r="N26" s="14"/>
      <c r="O26" s="14">
        <v>-24796200000</v>
      </c>
      <c r="P26" s="14"/>
      <c r="Q26" s="14">
        <f t="shared" si="0"/>
        <v>3086902500</v>
      </c>
    </row>
    <row r="27" spans="1:17" ht="21">
      <c r="A27" s="13" t="s">
        <v>64</v>
      </c>
      <c r="C27" s="14">
        <v>4118000</v>
      </c>
      <c r="D27" s="14"/>
      <c r="E27" s="14">
        <v>98366754537</v>
      </c>
      <c r="F27" s="14"/>
      <c r="G27" s="14">
        <v>-96074395713</v>
      </c>
      <c r="H27" s="14"/>
      <c r="I27" s="14">
        <v>2292358824</v>
      </c>
      <c r="J27" s="14"/>
      <c r="K27" s="14">
        <v>4118000</v>
      </c>
      <c r="L27" s="14"/>
      <c r="M27" s="14">
        <v>98366754537</v>
      </c>
      <c r="N27" s="14"/>
      <c r="O27" s="14">
        <v>-63776697282</v>
      </c>
      <c r="P27" s="14"/>
      <c r="Q27" s="14">
        <f t="shared" si="0"/>
        <v>34590057255</v>
      </c>
    </row>
    <row r="28" spans="1:17" ht="21">
      <c r="A28" s="13" t="s">
        <v>35</v>
      </c>
      <c r="C28" s="14">
        <v>8303959</v>
      </c>
      <c r="D28" s="14"/>
      <c r="E28" s="14">
        <v>50550866918</v>
      </c>
      <c r="F28" s="14"/>
      <c r="G28" s="14">
        <v>-43163044271</v>
      </c>
      <c r="H28" s="14"/>
      <c r="I28" s="14">
        <v>7387822647</v>
      </c>
      <c r="J28" s="14"/>
      <c r="K28" s="14">
        <v>8303959</v>
      </c>
      <c r="L28" s="14"/>
      <c r="M28" s="14">
        <v>50550866918</v>
      </c>
      <c r="N28" s="14"/>
      <c r="O28" s="14">
        <v>-57006038508</v>
      </c>
      <c r="P28" s="14"/>
      <c r="Q28" s="14">
        <f t="shared" si="0"/>
        <v>-6455171590</v>
      </c>
    </row>
    <row r="29" spans="1:17" ht="21">
      <c r="A29" s="13" t="s">
        <v>34</v>
      </c>
      <c r="C29" s="14">
        <v>5818182</v>
      </c>
      <c r="D29" s="14"/>
      <c r="E29" s="14">
        <v>40022261614</v>
      </c>
      <c r="F29" s="14"/>
      <c r="G29" s="14">
        <v>-43261056000</v>
      </c>
      <c r="H29" s="14"/>
      <c r="I29" s="14">
        <v>-3238794385</v>
      </c>
      <c r="J29" s="14"/>
      <c r="K29" s="14">
        <v>5818182</v>
      </c>
      <c r="L29" s="14"/>
      <c r="M29" s="14">
        <v>40022261614</v>
      </c>
      <c r="N29" s="14"/>
      <c r="O29" s="14">
        <v>-29805595200</v>
      </c>
      <c r="P29" s="14"/>
      <c r="Q29" s="14">
        <f t="shared" si="0"/>
        <v>10216666414</v>
      </c>
    </row>
    <row r="30" spans="1:17" ht="21">
      <c r="A30" s="13" t="s">
        <v>55</v>
      </c>
      <c r="C30" s="14">
        <v>1000000</v>
      </c>
      <c r="D30" s="14"/>
      <c r="E30" s="14">
        <v>49434106500</v>
      </c>
      <c r="F30" s="14"/>
      <c r="G30" s="14">
        <v>-47813805000</v>
      </c>
      <c r="H30" s="14"/>
      <c r="I30" s="14">
        <v>1620301500</v>
      </c>
      <c r="J30" s="14"/>
      <c r="K30" s="14">
        <v>1000000</v>
      </c>
      <c r="L30" s="14"/>
      <c r="M30" s="14">
        <v>49434106500</v>
      </c>
      <c r="N30" s="14"/>
      <c r="O30" s="14">
        <v>-38051801544</v>
      </c>
      <c r="P30" s="14"/>
      <c r="Q30" s="14">
        <f t="shared" si="0"/>
        <v>11382304956</v>
      </c>
    </row>
    <row r="31" spans="1:17" ht="21">
      <c r="A31" s="13" t="s">
        <v>44</v>
      </c>
      <c r="C31" s="14">
        <v>4572828</v>
      </c>
      <c r="D31" s="14"/>
      <c r="E31" s="14">
        <v>82275716088</v>
      </c>
      <c r="F31" s="14"/>
      <c r="G31" s="14">
        <v>-100278021777</v>
      </c>
      <c r="H31" s="14"/>
      <c r="I31" s="14">
        <v>-18002305688</v>
      </c>
      <c r="J31" s="14"/>
      <c r="K31" s="14">
        <v>4572828</v>
      </c>
      <c r="L31" s="14"/>
      <c r="M31" s="14">
        <v>82275716088</v>
      </c>
      <c r="N31" s="14"/>
      <c r="O31" s="14">
        <v>-62437025377</v>
      </c>
      <c r="P31" s="14"/>
      <c r="Q31" s="14">
        <f t="shared" si="0"/>
        <v>19838690711</v>
      </c>
    </row>
    <row r="32" spans="1:17" ht="21">
      <c r="A32" s="13" t="s">
        <v>72</v>
      </c>
      <c r="C32" s="14">
        <v>700000</v>
      </c>
      <c r="D32" s="14"/>
      <c r="E32" s="14">
        <v>12260612700</v>
      </c>
      <c r="F32" s="14"/>
      <c r="G32" s="14">
        <v>-13561824150</v>
      </c>
      <c r="H32" s="14"/>
      <c r="I32" s="14">
        <v>-1301211450</v>
      </c>
      <c r="J32" s="14"/>
      <c r="K32" s="14">
        <v>700000</v>
      </c>
      <c r="L32" s="14"/>
      <c r="M32" s="14">
        <v>12260612700</v>
      </c>
      <c r="N32" s="14"/>
      <c r="O32" s="14">
        <v>-16194205668</v>
      </c>
      <c r="P32" s="14"/>
      <c r="Q32" s="14">
        <f t="shared" si="0"/>
        <v>-3933592968</v>
      </c>
    </row>
    <row r="33" spans="1:17" ht="21">
      <c r="A33" s="13" t="s">
        <v>41</v>
      </c>
      <c r="C33" s="14">
        <v>1100000</v>
      </c>
      <c r="D33" s="14"/>
      <c r="E33" s="14">
        <v>22284612900</v>
      </c>
      <c r="F33" s="14"/>
      <c r="G33" s="14">
        <v>-22874752419</v>
      </c>
      <c r="H33" s="14"/>
      <c r="I33" s="14">
        <v>-590139519</v>
      </c>
      <c r="J33" s="14"/>
      <c r="K33" s="14">
        <v>1100000</v>
      </c>
      <c r="L33" s="14"/>
      <c r="M33" s="14">
        <v>22284612900</v>
      </c>
      <c r="N33" s="14"/>
      <c r="O33" s="14">
        <v>-22570509272</v>
      </c>
      <c r="P33" s="14"/>
      <c r="Q33" s="14">
        <f t="shared" si="0"/>
        <v>-285896372</v>
      </c>
    </row>
    <row r="34" spans="1:17" ht="21">
      <c r="A34" s="13" t="s">
        <v>62</v>
      </c>
      <c r="C34" s="14">
        <v>2665000</v>
      </c>
      <c r="D34" s="14"/>
      <c r="E34" s="14">
        <v>85805749867</v>
      </c>
      <c r="F34" s="14"/>
      <c r="G34" s="14">
        <v>-86183140952</v>
      </c>
      <c r="H34" s="14"/>
      <c r="I34" s="14">
        <v>-377391084</v>
      </c>
      <c r="J34" s="14"/>
      <c r="K34" s="14">
        <v>2665000</v>
      </c>
      <c r="L34" s="14"/>
      <c r="M34" s="14">
        <v>85805749867</v>
      </c>
      <c r="N34" s="14"/>
      <c r="O34" s="14">
        <v>-47181241284</v>
      </c>
      <c r="P34" s="14"/>
      <c r="Q34" s="14">
        <f t="shared" si="0"/>
        <v>38624508583</v>
      </c>
    </row>
    <row r="35" spans="1:17" ht="21">
      <c r="A35" s="13" t="s">
        <v>27</v>
      </c>
      <c r="C35" s="14">
        <v>500000</v>
      </c>
      <c r="D35" s="14"/>
      <c r="E35" s="14">
        <v>60622139250</v>
      </c>
      <c r="F35" s="14"/>
      <c r="G35" s="14">
        <v>-57499243526</v>
      </c>
      <c r="H35" s="14"/>
      <c r="I35" s="14">
        <v>3122895724</v>
      </c>
      <c r="J35" s="14"/>
      <c r="K35" s="14">
        <v>500000</v>
      </c>
      <c r="L35" s="14"/>
      <c r="M35" s="14">
        <v>60622139250</v>
      </c>
      <c r="N35" s="14"/>
      <c r="O35" s="14">
        <v>-34238716494</v>
      </c>
      <c r="P35" s="14"/>
      <c r="Q35" s="14">
        <f t="shared" si="0"/>
        <v>26383422756</v>
      </c>
    </row>
    <row r="36" spans="1:17" ht="21">
      <c r="A36" s="13" t="s">
        <v>59</v>
      </c>
      <c r="C36" s="14">
        <v>49380632</v>
      </c>
      <c r="D36" s="14"/>
      <c r="E36" s="14">
        <v>116139409588</v>
      </c>
      <c r="F36" s="14"/>
      <c r="G36" s="14">
        <v>-150205660753</v>
      </c>
      <c r="H36" s="14"/>
      <c r="I36" s="14">
        <v>-34066251164</v>
      </c>
      <c r="J36" s="14"/>
      <c r="K36" s="14">
        <v>49380632</v>
      </c>
      <c r="L36" s="14"/>
      <c r="M36" s="14">
        <v>116139409588</v>
      </c>
      <c r="N36" s="14"/>
      <c r="O36" s="14">
        <v>-184790396405</v>
      </c>
      <c r="P36" s="14"/>
      <c r="Q36" s="14">
        <f t="shared" si="0"/>
        <v>-68650986817</v>
      </c>
    </row>
    <row r="37" spans="1:17" ht="21">
      <c r="A37" s="13" t="s">
        <v>53</v>
      </c>
      <c r="C37" s="14">
        <v>13300000</v>
      </c>
      <c r="D37" s="14"/>
      <c r="E37" s="14">
        <v>135381657600</v>
      </c>
      <c r="F37" s="14"/>
      <c r="G37" s="14">
        <v>-143243457648</v>
      </c>
      <c r="H37" s="14"/>
      <c r="I37" s="14">
        <v>-7861800048</v>
      </c>
      <c r="J37" s="14"/>
      <c r="K37" s="14">
        <v>13300000</v>
      </c>
      <c r="L37" s="14"/>
      <c r="M37" s="14">
        <v>135381657600</v>
      </c>
      <c r="N37" s="14"/>
      <c r="O37" s="14">
        <v>-118062324442</v>
      </c>
      <c r="P37" s="14"/>
      <c r="Q37" s="14">
        <f t="shared" si="0"/>
        <v>17319333158</v>
      </c>
    </row>
    <row r="38" spans="1:17" ht="21">
      <c r="A38" s="13" t="s">
        <v>28</v>
      </c>
      <c r="C38" s="14">
        <v>1790000</v>
      </c>
      <c r="D38" s="14"/>
      <c r="E38" s="14">
        <v>189466914109</v>
      </c>
      <c r="F38" s="14"/>
      <c r="G38" s="14">
        <v>-206295267262</v>
      </c>
      <c r="H38" s="14"/>
      <c r="I38" s="14">
        <v>-16828353152</v>
      </c>
      <c r="J38" s="14"/>
      <c r="K38" s="14">
        <v>1790000</v>
      </c>
      <c r="L38" s="14"/>
      <c r="M38" s="14">
        <v>189466914109</v>
      </c>
      <c r="N38" s="14"/>
      <c r="O38" s="14">
        <v>-142744754937</v>
      </c>
      <c r="P38" s="14"/>
      <c r="Q38" s="14">
        <f t="shared" si="0"/>
        <v>46722159172</v>
      </c>
    </row>
    <row r="39" spans="1:17" ht="21">
      <c r="A39" s="13" t="s">
        <v>54</v>
      </c>
      <c r="C39" s="14">
        <v>303736</v>
      </c>
      <c r="D39" s="14"/>
      <c r="E39" s="14">
        <v>8967284492</v>
      </c>
      <c r="F39" s="14"/>
      <c r="G39" s="14">
        <v>-9894906565</v>
      </c>
      <c r="H39" s="14"/>
      <c r="I39" s="14">
        <v>-927622072</v>
      </c>
      <c r="J39" s="14"/>
      <c r="K39" s="14">
        <v>303736</v>
      </c>
      <c r="L39" s="14"/>
      <c r="M39" s="14">
        <v>8967284492</v>
      </c>
      <c r="N39" s="14"/>
      <c r="O39" s="14">
        <v>-7252973218</v>
      </c>
      <c r="P39" s="14"/>
      <c r="Q39" s="14">
        <f t="shared" si="0"/>
        <v>1714311274</v>
      </c>
    </row>
    <row r="40" spans="1:17" ht="21">
      <c r="A40" s="13" t="s">
        <v>43</v>
      </c>
      <c r="C40" s="14">
        <v>12150000</v>
      </c>
      <c r="D40" s="14"/>
      <c r="E40" s="14">
        <v>174764427525</v>
      </c>
      <c r="F40" s="14"/>
      <c r="G40" s="14">
        <v>-176124888470</v>
      </c>
      <c r="H40" s="14"/>
      <c r="I40" s="14">
        <v>-1360460945</v>
      </c>
      <c r="J40" s="14"/>
      <c r="K40" s="14">
        <v>12150000</v>
      </c>
      <c r="L40" s="14"/>
      <c r="M40" s="14">
        <v>174764427525</v>
      </c>
      <c r="N40" s="14"/>
      <c r="O40" s="14">
        <v>-151577549198</v>
      </c>
      <c r="P40" s="14"/>
      <c r="Q40" s="14">
        <f t="shared" si="0"/>
        <v>23186878327</v>
      </c>
    </row>
    <row r="41" spans="1:17" ht="21">
      <c r="A41" s="13" t="s">
        <v>25</v>
      </c>
      <c r="C41" s="14">
        <v>450000</v>
      </c>
      <c r="D41" s="14"/>
      <c r="E41" s="14">
        <v>21874070250</v>
      </c>
      <c r="F41" s="14"/>
      <c r="G41" s="14">
        <v>-21704526036</v>
      </c>
      <c r="H41" s="14"/>
      <c r="I41" s="14">
        <v>169544214</v>
      </c>
      <c r="J41" s="14"/>
      <c r="K41" s="14">
        <v>450000</v>
      </c>
      <c r="L41" s="14"/>
      <c r="M41" s="14">
        <v>21874070250</v>
      </c>
      <c r="N41" s="14"/>
      <c r="O41" s="14">
        <v>-15217911449</v>
      </c>
      <c r="P41" s="14"/>
      <c r="Q41" s="14">
        <f t="shared" si="0"/>
        <v>6656158801</v>
      </c>
    </row>
    <row r="42" spans="1:17" ht="21">
      <c r="A42" s="13" t="s">
        <v>37</v>
      </c>
      <c r="C42" s="14">
        <v>842938</v>
      </c>
      <c r="D42" s="14"/>
      <c r="E42" s="14">
        <v>95343851735</v>
      </c>
      <c r="F42" s="14"/>
      <c r="G42" s="14">
        <v>-93091516004</v>
      </c>
      <c r="H42" s="14"/>
      <c r="I42" s="14">
        <v>2252335731</v>
      </c>
      <c r="J42" s="14"/>
      <c r="K42" s="14">
        <v>842938</v>
      </c>
      <c r="L42" s="14"/>
      <c r="M42" s="14">
        <v>95343851735</v>
      </c>
      <c r="N42" s="14"/>
      <c r="O42" s="14">
        <v>-75677616005</v>
      </c>
      <c r="P42" s="14"/>
      <c r="Q42" s="14">
        <f t="shared" si="0"/>
        <v>19666235730</v>
      </c>
    </row>
    <row r="43" spans="1:17" ht="21">
      <c r="A43" s="13" t="s">
        <v>38</v>
      </c>
      <c r="C43" s="14">
        <v>836661</v>
      </c>
      <c r="D43" s="14"/>
      <c r="E43" s="14">
        <v>16883162201</v>
      </c>
      <c r="F43" s="14"/>
      <c r="G43" s="14">
        <v>-19461379088</v>
      </c>
      <c r="H43" s="14"/>
      <c r="I43" s="14">
        <v>-2578216886</v>
      </c>
      <c r="J43" s="14"/>
      <c r="K43" s="14">
        <v>836661</v>
      </c>
      <c r="L43" s="14"/>
      <c r="M43" s="14">
        <v>16883162201</v>
      </c>
      <c r="N43" s="14"/>
      <c r="O43" s="14">
        <v>-20691927887</v>
      </c>
      <c r="P43" s="14"/>
      <c r="Q43" s="14">
        <f t="shared" si="0"/>
        <v>-3808765686</v>
      </c>
    </row>
    <row r="44" spans="1:17" ht="21">
      <c r="A44" s="13" t="s">
        <v>26</v>
      </c>
      <c r="C44" s="14">
        <v>1404845</v>
      </c>
      <c r="D44" s="14"/>
      <c r="E44" s="14">
        <v>126368033726</v>
      </c>
      <c r="F44" s="14"/>
      <c r="G44" s="14">
        <v>-129307573312</v>
      </c>
      <c r="H44" s="14"/>
      <c r="I44" s="14">
        <v>-2939539585</v>
      </c>
      <c r="J44" s="14"/>
      <c r="K44" s="14">
        <v>1404845</v>
      </c>
      <c r="L44" s="14"/>
      <c r="M44" s="14">
        <v>126368033726</v>
      </c>
      <c r="N44" s="14"/>
      <c r="O44" s="14">
        <v>-111875102116</v>
      </c>
      <c r="P44" s="14"/>
      <c r="Q44" s="14">
        <f t="shared" si="0"/>
        <v>14492931610</v>
      </c>
    </row>
    <row r="45" spans="1:17" ht="21">
      <c r="A45" s="13" t="s">
        <v>50</v>
      </c>
      <c r="C45" s="14">
        <v>7864723</v>
      </c>
      <c r="D45" s="14"/>
      <c r="E45" s="14">
        <v>54178240334</v>
      </c>
      <c r="F45" s="14"/>
      <c r="G45" s="14">
        <v>-66765104250</v>
      </c>
      <c r="H45" s="14"/>
      <c r="I45" s="14">
        <v>-12586863915</v>
      </c>
      <c r="J45" s="14"/>
      <c r="K45" s="14">
        <v>7864723</v>
      </c>
      <c r="L45" s="14"/>
      <c r="M45" s="14">
        <v>54178240334</v>
      </c>
      <c r="N45" s="14"/>
      <c r="O45" s="14">
        <v>-87437951978</v>
      </c>
      <c r="P45" s="14"/>
      <c r="Q45" s="14">
        <f t="shared" si="0"/>
        <v>-33259711644</v>
      </c>
    </row>
    <row r="46" spans="1:17" ht="21">
      <c r="A46" s="13" t="s">
        <v>51</v>
      </c>
      <c r="C46" s="14">
        <v>6760088</v>
      </c>
      <c r="D46" s="14"/>
      <c r="E46" s="14">
        <v>91927759717</v>
      </c>
      <c r="F46" s="14"/>
      <c r="G46" s="14">
        <v>-92330951645</v>
      </c>
      <c r="H46" s="14"/>
      <c r="I46" s="14">
        <v>-403191927</v>
      </c>
      <c r="J46" s="14"/>
      <c r="K46" s="14">
        <v>6760088</v>
      </c>
      <c r="L46" s="14"/>
      <c r="M46" s="14">
        <v>91927759717</v>
      </c>
      <c r="N46" s="14"/>
      <c r="O46" s="14">
        <v>-96604113587</v>
      </c>
      <c r="P46" s="14"/>
      <c r="Q46" s="14">
        <f t="shared" si="0"/>
        <v>-4676353870</v>
      </c>
    </row>
    <row r="47" spans="1:17" ht="21">
      <c r="A47" s="13" t="s">
        <v>16</v>
      </c>
      <c r="C47" s="14">
        <v>4000000</v>
      </c>
      <c r="D47" s="14"/>
      <c r="E47" s="14">
        <v>11781480600</v>
      </c>
      <c r="F47" s="14"/>
      <c r="G47" s="14">
        <v>-11679419961</v>
      </c>
      <c r="H47" s="14"/>
      <c r="I47" s="14">
        <v>102060639</v>
      </c>
      <c r="J47" s="14"/>
      <c r="K47" s="14">
        <v>4000000</v>
      </c>
      <c r="L47" s="14"/>
      <c r="M47" s="14">
        <v>11781480600</v>
      </c>
      <c r="N47" s="14"/>
      <c r="O47" s="14">
        <v>-19570856404</v>
      </c>
      <c r="P47" s="14"/>
      <c r="Q47" s="14">
        <f t="shared" si="0"/>
        <v>-7789375804</v>
      </c>
    </row>
    <row r="48" spans="1:17" ht="21">
      <c r="A48" s="13" t="s">
        <v>15</v>
      </c>
      <c r="C48" s="14">
        <v>13000000</v>
      </c>
      <c r="D48" s="14"/>
      <c r="E48" s="14">
        <v>86969434500</v>
      </c>
      <c r="F48" s="14"/>
      <c r="G48" s="14">
        <v>-94839328350</v>
      </c>
      <c r="H48" s="14"/>
      <c r="I48" s="14">
        <v>-7869893850</v>
      </c>
      <c r="J48" s="14"/>
      <c r="K48" s="14">
        <v>13000000</v>
      </c>
      <c r="L48" s="14"/>
      <c r="M48" s="14">
        <v>86969434500</v>
      </c>
      <c r="N48" s="14"/>
      <c r="O48" s="14">
        <v>-118759153371</v>
      </c>
      <c r="P48" s="14"/>
      <c r="Q48" s="14">
        <f t="shared" si="0"/>
        <v>-31789718871</v>
      </c>
    </row>
    <row r="49" spans="1:17" ht="21">
      <c r="A49" s="13" t="s">
        <v>17</v>
      </c>
      <c r="C49" s="14">
        <v>50565043</v>
      </c>
      <c r="D49" s="14"/>
      <c r="E49" s="14">
        <v>160342737371</v>
      </c>
      <c r="F49" s="14"/>
      <c r="G49" s="14">
        <v>-165871797280</v>
      </c>
      <c r="H49" s="14"/>
      <c r="I49" s="14">
        <v>-5529059908</v>
      </c>
      <c r="J49" s="14"/>
      <c r="K49" s="14">
        <v>50565043</v>
      </c>
      <c r="L49" s="14"/>
      <c r="M49" s="14">
        <v>160342737371</v>
      </c>
      <c r="N49" s="14"/>
      <c r="O49" s="14">
        <v>-207729851317</v>
      </c>
      <c r="P49" s="14"/>
      <c r="Q49" s="14">
        <f t="shared" si="0"/>
        <v>-47387113946</v>
      </c>
    </row>
    <row r="50" spans="1:17" ht="21">
      <c r="A50" s="13" t="s">
        <v>69</v>
      </c>
      <c r="C50" s="14">
        <v>29387</v>
      </c>
      <c r="D50" s="14"/>
      <c r="E50" s="14">
        <v>384431859</v>
      </c>
      <c r="F50" s="14"/>
      <c r="G50" s="14">
        <v>-654554526</v>
      </c>
      <c r="H50" s="14"/>
      <c r="I50" s="14">
        <v>-270122666</v>
      </c>
      <c r="J50" s="14"/>
      <c r="K50" s="14">
        <v>29387</v>
      </c>
      <c r="L50" s="14"/>
      <c r="M50" s="14">
        <v>384431859</v>
      </c>
      <c r="N50" s="14"/>
      <c r="O50" s="14">
        <v>-421239171</v>
      </c>
      <c r="P50" s="14"/>
      <c r="Q50" s="14">
        <f t="shared" si="0"/>
        <v>-36807312</v>
      </c>
    </row>
    <row r="51" spans="1:17" ht="21">
      <c r="A51" s="13" t="s">
        <v>42</v>
      </c>
      <c r="C51" s="14">
        <v>1394767</v>
      </c>
      <c r="D51" s="14"/>
      <c r="E51" s="14">
        <v>6580177775</v>
      </c>
      <c r="F51" s="14"/>
      <c r="G51" s="14">
        <v>-8182934940</v>
      </c>
      <c r="H51" s="14"/>
      <c r="I51" s="14">
        <v>-1602757164</v>
      </c>
      <c r="J51" s="14"/>
      <c r="K51" s="14">
        <v>1394767</v>
      </c>
      <c r="L51" s="14"/>
      <c r="M51" s="14">
        <v>6580177775</v>
      </c>
      <c r="N51" s="14"/>
      <c r="O51" s="14">
        <v>-4652979478</v>
      </c>
      <c r="P51" s="14"/>
      <c r="Q51" s="14">
        <f t="shared" si="0"/>
        <v>1927198297</v>
      </c>
    </row>
    <row r="52" spans="1:17" ht="21">
      <c r="A52" s="13" t="s">
        <v>32</v>
      </c>
      <c r="C52" s="14">
        <v>1129857</v>
      </c>
      <c r="D52" s="14"/>
      <c r="E52" s="14">
        <v>31606123767</v>
      </c>
      <c r="F52" s="14"/>
      <c r="G52" s="14">
        <v>-39356873922</v>
      </c>
      <c r="H52" s="14"/>
      <c r="I52" s="14">
        <v>-7750750154</v>
      </c>
      <c r="J52" s="14"/>
      <c r="K52" s="14">
        <v>1129857</v>
      </c>
      <c r="L52" s="14"/>
      <c r="M52" s="14">
        <v>31606123767</v>
      </c>
      <c r="N52" s="14"/>
      <c r="O52" s="14">
        <v>-40275112239</v>
      </c>
      <c r="P52" s="14"/>
      <c r="Q52" s="14">
        <f t="shared" si="0"/>
        <v>-8668988472</v>
      </c>
    </row>
    <row r="53" spans="1:17" ht="21">
      <c r="A53" s="13" t="s">
        <v>65</v>
      </c>
      <c r="C53" s="14">
        <v>6942000</v>
      </c>
      <c r="D53" s="14"/>
      <c r="E53" s="14">
        <v>48649900455</v>
      </c>
      <c r="F53" s="14"/>
      <c r="G53" s="14">
        <v>-53066345319</v>
      </c>
      <c r="H53" s="14"/>
      <c r="I53" s="14">
        <v>-4416444864</v>
      </c>
      <c r="J53" s="14"/>
      <c r="K53" s="14">
        <v>6942000</v>
      </c>
      <c r="L53" s="14"/>
      <c r="M53" s="14">
        <v>48649900455</v>
      </c>
      <c r="N53" s="14"/>
      <c r="O53" s="14">
        <v>-50651102034</v>
      </c>
      <c r="P53" s="14"/>
      <c r="Q53" s="14">
        <f t="shared" si="0"/>
        <v>-2001201579</v>
      </c>
    </row>
    <row r="54" spans="1:17" ht="21">
      <c r="A54" s="13" t="s">
        <v>52</v>
      </c>
      <c r="C54" s="14">
        <v>1919370</v>
      </c>
      <c r="D54" s="14"/>
      <c r="E54" s="14">
        <v>15664267435</v>
      </c>
      <c r="F54" s="14"/>
      <c r="G54" s="14">
        <v>-15607028942</v>
      </c>
      <c r="H54" s="14"/>
      <c r="I54" s="14">
        <v>57238493</v>
      </c>
      <c r="J54" s="14"/>
      <c r="K54" s="14">
        <v>1919370</v>
      </c>
      <c r="L54" s="14"/>
      <c r="M54" s="14">
        <v>15664267435</v>
      </c>
      <c r="N54" s="14"/>
      <c r="O54" s="14">
        <v>-15460212149</v>
      </c>
      <c r="P54" s="14"/>
      <c r="Q54" s="14">
        <f t="shared" si="0"/>
        <v>204055286</v>
      </c>
    </row>
    <row r="55" spans="1:17" ht="21">
      <c r="A55" s="13" t="s">
        <v>63</v>
      </c>
      <c r="C55" s="14">
        <v>9143160</v>
      </c>
      <c r="D55" s="14"/>
      <c r="E55" s="14">
        <v>152218522300</v>
      </c>
      <c r="F55" s="14"/>
      <c r="G55" s="14">
        <v>-162689907838</v>
      </c>
      <c r="H55" s="14"/>
      <c r="I55" s="14">
        <v>-10471385537</v>
      </c>
      <c r="J55" s="14"/>
      <c r="K55" s="14">
        <v>9143160</v>
      </c>
      <c r="L55" s="14"/>
      <c r="M55" s="14">
        <v>152218522300</v>
      </c>
      <c r="N55" s="14"/>
      <c r="O55" s="14">
        <v>-169278121437</v>
      </c>
      <c r="P55" s="14"/>
      <c r="Q55" s="14">
        <f t="shared" si="0"/>
        <v>-17059599137</v>
      </c>
    </row>
    <row r="56" spans="1:17" ht="21">
      <c r="A56" s="13" t="s">
        <v>73</v>
      </c>
      <c r="C56" s="14">
        <v>108053</v>
      </c>
      <c r="D56" s="14"/>
      <c r="E56" s="14">
        <v>53705042</v>
      </c>
      <c r="F56" s="14"/>
      <c r="G56" s="14">
        <v>-54075554</v>
      </c>
      <c r="H56" s="14"/>
      <c r="I56" s="14">
        <v>-370511</v>
      </c>
      <c r="J56" s="14"/>
      <c r="K56" s="14">
        <v>108053</v>
      </c>
      <c r="L56" s="14"/>
      <c r="M56" s="14">
        <v>53705042</v>
      </c>
      <c r="N56" s="14"/>
      <c r="O56" s="14">
        <v>-54075554</v>
      </c>
      <c r="P56" s="14"/>
      <c r="Q56" s="14">
        <f t="shared" si="0"/>
        <v>-370512</v>
      </c>
    </row>
    <row r="57" spans="1:17" ht="21">
      <c r="A57" s="13" t="s">
        <v>20</v>
      </c>
      <c r="C57" s="14">
        <v>25624304</v>
      </c>
      <c r="D57" s="14"/>
      <c r="E57" s="14">
        <v>45645536189</v>
      </c>
      <c r="F57" s="14"/>
      <c r="G57" s="14">
        <v>-53821996633</v>
      </c>
      <c r="H57" s="14"/>
      <c r="I57" s="14">
        <v>-8176460443</v>
      </c>
      <c r="J57" s="14"/>
      <c r="K57" s="14">
        <v>25624304</v>
      </c>
      <c r="L57" s="14"/>
      <c r="M57" s="14">
        <v>45645536189</v>
      </c>
      <c r="N57" s="14"/>
      <c r="O57" s="14">
        <v>-68737482442</v>
      </c>
      <c r="P57" s="14"/>
      <c r="Q57" s="14">
        <f t="shared" si="0"/>
        <v>-23091946253</v>
      </c>
    </row>
    <row r="58" spans="1:17" ht="21">
      <c r="A58" s="13" t="s">
        <v>19</v>
      </c>
      <c r="C58" s="14">
        <v>5664941</v>
      </c>
      <c r="D58" s="14"/>
      <c r="E58" s="14">
        <v>54622975630</v>
      </c>
      <c r="F58" s="14"/>
      <c r="G58" s="14">
        <v>-66899067060</v>
      </c>
      <c r="H58" s="14"/>
      <c r="I58" s="14">
        <v>-12276091429</v>
      </c>
      <c r="J58" s="14"/>
      <c r="K58" s="14">
        <v>5664941</v>
      </c>
      <c r="L58" s="14"/>
      <c r="M58" s="14">
        <v>54622975630</v>
      </c>
      <c r="N58" s="14"/>
      <c r="O58" s="14">
        <v>-65983616067</v>
      </c>
      <c r="P58" s="14"/>
      <c r="Q58" s="14">
        <f t="shared" si="0"/>
        <v>-11360640437</v>
      </c>
    </row>
    <row r="59" spans="1:17" ht="21">
      <c r="A59" s="13" t="s">
        <v>21</v>
      </c>
      <c r="C59" s="14">
        <v>5586724</v>
      </c>
      <c r="D59" s="14"/>
      <c r="E59" s="14">
        <v>36108746415</v>
      </c>
      <c r="F59" s="14"/>
      <c r="G59" s="14">
        <v>-37361947023</v>
      </c>
      <c r="H59" s="14"/>
      <c r="I59" s="14">
        <v>-1253200607</v>
      </c>
      <c r="J59" s="14"/>
      <c r="K59" s="14">
        <v>5586724</v>
      </c>
      <c r="L59" s="14"/>
      <c r="M59" s="14">
        <v>36108746415</v>
      </c>
      <c r="N59" s="14"/>
      <c r="O59" s="14">
        <v>-79756346059</v>
      </c>
      <c r="P59" s="14"/>
      <c r="Q59" s="14">
        <f t="shared" si="0"/>
        <v>-43647599644</v>
      </c>
    </row>
    <row r="60" spans="1:17" ht="21">
      <c r="A60" s="13" t="s">
        <v>29</v>
      </c>
      <c r="C60" s="14">
        <v>20731945</v>
      </c>
      <c r="D60" s="14"/>
      <c r="E60" s="14">
        <v>50841391350</v>
      </c>
      <c r="F60" s="14"/>
      <c r="G60" s="14">
        <v>-49784388019</v>
      </c>
      <c r="H60" s="14"/>
      <c r="I60" s="14">
        <v>1057003331</v>
      </c>
      <c r="J60" s="14"/>
      <c r="K60" s="14">
        <v>20731945</v>
      </c>
      <c r="L60" s="14"/>
      <c r="M60" s="14">
        <v>50841391350</v>
      </c>
      <c r="N60" s="14"/>
      <c r="O60" s="14">
        <v>-74230100556</v>
      </c>
      <c r="P60" s="14"/>
      <c r="Q60" s="14">
        <f t="shared" si="0"/>
        <v>-23388709206</v>
      </c>
    </row>
    <row r="61" spans="1:17" ht="21">
      <c r="A61" s="13" t="s">
        <v>75</v>
      </c>
      <c r="C61" s="14">
        <v>9423611</v>
      </c>
      <c r="D61" s="14"/>
      <c r="E61" s="14">
        <v>10913184699</v>
      </c>
      <c r="F61" s="14"/>
      <c r="G61" s="14">
        <v>-24303492769</v>
      </c>
      <c r="H61" s="14"/>
      <c r="I61" s="14">
        <v>-13390308069</v>
      </c>
      <c r="J61" s="14"/>
      <c r="K61" s="14">
        <v>9423611</v>
      </c>
      <c r="L61" s="14"/>
      <c r="M61" s="14">
        <v>10913184699</v>
      </c>
      <c r="N61" s="14"/>
      <c r="O61" s="14">
        <v>-24303492769</v>
      </c>
      <c r="P61" s="14"/>
      <c r="Q61" s="14">
        <f t="shared" si="0"/>
        <v>-13390308070</v>
      </c>
    </row>
    <row r="62" spans="1:17" ht="21">
      <c r="A62" s="13" t="s">
        <v>33</v>
      </c>
      <c r="C62" s="14">
        <v>325402</v>
      </c>
      <c r="D62" s="14"/>
      <c r="E62" s="14">
        <v>6071130690</v>
      </c>
      <c r="F62" s="14"/>
      <c r="G62" s="14">
        <v>-6641400998</v>
      </c>
      <c r="H62" s="14"/>
      <c r="I62" s="14">
        <v>-570270307</v>
      </c>
      <c r="J62" s="14"/>
      <c r="K62" s="14">
        <v>325402</v>
      </c>
      <c r="L62" s="14"/>
      <c r="M62" s="14">
        <v>6071130690</v>
      </c>
      <c r="N62" s="14"/>
      <c r="O62" s="14">
        <v>-3183918734</v>
      </c>
      <c r="P62" s="14"/>
      <c r="Q62" s="14">
        <f t="shared" si="0"/>
        <v>2887211956</v>
      </c>
    </row>
    <row r="63" spans="1:17" ht="21">
      <c r="A63" s="13" t="s">
        <v>60</v>
      </c>
      <c r="C63" s="14">
        <v>2490764</v>
      </c>
      <c r="D63" s="14"/>
      <c r="E63" s="14">
        <v>37881942499</v>
      </c>
      <c r="F63" s="14"/>
      <c r="G63" s="14">
        <v>-39317989992</v>
      </c>
      <c r="H63" s="14"/>
      <c r="I63" s="14">
        <v>-1436047492</v>
      </c>
      <c r="J63" s="14"/>
      <c r="K63" s="14">
        <v>2490764</v>
      </c>
      <c r="L63" s="14"/>
      <c r="M63" s="14">
        <v>37881942499</v>
      </c>
      <c r="N63" s="14"/>
      <c r="O63" s="14">
        <v>-33029092349</v>
      </c>
      <c r="P63" s="14"/>
      <c r="Q63" s="14">
        <f t="shared" si="0"/>
        <v>4852850150</v>
      </c>
    </row>
    <row r="64" spans="1:17" ht="21">
      <c r="A64" s="13" t="s">
        <v>18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v>0</v>
      </c>
      <c r="J64" s="14"/>
      <c r="K64" s="14">
        <v>38137</v>
      </c>
      <c r="L64" s="14"/>
      <c r="M64" s="14">
        <v>26537059</v>
      </c>
      <c r="N64" s="14"/>
      <c r="O64" s="14">
        <v>-26720136</v>
      </c>
      <c r="P64" s="14"/>
      <c r="Q64" s="14">
        <f>M64+O64</f>
        <v>-183077</v>
      </c>
    </row>
    <row r="65" spans="1:17" ht="21">
      <c r="A65" s="13" t="s">
        <v>30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J65" s="14"/>
      <c r="K65" s="14">
        <v>25453</v>
      </c>
      <c r="L65" s="14"/>
      <c r="M65" s="14">
        <v>25301554</v>
      </c>
      <c r="N65" s="14"/>
      <c r="O65" s="14">
        <v>-25476109</v>
      </c>
      <c r="P65" s="14"/>
      <c r="Q65" s="14">
        <f>M65+O65</f>
        <v>-174555</v>
      </c>
    </row>
    <row r="66" spans="1:17" ht="21">
      <c r="A66" s="13" t="s">
        <v>31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v>0</v>
      </c>
      <c r="J66" s="14"/>
      <c r="K66" s="14">
        <v>4183326</v>
      </c>
      <c r="L66" s="14"/>
      <c r="M66" s="14">
        <f>23786249402-1</f>
        <v>23786249401</v>
      </c>
      <c r="N66" s="14"/>
      <c r="O66" s="14">
        <v>-20155214041</v>
      </c>
      <c r="P66" s="14"/>
      <c r="Q66" s="14">
        <v>3631035361</v>
      </c>
    </row>
    <row r="67" spans="1:17" ht="21">
      <c r="A67" s="13" t="s">
        <v>45</v>
      </c>
      <c r="C67" s="14">
        <v>0</v>
      </c>
      <c r="D67" s="14"/>
      <c r="E67" s="14">
        <v>0</v>
      </c>
      <c r="F67" s="14"/>
      <c r="G67" s="14">
        <v>4847979908</v>
      </c>
      <c r="H67" s="14"/>
      <c r="I67" s="14">
        <f>4847979908-29</f>
        <v>4847979879</v>
      </c>
      <c r="J67" s="14"/>
      <c r="K67" s="14">
        <v>0</v>
      </c>
      <c r="L67" s="14"/>
      <c r="M67" s="14">
        <v>0</v>
      </c>
      <c r="N67" s="14"/>
      <c r="O67" s="14">
        <v>0</v>
      </c>
      <c r="P67" s="14"/>
      <c r="Q67" s="14">
        <f t="shared" si="0"/>
        <v>0</v>
      </c>
    </row>
    <row r="68" spans="1:17" ht="21">
      <c r="A68" s="13" t="s">
        <v>39</v>
      </c>
      <c r="C68" s="14">
        <v>0</v>
      </c>
      <c r="D68" s="14"/>
      <c r="E68" s="14">
        <v>0</v>
      </c>
      <c r="F68" s="14"/>
      <c r="G68" s="14">
        <v>-20887973898</v>
      </c>
      <c r="H68" s="14"/>
      <c r="I68" s="14">
        <v>-20887973898</v>
      </c>
      <c r="J68" s="14"/>
      <c r="K68" s="14">
        <v>0</v>
      </c>
      <c r="L68" s="14"/>
      <c r="M68" s="14">
        <v>0</v>
      </c>
      <c r="N68" s="14"/>
      <c r="O68" s="14">
        <v>0</v>
      </c>
      <c r="P68" s="14"/>
      <c r="Q68" s="14">
        <f t="shared" si="0"/>
        <v>0</v>
      </c>
    </row>
    <row r="69" spans="1:17" ht="21">
      <c r="A69" s="13" t="s">
        <v>70</v>
      </c>
      <c r="C69" s="14">
        <v>10200</v>
      </c>
      <c r="E69" s="14">
        <v>465323353.82999998</v>
      </c>
      <c r="F69" s="14"/>
      <c r="G69" s="14">
        <v>-465323353.82999998</v>
      </c>
      <c r="H69" s="14"/>
      <c r="I69" s="14">
        <v>0</v>
      </c>
      <c r="J69" s="14"/>
      <c r="K69" s="14">
        <v>10200</v>
      </c>
      <c r="L69" s="14"/>
      <c r="M69" s="14">
        <v>465323353.82999998</v>
      </c>
      <c r="N69" s="14"/>
      <c r="O69" s="14">
        <v>-465323353.82999998</v>
      </c>
      <c r="P69" s="14"/>
      <c r="Q69" s="14">
        <f t="shared" si="0"/>
        <v>0</v>
      </c>
    </row>
    <row r="70" spans="1:17" ht="21">
      <c r="A70" s="13" t="s">
        <v>24</v>
      </c>
      <c r="C70" s="14">
        <v>0</v>
      </c>
      <c r="D70" s="14"/>
      <c r="E70" s="14">
        <v>0</v>
      </c>
      <c r="F70" s="14"/>
      <c r="G70" s="14">
        <v>-8891653296</v>
      </c>
      <c r="H70" s="14"/>
      <c r="I70" s="14">
        <v>-8891653296</v>
      </c>
      <c r="J70" s="14"/>
      <c r="K70" s="14">
        <v>0</v>
      </c>
      <c r="L70" s="14"/>
      <c r="M70" s="14">
        <v>0</v>
      </c>
      <c r="N70" s="14"/>
      <c r="O70" s="14">
        <v>0</v>
      </c>
      <c r="P70" s="14"/>
      <c r="Q70" s="14">
        <f t="shared" si="0"/>
        <v>0</v>
      </c>
    </row>
    <row r="71" spans="1:17" ht="19.5" thickBot="1">
      <c r="E71" s="32">
        <f>SUM(E8:E70)</f>
        <v>4491896440577.8301</v>
      </c>
      <c r="F71" s="14"/>
      <c r="G71" s="16">
        <f>SUM(SUM(G8:G70))</f>
        <v>-4769229836028.8301</v>
      </c>
      <c r="H71" s="14"/>
      <c r="I71" s="16">
        <f>SUM(I8:I70)</f>
        <v>-277333395451</v>
      </c>
      <c r="J71" s="14"/>
      <c r="K71" s="14"/>
      <c r="L71" s="14"/>
      <c r="M71" s="16">
        <f>SUM(M8:M70)</f>
        <v>4515734528591.8301</v>
      </c>
      <c r="N71" s="14"/>
      <c r="O71" s="16">
        <f>SUM(O8:O70)</f>
        <v>-4407366197926.8301</v>
      </c>
      <c r="P71" s="14"/>
      <c r="Q71" s="16">
        <f>SUM(Q8:Q70)</f>
        <v>108368330666</v>
      </c>
    </row>
    <row r="72" spans="1:17" ht="15.75" thickTop="1"/>
    <row r="73" spans="1:17" ht="18.75">
      <c r="E73" s="8"/>
      <c r="G73" s="8"/>
      <c r="I73" s="8"/>
      <c r="M73" s="33"/>
      <c r="N73" s="34"/>
      <c r="O73" s="34"/>
      <c r="P73" s="34"/>
      <c r="Q73" s="35"/>
    </row>
    <row r="74" spans="1:17">
      <c r="E74" s="8"/>
      <c r="G74" s="8"/>
      <c r="I74" s="3"/>
      <c r="M74" s="36"/>
      <c r="N74" s="34"/>
      <c r="O74" s="34"/>
      <c r="P74" s="34"/>
      <c r="Q74" s="36"/>
    </row>
    <row r="75" spans="1:17" ht="18.75">
      <c r="E75" s="8"/>
      <c r="G75" s="10"/>
    </row>
    <row r="76" spans="1:17">
      <c r="E76" s="8"/>
      <c r="I76" s="6"/>
    </row>
    <row r="77" spans="1:17" ht="18.75">
      <c r="E77" s="10"/>
      <c r="I77" s="3"/>
    </row>
    <row r="78" spans="1:17">
      <c r="I78" s="6"/>
    </row>
    <row r="80" spans="1:17">
      <c r="I80" s="6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9"/>
  <sheetViews>
    <sheetView rightToLeft="1" view="pageBreakPreview" zoomScale="110" zoomScaleNormal="100" zoomScaleSheetLayoutView="110" workbookViewId="0">
      <selection activeCell="E57" sqref="E57"/>
    </sheetView>
  </sheetViews>
  <sheetFormatPr defaultRowHeight="1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30">
      <c r="A3" s="60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8.7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30">
      <c r="A6" s="61" t="s">
        <v>3</v>
      </c>
      <c r="B6" s="9"/>
      <c r="C6" s="59" t="s">
        <v>114</v>
      </c>
      <c r="D6" s="59" t="s">
        <v>114</v>
      </c>
      <c r="E6" s="59" t="s">
        <v>114</v>
      </c>
      <c r="F6" s="59" t="s">
        <v>114</v>
      </c>
      <c r="G6" s="59" t="s">
        <v>114</v>
      </c>
      <c r="H6" s="59" t="s">
        <v>114</v>
      </c>
      <c r="I6" s="59" t="s">
        <v>114</v>
      </c>
      <c r="J6" s="9"/>
      <c r="K6" s="59" t="s">
        <v>115</v>
      </c>
      <c r="L6" s="59" t="s">
        <v>115</v>
      </c>
      <c r="M6" s="59" t="s">
        <v>115</v>
      </c>
      <c r="N6" s="59" t="s">
        <v>115</v>
      </c>
      <c r="O6" s="59" t="s">
        <v>115</v>
      </c>
      <c r="P6" s="59" t="s">
        <v>115</v>
      </c>
      <c r="Q6" s="59" t="s">
        <v>115</v>
      </c>
    </row>
    <row r="7" spans="1:17" ht="30">
      <c r="A7" s="59" t="s">
        <v>3</v>
      </c>
      <c r="B7" s="9"/>
      <c r="C7" s="59" t="s">
        <v>7</v>
      </c>
      <c r="D7" s="9"/>
      <c r="E7" s="59" t="s">
        <v>163</v>
      </c>
      <c r="F7" s="9"/>
      <c r="G7" s="59" t="s">
        <v>164</v>
      </c>
      <c r="H7" s="9"/>
      <c r="I7" s="59" t="s">
        <v>166</v>
      </c>
      <c r="J7" s="9"/>
      <c r="K7" s="59" t="s">
        <v>7</v>
      </c>
      <c r="L7" s="9"/>
      <c r="M7" s="59" t="s">
        <v>163</v>
      </c>
      <c r="N7" s="9"/>
      <c r="O7" s="59" t="s">
        <v>164</v>
      </c>
      <c r="P7" s="9"/>
      <c r="Q7" s="59" t="s">
        <v>166</v>
      </c>
    </row>
    <row r="8" spans="1:17" ht="21">
      <c r="A8" s="13" t="s">
        <v>61</v>
      </c>
      <c r="C8" s="14">
        <v>397261</v>
      </c>
      <c r="D8" s="14"/>
      <c r="E8" s="14">
        <v>826461309</v>
      </c>
      <c r="F8" s="14"/>
      <c r="G8" s="14">
        <v>-465189021</v>
      </c>
      <c r="H8" s="14"/>
      <c r="I8" s="14">
        <v>361272288</v>
      </c>
      <c r="J8" s="14"/>
      <c r="K8" s="14">
        <v>397261</v>
      </c>
      <c r="L8" s="14"/>
      <c r="M8" s="14">
        <v>826461309</v>
      </c>
      <c r="N8" s="14"/>
      <c r="O8" s="14">
        <v>-465189021</v>
      </c>
      <c r="P8" s="14"/>
      <c r="Q8" s="14">
        <f>M8+O8</f>
        <v>361272288</v>
      </c>
    </row>
    <row r="9" spans="1:17" ht="21">
      <c r="A9" s="13" t="s">
        <v>21</v>
      </c>
      <c r="C9" s="14">
        <v>872671</v>
      </c>
      <c r="D9" s="14"/>
      <c r="E9" s="14">
        <v>6349566120</v>
      </c>
      <c r="F9" s="14"/>
      <c r="G9" s="14">
        <v>-12458294029</v>
      </c>
      <c r="H9" s="14"/>
      <c r="I9" s="14">
        <v>-6108727909</v>
      </c>
      <c r="J9" s="14"/>
      <c r="K9" s="14">
        <v>8532066</v>
      </c>
      <c r="L9" s="14"/>
      <c r="M9" s="14">
        <v>117548890116</v>
      </c>
      <c r="N9" s="14"/>
      <c r="O9" s="14">
        <v>-138935451750</v>
      </c>
      <c r="P9" s="14"/>
      <c r="Q9" s="14">
        <f>M9+O9</f>
        <v>-21386561634</v>
      </c>
    </row>
    <row r="10" spans="1:17" ht="21">
      <c r="A10" s="13" t="s">
        <v>69</v>
      </c>
      <c r="C10" s="14">
        <v>470000</v>
      </c>
      <c r="D10" s="14"/>
      <c r="E10" s="14">
        <v>6265715105</v>
      </c>
      <c r="F10" s="14"/>
      <c r="G10" s="14">
        <v>-6737074463</v>
      </c>
      <c r="H10" s="14"/>
      <c r="I10" s="14">
        <v>-471359358</v>
      </c>
      <c r="J10" s="14"/>
      <c r="K10" s="14">
        <v>470000</v>
      </c>
      <c r="L10" s="14"/>
      <c r="M10" s="14">
        <v>6265715105</v>
      </c>
      <c r="N10" s="14"/>
      <c r="O10" s="14">
        <v>-6737074463</v>
      </c>
      <c r="P10" s="14"/>
      <c r="Q10" s="14">
        <f t="shared" ref="Q10:Q58" si="0">M10+O10</f>
        <v>-471359358</v>
      </c>
    </row>
    <row r="11" spans="1:17" ht="21">
      <c r="A11" s="13" t="s">
        <v>45</v>
      </c>
      <c r="C11" s="14">
        <v>7866126</v>
      </c>
      <c r="D11" s="14"/>
      <c r="E11" s="14">
        <v>70268647809</v>
      </c>
      <c r="F11" s="14"/>
      <c r="G11" s="14">
        <v>-76003815115</v>
      </c>
      <c r="H11" s="14"/>
      <c r="I11" s="14">
        <v>-5735167306</v>
      </c>
      <c r="J11" s="14"/>
      <c r="K11" s="14">
        <v>11462073</v>
      </c>
      <c r="L11" s="14"/>
      <c r="M11" s="14">
        <v>105899202507</v>
      </c>
      <c r="N11" s="14"/>
      <c r="O11" s="14">
        <v>-110748452030</v>
      </c>
      <c r="P11" s="14"/>
      <c r="Q11" s="14">
        <f t="shared" si="0"/>
        <v>-4849249523</v>
      </c>
    </row>
    <row r="12" spans="1:17" ht="21">
      <c r="A12" s="13" t="s">
        <v>68</v>
      </c>
      <c r="C12" s="14">
        <v>388489</v>
      </c>
      <c r="D12" s="14"/>
      <c r="E12" s="14">
        <v>1356657701</v>
      </c>
      <c r="F12" s="14"/>
      <c r="G12" s="14">
        <v>-971139701</v>
      </c>
      <c r="H12" s="14"/>
      <c r="I12" s="14">
        <v>385518000</v>
      </c>
      <c r="J12" s="14"/>
      <c r="K12" s="14">
        <v>388489</v>
      </c>
      <c r="L12" s="14"/>
      <c r="M12" s="31">
        <v>1356657701</v>
      </c>
      <c r="N12" s="14"/>
      <c r="O12" s="14">
        <v>-971139701</v>
      </c>
      <c r="P12" s="14"/>
      <c r="Q12" s="14">
        <f t="shared" si="0"/>
        <v>385518000</v>
      </c>
    </row>
    <row r="13" spans="1:17" ht="21">
      <c r="A13" s="13" t="s">
        <v>39</v>
      </c>
      <c r="C13" s="14">
        <v>5576448</v>
      </c>
      <c r="D13" s="14"/>
      <c r="E13" s="14">
        <v>104222016617</v>
      </c>
      <c r="F13" s="14"/>
      <c r="G13" s="14">
        <v>-97938743754</v>
      </c>
      <c r="H13" s="14"/>
      <c r="I13" s="14">
        <v>6283272863</v>
      </c>
      <c r="J13" s="14"/>
      <c r="K13" s="14">
        <v>5576448</v>
      </c>
      <c r="L13" s="14"/>
      <c r="M13" s="31">
        <v>104222016617</v>
      </c>
      <c r="N13" s="14"/>
      <c r="O13" s="14">
        <v>-97938743754</v>
      </c>
      <c r="P13" s="14"/>
      <c r="Q13" s="14">
        <f t="shared" si="0"/>
        <v>6283272863</v>
      </c>
    </row>
    <row r="14" spans="1:17" ht="21">
      <c r="A14" s="13" t="s">
        <v>58</v>
      </c>
      <c r="C14" s="14">
        <v>723310</v>
      </c>
      <c r="D14" s="14"/>
      <c r="E14" s="14">
        <v>7315514605</v>
      </c>
      <c r="F14" s="14"/>
      <c r="G14" s="14">
        <v>-6303231268</v>
      </c>
      <c r="H14" s="14"/>
      <c r="I14" s="14">
        <v>1012283337</v>
      </c>
      <c r="J14" s="14"/>
      <c r="K14" s="14">
        <v>1223311</v>
      </c>
      <c r="L14" s="14"/>
      <c r="M14" s="31">
        <v>12912016166</v>
      </c>
      <c r="N14" s="14"/>
      <c r="O14" s="14">
        <v>-10660452854</v>
      </c>
      <c r="P14" s="14"/>
      <c r="Q14" s="14">
        <f t="shared" si="0"/>
        <v>2251563312</v>
      </c>
    </row>
    <row r="15" spans="1:17" ht="21">
      <c r="A15" s="13" t="s">
        <v>16</v>
      </c>
      <c r="C15" s="14">
        <v>302803</v>
      </c>
      <c r="D15" s="14"/>
      <c r="E15" s="14">
        <v>895478937</v>
      </c>
      <c r="F15" s="14"/>
      <c r="G15" s="14">
        <v>-1481528507</v>
      </c>
      <c r="H15" s="14"/>
      <c r="I15" s="14">
        <v>-586049570</v>
      </c>
      <c r="J15" s="14"/>
      <c r="K15" s="14">
        <v>16321813</v>
      </c>
      <c r="L15" s="14"/>
      <c r="M15" s="31">
        <v>59310954211</v>
      </c>
      <c r="N15" s="14"/>
      <c r="O15" s="14">
        <v>-79857964598</v>
      </c>
      <c r="P15" s="14"/>
      <c r="Q15" s="14">
        <f t="shared" si="0"/>
        <v>-20547010387</v>
      </c>
    </row>
    <row r="16" spans="1:17" ht="21">
      <c r="A16" s="13" t="s">
        <v>44</v>
      </c>
      <c r="C16" s="14">
        <v>95537</v>
      </c>
      <c r="D16" s="14"/>
      <c r="E16" s="14">
        <v>2029517986</v>
      </c>
      <c r="F16" s="14"/>
      <c r="G16" s="14">
        <v>-1304454539</v>
      </c>
      <c r="H16" s="14"/>
      <c r="I16" s="14">
        <v>725063447</v>
      </c>
      <c r="J16" s="14"/>
      <c r="K16" s="14">
        <v>179220</v>
      </c>
      <c r="L16" s="14"/>
      <c r="M16" s="31">
        <v>3787731544</v>
      </c>
      <c r="N16" s="14"/>
      <c r="O16" s="14">
        <v>-2029497442</v>
      </c>
      <c r="P16" s="14"/>
      <c r="Q16" s="14">
        <f t="shared" si="0"/>
        <v>1758234102</v>
      </c>
    </row>
    <row r="17" spans="1:17" ht="21">
      <c r="A17" s="13" t="s">
        <v>41</v>
      </c>
      <c r="C17" s="14">
        <v>183081</v>
      </c>
      <c r="D17" s="14"/>
      <c r="E17" s="14">
        <v>3777665968</v>
      </c>
      <c r="F17" s="14"/>
      <c r="G17" s="14">
        <v>-3756574009</v>
      </c>
      <c r="H17" s="14"/>
      <c r="I17" s="14">
        <v>21091959</v>
      </c>
      <c r="J17" s="14"/>
      <c r="K17" s="14">
        <v>183081</v>
      </c>
      <c r="L17" s="14"/>
      <c r="M17" s="14">
        <v>3777665968</v>
      </c>
      <c r="N17" s="14"/>
      <c r="O17" s="14">
        <v>-3756574009</v>
      </c>
      <c r="P17" s="14"/>
      <c r="Q17" s="14">
        <f t="shared" si="0"/>
        <v>21091959</v>
      </c>
    </row>
    <row r="18" spans="1:17" ht="21">
      <c r="A18" s="13" t="s">
        <v>28</v>
      </c>
      <c r="C18" s="14">
        <v>3746</v>
      </c>
      <c r="D18" s="14"/>
      <c r="E18" s="14">
        <v>419289896</v>
      </c>
      <c r="F18" s="14"/>
      <c r="G18" s="14">
        <v>-298727292</v>
      </c>
      <c r="H18" s="14"/>
      <c r="I18" s="14">
        <v>120562604</v>
      </c>
      <c r="J18" s="14"/>
      <c r="K18" s="14">
        <v>869198</v>
      </c>
      <c r="L18" s="14"/>
      <c r="M18" s="14">
        <v>72270042927</v>
      </c>
      <c r="N18" s="14"/>
      <c r="O18" s="14">
        <v>-69314779612</v>
      </c>
      <c r="P18" s="14"/>
      <c r="Q18" s="14">
        <f t="shared" si="0"/>
        <v>2955263315</v>
      </c>
    </row>
    <row r="19" spans="1:17" ht="21">
      <c r="A19" s="13" t="s">
        <v>53</v>
      </c>
      <c r="C19" s="14">
        <v>246448</v>
      </c>
      <c r="D19" s="14"/>
      <c r="E19" s="14">
        <v>2527957004</v>
      </c>
      <c r="F19" s="14"/>
      <c r="G19" s="14">
        <v>-2187686003</v>
      </c>
      <c r="H19" s="14"/>
      <c r="I19" s="14">
        <v>340271001</v>
      </c>
      <c r="J19" s="14"/>
      <c r="K19" s="14">
        <v>246448</v>
      </c>
      <c r="L19" s="14"/>
      <c r="M19" s="14">
        <v>2527957004</v>
      </c>
      <c r="N19" s="14"/>
      <c r="O19" s="14">
        <v>-2187686003</v>
      </c>
      <c r="P19" s="14"/>
      <c r="Q19" s="14">
        <f t="shared" si="0"/>
        <v>340271001</v>
      </c>
    </row>
    <row r="20" spans="1:17" ht="21">
      <c r="A20" s="13" t="s">
        <v>62</v>
      </c>
      <c r="C20" s="14">
        <v>100000</v>
      </c>
      <c r="D20" s="14"/>
      <c r="E20" s="14">
        <v>3084984365</v>
      </c>
      <c r="F20" s="14"/>
      <c r="G20" s="14">
        <v>-1770403048</v>
      </c>
      <c r="H20" s="14"/>
      <c r="I20" s="14">
        <v>1314581317</v>
      </c>
      <c r="J20" s="14"/>
      <c r="K20" s="14">
        <v>100000</v>
      </c>
      <c r="L20" s="14"/>
      <c r="M20" s="14">
        <v>3084984365</v>
      </c>
      <c r="N20" s="14"/>
      <c r="O20" s="14">
        <v>-1770403048</v>
      </c>
      <c r="P20" s="14"/>
      <c r="Q20" s="14">
        <f t="shared" si="0"/>
        <v>1314581317</v>
      </c>
    </row>
    <row r="21" spans="1:17" ht="21">
      <c r="A21" s="13" t="s">
        <v>25</v>
      </c>
      <c r="C21" s="14">
        <v>652</v>
      </c>
      <c r="D21" s="14"/>
      <c r="E21" s="14">
        <v>31109793</v>
      </c>
      <c r="F21" s="14"/>
      <c r="G21" s="14">
        <v>-22049063</v>
      </c>
      <c r="H21" s="14"/>
      <c r="I21" s="14">
        <v>9060730</v>
      </c>
      <c r="J21" s="14"/>
      <c r="K21" s="14">
        <v>652</v>
      </c>
      <c r="L21" s="14"/>
      <c r="M21" s="14">
        <v>31109793</v>
      </c>
      <c r="N21" s="14"/>
      <c r="O21" s="14">
        <v>-22049063</v>
      </c>
      <c r="P21" s="14"/>
      <c r="Q21" s="14">
        <f t="shared" si="0"/>
        <v>9060730</v>
      </c>
    </row>
    <row r="22" spans="1:17" ht="21">
      <c r="A22" s="13" t="s">
        <v>27</v>
      </c>
      <c r="C22" s="14">
        <v>2004</v>
      </c>
      <c r="D22" s="14"/>
      <c r="E22" s="14">
        <v>256987968</v>
      </c>
      <c r="F22" s="14"/>
      <c r="G22" s="14">
        <v>-137228775</v>
      </c>
      <c r="H22" s="14"/>
      <c r="I22" s="14">
        <v>119759193</v>
      </c>
      <c r="J22" s="14"/>
      <c r="K22" s="14">
        <v>72004</v>
      </c>
      <c r="L22" s="14"/>
      <c r="M22" s="14">
        <v>7911332857</v>
      </c>
      <c r="N22" s="14"/>
      <c r="O22" s="14">
        <v>-4930649083</v>
      </c>
      <c r="P22" s="14"/>
      <c r="Q22" s="14">
        <f t="shared" si="0"/>
        <v>2980683774</v>
      </c>
    </row>
    <row r="23" spans="1:17" ht="21">
      <c r="A23" s="13" t="s">
        <v>24</v>
      </c>
      <c r="C23" s="14">
        <v>108756</v>
      </c>
      <c r="D23" s="14"/>
      <c r="E23" s="14">
        <v>20431460179</v>
      </c>
      <c r="F23" s="14"/>
      <c r="G23" s="14">
        <v>-10880383754</v>
      </c>
      <c r="H23" s="14"/>
      <c r="I23" s="14">
        <v>9551076425</v>
      </c>
      <c r="J23" s="14"/>
      <c r="K23" s="14">
        <v>1018406</v>
      </c>
      <c r="L23" s="14"/>
      <c r="M23" s="14">
        <v>197686210558</v>
      </c>
      <c r="N23" s="14"/>
      <c r="O23" s="14">
        <v>-95039087946</v>
      </c>
      <c r="P23" s="14"/>
      <c r="Q23" s="14">
        <f t="shared" si="0"/>
        <v>102647122612</v>
      </c>
    </row>
    <row r="24" spans="1:17" ht="21">
      <c r="A24" s="13" t="s">
        <v>54</v>
      </c>
      <c r="C24" s="14">
        <v>3736</v>
      </c>
      <c r="D24" s="14"/>
      <c r="E24" s="14">
        <v>136351102</v>
      </c>
      <c r="F24" s="14"/>
      <c r="G24" s="14">
        <v>-89212698</v>
      </c>
      <c r="H24" s="14"/>
      <c r="I24" s="14">
        <f>47138404+118</f>
        <v>47138522</v>
      </c>
      <c r="J24" s="14"/>
      <c r="K24" s="14">
        <v>303736</v>
      </c>
      <c r="L24" s="14"/>
      <c r="M24" s="14">
        <v>9407477026</v>
      </c>
      <c r="N24" s="14"/>
      <c r="O24" s="14">
        <v>-5089905547</v>
      </c>
      <c r="P24" s="14"/>
      <c r="Q24" s="14">
        <f t="shared" si="0"/>
        <v>4317571479</v>
      </c>
    </row>
    <row r="25" spans="1:17" ht="21">
      <c r="A25" s="13" t="s">
        <v>167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f t="shared" ref="I25:I60" si="1">E25+G25</f>
        <v>0</v>
      </c>
      <c r="J25" s="14"/>
      <c r="K25" s="14">
        <v>51261</v>
      </c>
      <c r="L25" s="14"/>
      <c r="M25" s="14">
        <v>2957895462</v>
      </c>
      <c r="N25" s="14"/>
      <c r="O25" s="14">
        <v>-1667546470</v>
      </c>
      <c r="P25" s="14"/>
      <c r="Q25" s="14">
        <f t="shared" si="0"/>
        <v>1290348992</v>
      </c>
    </row>
    <row r="26" spans="1:17" ht="21">
      <c r="A26" s="13" t="s">
        <v>162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1"/>
        <v>0</v>
      </c>
      <c r="J26" s="14"/>
      <c r="K26" s="14">
        <v>397424</v>
      </c>
      <c r="L26" s="14"/>
      <c r="M26" s="14">
        <v>24880920382</v>
      </c>
      <c r="N26" s="14"/>
      <c r="O26" s="14">
        <v>-8354046421</v>
      </c>
      <c r="P26" s="14"/>
      <c r="Q26" s="14">
        <f t="shared" si="0"/>
        <v>16526873961</v>
      </c>
    </row>
    <row r="27" spans="1:17" ht="21">
      <c r="A27" s="13" t="s">
        <v>168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f t="shared" si="1"/>
        <v>0</v>
      </c>
      <c r="J27" s="14"/>
      <c r="K27" s="14">
        <v>158520</v>
      </c>
      <c r="L27" s="14"/>
      <c r="M27" s="14">
        <v>3183997054</v>
      </c>
      <c r="N27" s="14"/>
      <c r="O27" s="14">
        <v>-5063888237</v>
      </c>
      <c r="P27" s="14"/>
      <c r="Q27" s="14">
        <f t="shared" si="0"/>
        <v>-1879891183</v>
      </c>
    </row>
    <row r="28" spans="1:17" ht="21">
      <c r="A28" s="13" t="s">
        <v>52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f t="shared" si="1"/>
        <v>0</v>
      </c>
      <c r="J28" s="14"/>
      <c r="K28" s="14">
        <v>1</v>
      </c>
      <c r="L28" s="14"/>
      <c r="M28" s="14">
        <v>1</v>
      </c>
      <c r="N28" s="14"/>
      <c r="O28" s="14">
        <v>-8054</v>
      </c>
      <c r="P28" s="14"/>
      <c r="Q28" s="14">
        <f t="shared" si="0"/>
        <v>-8053</v>
      </c>
    </row>
    <row r="29" spans="1:17" ht="21">
      <c r="A29" s="13" t="s">
        <v>137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f t="shared" si="1"/>
        <v>0</v>
      </c>
      <c r="J29" s="14"/>
      <c r="K29" s="14">
        <v>4500000</v>
      </c>
      <c r="L29" s="14"/>
      <c r="M29" s="14">
        <v>97616547954</v>
      </c>
      <c r="N29" s="14"/>
      <c r="O29" s="14">
        <v>-71175547484</v>
      </c>
      <c r="P29" s="14"/>
      <c r="Q29" s="14">
        <f t="shared" si="0"/>
        <v>26441000470</v>
      </c>
    </row>
    <row r="30" spans="1:17" ht="21">
      <c r="A30" s="13" t="s">
        <v>42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f t="shared" si="1"/>
        <v>0</v>
      </c>
      <c r="J30" s="14"/>
      <c r="K30" s="14">
        <v>1394767</v>
      </c>
      <c r="L30" s="14"/>
      <c r="M30" s="14">
        <v>6444739554</v>
      </c>
      <c r="N30" s="14"/>
      <c r="O30" s="14">
        <v>-4652979487</v>
      </c>
      <c r="P30" s="14"/>
      <c r="Q30" s="14">
        <f t="shared" si="0"/>
        <v>1791760067</v>
      </c>
    </row>
    <row r="31" spans="1:17" ht="21">
      <c r="A31" s="13" t="s">
        <v>32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1"/>
        <v>0</v>
      </c>
      <c r="J31" s="14"/>
      <c r="K31" s="14">
        <v>100000</v>
      </c>
      <c r="L31" s="14"/>
      <c r="M31" s="14">
        <v>3552436500</v>
      </c>
      <c r="N31" s="14"/>
      <c r="O31" s="14">
        <v>-3448439378</v>
      </c>
      <c r="P31" s="14"/>
      <c r="Q31" s="14">
        <f t="shared" si="0"/>
        <v>103997122</v>
      </c>
    </row>
    <row r="32" spans="1:17" ht="21">
      <c r="A32" s="13" t="s">
        <v>49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f t="shared" si="1"/>
        <v>0</v>
      </c>
      <c r="J32" s="14"/>
      <c r="K32" s="14">
        <v>4346221</v>
      </c>
      <c r="L32" s="14"/>
      <c r="M32" s="14">
        <v>42098145175</v>
      </c>
      <c r="N32" s="14"/>
      <c r="O32" s="14">
        <v>-40395375289</v>
      </c>
      <c r="P32" s="14"/>
      <c r="Q32" s="14">
        <f t="shared" si="0"/>
        <v>1702769886</v>
      </c>
    </row>
    <row r="33" spans="1:17" ht="21">
      <c r="A33" s="13" t="s">
        <v>48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f t="shared" si="1"/>
        <v>0</v>
      </c>
      <c r="J33" s="14"/>
      <c r="K33" s="14">
        <v>360826</v>
      </c>
      <c r="L33" s="14"/>
      <c r="M33" s="14">
        <v>4726795495</v>
      </c>
      <c r="N33" s="14"/>
      <c r="O33" s="14">
        <v>-4842167651</v>
      </c>
      <c r="P33" s="14"/>
      <c r="Q33" s="14">
        <f t="shared" si="0"/>
        <v>-115372156</v>
      </c>
    </row>
    <row r="34" spans="1:17" ht="21">
      <c r="A34" s="13" t="s">
        <v>169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f t="shared" si="1"/>
        <v>0</v>
      </c>
      <c r="J34" s="14"/>
      <c r="K34" s="14">
        <v>3550000</v>
      </c>
      <c r="L34" s="14"/>
      <c r="M34" s="14">
        <v>45048003369</v>
      </c>
      <c r="N34" s="14"/>
      <c r="O34" s="14">
        <v>-36523882125</v>
      </c>
      <c r="P34" s="14"/>
      <c r="Q34" s="14">
        <f t="shared" si="0"/>
        <v>8524121244</v>
      </c>
    </row>
    <row r="35" spans="1:17" ht="21">
      <c r="A35" s="13" t="s">
        <v>170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f t="shared" si="1"/>
        <v>0</v>
      </c>
      <c r="J35" s="14"/>
      <c r="K35" s="14">
        <v>1673330</v>
      </c>
      <c r="L35" s="14"/>
      <c r="M35" s="31">
        <v>6387100610</v>
      </c>
      <c r="N35" s="14"/>
      <c r="O35" s="14">
        <v>-6387100610</v>
      </c>
      <c r="P35" s="14"/>
      <c r="Q35" s="14">
        <f t="shared" si="0"/>
        <v>0</v>
      </c>
    </row>
    <row r="36" spans="1:17" ht="21">
      <c r="A36" s="13" t="s">
        <v>156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1"/>
        <v>0</v>
      </c>
      <c r="J36" s="14"/>
      <c r="K36" s="14">
        <v>11896067</v>
      </c>
      <c r="L36" s="14"/>
      <c r="M36" s="31">
        <v>82941206097</v>
      </c>
      <c r="N36" s="14"/>
      <c r="O36" s="14">
        <v>-86915847699</v>
      </c>
      <c r="P36" s="14"/>
      <c r="Q36" s="14">
        <f t="shared" si="0"/>
        <v>-3974641602</v>
      </c>
    </row>
    <row r="37" spans="1:17" ht="21">
      <c r="A37" s="13" t="s">
        <v>171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f t="shared" si="1"/>
        <v>0</v>
      </c>
      <c r="J37" s="14"/>
      <c r="K37" s="14">
        <v>1703225</v>
      </c>
      <c r="L37" s="14"/>
      <c r="M37" s="31">
        <v>19193112656</v>
      </c>
      <c r="N37" s="14"/>
      <c r="O37" s="14">
        <v>-18437758934</v>
      </c>
      <c r="P37" s="14"/>
      <c r="Q37" s="14">
        <f t="shared" si="0"/>
        <v>755353722</v>
      </c>
    </row>
    <row r="38" spans="1:17" ht="21">
      <c r="A38" s="13" t="s">
        <v>140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f t="shared" si="1"/>
        <v>0</v>
      </c>
      <c r="J38" s="14"/>
      <c r="K38" s="14">
        <v>6250000</v>
      </c>
      <c r="L38" s="14"/>
      <c r="M38" s="31">
        <v>146794063700</v>
      </c>
      <c r="N38" s="14"/>
      <c r="O38" s="14">
        <v>-85488300000</v>
      </c>
      <c r="P38" s="14"/>
      <c r="Q38" s="14">
        <f t="shared" si="0"/>
        <v>61305763700</v>
      </c>
    </row>
    <row r="39" spans="1:17" ht="21">
      <c r="A39" s="13" t="s">
        <v>172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f t="shared" si="1"/>
        <v>0</v>
      </c>
      <c r="J39" s="14"/>
      <c r="K39" s="14">
        <v>3600000</v>
      </c>
      <c r="L39" s="14"/>
      <c r="M39" s="31">
        <v>45519601376</v>
      </c>
      <c r="N39" s="14"/>
      <c r="O39" s="14">
        <v>-49566801689</v>
      </c>
      <c r="P39" s="14"/>
      <c r="Q39" s="14">
        <f t="shared" si="0"/>
        <v>-4047200313</v>
      </c>
    </row>
    <row r="40" spans="1:17" ht="21">
      <c r="A40" s="13" t="s">
        <v>22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f t="shared" si="1"/>
        <v>0</v>
      </c>
      <c r="J40" s="14"/>
      <c r="K40" s="14">
        <v>9200001</v>
      </c>
      <c r="L40" s="14"/>
      <c r="M40" s="31">
        <v>50644196142</v>
      </c>
      <c r="N40" s="14"/>
      <c r="O40" s="14">
        <v>-40073951660</v>
      </c>
      <c r="P40" s="14"/>
      <c r="Q40" s="14">
        <f t="shared" si="0"/>
        <v>10570244482</v>
      </c>
    </row>
    <row r="41" spans="1:17" ht="21">
      <c r="A41" s="13" t="s">
        <v>152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f t="shared" si="1"/>
        <v>0</v>
      </c>
      <c r="J41" s="14"/>
      <c r="K41" s="14">
        <v>500000</v>
      </c>
      <c r="L41" s="14"/>
      <c r="M41" s="14">
        <v>15077106797</v>
      </c>
      <c r="N41" s="14"/>
      <c r="O41" s="14">
        <v>-10775502000</v>
      </c>
      <c r="P41" s="14"/>
      <c r="Q41" s="14">
        <f t="shared" si="0"/>
        <v>4301604797</v>
      </c>
    </row>
    <row r="42" spans="1:17" ht="21">
      <c r="A42" s="13" t="s">
        <v>67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f t="shared" si="1"/>
        <v>0</v>
      </c>
      <c r="J42" s="14"/>
      <c r="K42" s="14">
        <v>5000000</v>
      </c>
      <c r="L42" s="14"/>
      <c r="M42" s="14">
        <v>60854197125</v>
      </c>
      <c r="N42" s="14"/>
      <c r="O42" s="14">
        <v>-61283182462</v>
      </c>
      <c r="P42" s="14"/>
      <c r="Q42" s="14">
        <f t="shared" si="0"/>
        <v>-428985337</v>
      </c>
    </row>
    <row r="43" spans="1:17" ht="21">
      <c r="A43" s="13" t="s">
        <v>128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f t="shared" si="1"/>
        <v>0</v>
      </c>
      <c r="J43" s="14"/>
      <c r="K43" s="14">
        <v>1398518</v>
      </c>
      <c r="L43" s="14"/>
      <c r="M43" s="14">
        <v>12365974715</v>
      </c>
      <c r="N43" s="14"/>
      <c r="O43" s="14">
        <v>-12414457583</v>
      </c>
      <c r="P43" s="14"/>
      <c r="Q43" s="14">
        <f t="shared" si="0"/>
        <v>-48482868</v>
      </c>
    </row>
    <row r="44" spans="1:17" ht="21">
      <c r="A44" s="13" t="s">
        <v>36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f t="shared" si="1"/>
        <v>0</v>
      </c>
      <c r="J44" s="14"/>
      <c r="K44" s="14">
        <v>95581</v>
      </c>
      <c r="L44" s="14"/>
      <c r="M44" s="14">
        <v>1341119929</v>
      </c>
      <c r="N44" s="14"/>
      <c r="O44" s="14">
        <v>-750226917</v>
      </c>
      <c r="P44" s="14"/>
      <c r="Q44" s="14">
        <f t="shared" si="0"/>
        <v>590893012</v>
      </c>
    </row>
    <row r="45" spans="1:17" ht="21">
      <c r="A45" s="13" t="s">
        <v>173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f t="shared" si="1"/>
        <v>0</v>
      </c>
      <c r="J45" s="14"/>
      <c r="K45" s="14">
        <v>25000000</v>
      </c>
      <c r="L45" s="14"/>
      <c r="M45" s="14">
        <v>56824232350</v>
      </c>
      <c r="N45" s="14"/>
      <c r="O45" s="14">
        <v>-54697601250</v>
      </c>
      <c r="P45" s="14"/>
      <c r="Q45" s="14">
        <f t="shared" si="0"/>
        <v>2126631100</v>
      </c>
    </row>
    <row r="46" spans="1:17" ht="21">
      <c r="A46" s="13" t="s">
        <v>15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f t="shared" si="1"/>
        <v>0</v>
      </c>
      <c r="J46" s="14"/>
      <c r="K46" s="14">
        <v>2000000</v>
      </c>
      <c r="L46" s="14"/>
      <c r="M46" s="14">
        <v>18169425521</v>
      </c>
      <c r="N46" s="14"/>
      <c r="O46" s="14">
        <v>-18270639129</v>
      </c>
      <c r="P46" s="14"/>
      <c r="Q46" s="14">
        <f t="shared" si="0"/>
        <v>-101213608</v>
      </c>
    </row>
    <row r="47" spans="1:17" ht="21">
      <c r="A47" s="13" t="s">
        <v>33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f t="shared" si="1"/>
        <v>0</v>
      </c>
      <c r="J47" s="14"/>
      <c r="K47" s="14">
        <v>325402</v>
      </c>
      <c r="L47" s="14"/>
      <c r="M47" s="14">
        <v>4136481708</v>
      </c>
      <c r="N47" s="14"/>
      <c r="O47" s="14">
        <v>-1786224580</v>
      </c>
      <c r="P47" s="14"/>
      <c r="Q47" s="14">
        <f t="shared" si="0"/>
        <v>2350257128</v>
      </c>
    </row>
    <row r="48" spans="1:17" ht="21">
      <c r="A48" s="13" t="s">
        <v>160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f t="shared" si="1"/>
        <v>0</v>
      </c>
      <c r="J48" s="14"/>
      <c r="K48" s="14">
        <v>48678</v>
      </c>
      <c r="L48" s="14"/>
      <c r="M48" s="14">
        <v>3636222472</v>
      </c>
      <c r="N48" s="14"/>
      <c r="O48" s="14">
        <v>-4872756834</v>
      </c>
      <c r="P48" s="14"/>
      <c r="Q48" s="14">
        <f t="shared" si="0"/>
        <v>-1236534362</v>
      </c>
    </row>
    <row r="49" spans="1:17" ht="21">
      <c r="A49" s="13" t="s">
        <v>55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f t="shared" si="1"/>
        <v>0</v>
      </c>
      <c r="J49" s="14"/>
      <c r="K49" s="14">
        <v>1214121</v>
      </c>
      <c r="L49" s="14"/>
      <c r="M49" s="14">
        <v>46740987673</v>
      </c>
      <c r="N49" s="14"/>
      <c r="O49" s="14">
        <v>-36396668742</v>
      </c>
      <c r="P49" s="14"/>
      <c r="Q49" s="14">
        <f t="shared" si="0"/>
        <v>10344318931</v>
      </c>
    </row>
    <row r="50" spans="1:17" ht="21">
      <c r="A50" s="13" t="s">
        <v>174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1"/>
        <v>0</v>
      </c>
      <c r="J50" s="14"/>
      <c r="K50" s="14">
        <v>390597</v>
      </c>
      <c r="L50" s="14"/>
      <c r="M50" s="14">
        <v>4787868244</v>
      </c>
      <c r="N50" s="14"/>
      <c r="O50" s="14">
        <v>-4550558948</v>
      </c>
      <c r="P50" s="14"/>
      <c r="Q50" s="14">
        <f t="shared" si="0"/>
        <v>237309296</v>
      </c>
    </row>
    <row r="51" spans="1:17" ht="21">
      <c r="A51" s="13" t="s">
        <v>175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f t="shared" si="1"/>
        <v>0</v>
      </c>
      <c r="J51" s="14"/>
      <c r="K51" s="14">
        <v>1607056</v>
      </c>
      <c r="L51" s="14"/>
      <c r="M51" s="14">
        <v>35610753904</v>
      </c>
      <c r="N51" s="14"/>
      <c r="O51" s="14">
        <v>-35610753904</v>
      </c>
      <c r="P51" s="14"/>
      <c r="Q51" s="14">
        <f t="shared" si="0"/>
        <v>0</v>
      </c>
    </row>
    <row r="52" spans="1:17" ht="21">
      <c r="A52" s="13" t="s">
        <v>153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f t="shared" si="1"/>
        <v>0</v>
      </c>
      <c r="J52" s="14"/>
      <c r="K52" s="14">
        <v>500000</v>
      </c>
      <c r="L52" s="14"/>
      <c r="M52" s="14">
        <v>9682212643</v>
      </c>
      <c r="N52" s="14"/>
      <c r="O52" s="14">
        <v>-8335109250</v>
      </c>
      <c r="P52" s="14"/>
      <c r="Q52" s="14">
        <f t="shared" si="0"/>
        <v>1347103393</v>
      </c>
    </row>
    <row r="53" spans="1:17" ht="21">
      <c r="A53" s="13" t="s">
        <v>176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f t="shared" si="1"/>
        <v>0</v>
      </c>
      <c r="J53" s="14"/>
      <c r="K53" s="14">
        <v>25000</v>
      </c>
      <c r="L53" s="14"/>
      <c r="M53" s="14">
        <v>651107708</v>
      </c>
      <c r="N53" s="14"/>
      <c r="O53" s="14">
        <v>-638329077</v>
      </c>
      <c r="P53" s="14"/>
      <c r="Q53" s="14">
        <f t="shared" si="0"/>
        <v>12778631</v>
      </c>
    </row>
    <row r="54" spans="1:17" ht="21">
      <c r="A54" s="13" t="s">
        <v>177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f t="shared" si="1"/>
        <v>0</v>
      </c>
      <c r="J54" s="14"/>
      <c r="K54" s="14">
        <v>7588259</v>
      </c>
      <c r="L54" s="14"/>
      <c r="M54" s="14">
        <v>32920202203</v>
      </c>
      <c r="N54" s="14"/>
      <c r="O54" s="14">
        <v>-22717537960</v>
      </c>
      <c r="P54" s="14"/>
      <c r="Q54" s="14">
        <f t="shared" si="0"/>
        <v>10202664243</v>
      </c>
    </row>
    <row r="55" spans="1:17" ht="21">
      <c r="A55" s="13" t="s">
        <v>178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f t="shared" si="1"/>
        <v>0</v>
      </c>
      <c r="J55" s="14"/>
      <c r="K55" s="14">
        <v>139632</v>
      </c>
      <c r="L55" s="14"/>
      <c r="M55" s="14">
        <v>1409078841</v>
      </c>
      <c r="N55" s="14"/>
      <c r="O55" s="14">
        <v>-702008378</v>
      </c>
      <c r="P55" s="14"/>
      <c r="Q55" s="14">
        <f t="shared" si="0"/>
        <v>707070463</v>
      </c>
    </row>
    <row r="56" spans="1:17" ht="21">
      <c r="A56" s="13" t="s">
        <v>179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1"/>
        <v>0</v>
      </c>
      <c r="J56" s="14"/>
      <c r="K56" s="14">
        <v>285100</v>
      </c>
      <c r="L56" s="14"/>
      <c r="M56" s="14">
        <v>1300976977</v>
      </c>
      <c r="N56" s="14"/>
      <c r="O56" s="14">
        <v>-542752570</v>
      </c>
      <c r="P56" s="14"/>
      <c r="Q56" s="14">
        <f t="shared" si="0"/>
        <v>758224407</v>
      </c>
    </row>
    <row r="57" spans="1:17" ht="21">
      <c r="A57" s="13" t="s">
        <v>155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f t="shared" si="1"/>
        <v>0</v>
      </c>
      <c r="J57" s="14"/>
      <c r="K57" s="14">
        <v>1210000</v>
      </c>
      <c r="L57" s="14"/>
      <c r="M57" s="14">
        <v>244685179075</v>
      </c>
      <c r="N57" s="14"/>
      <c r="O57" s="14">
        <v>-176650355969</v>
      </c>
      <c r="P57" s="14"/>
      <c r="Q57" s="14">
        <f t="shared" si="0"/>
        <v>68034823106</v>
      </c>
    </row>
    <row r="58" spans="1:17" ht="21">
      <c r="A58" s="13" t="s">
        <v>180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f t="shared" si="1"/>
        <v>0</v>
      </c>
      <c r="J58" s="14"/>
      <c r="K58" s="14">
        <v>580551</v>
      </c>
      <c r="L58" s="14"/>
      <c r="M58" s="14">
        <v>18356495276</v>
      </c>
      <c r="N58" s="14"/>
      <c r="O58" s="14">
        <v>-13365064279</v>
      </c>
      <c r="P58" s="14"/>
      <c r="Q58" s="14">
        <f t="shared" si="0"/>
        <v>4991430997</v>
      </c>
    </row>
    <row r="59" spans="1:17" ht="21">
      <c r="A59" s="13" t="s">
        <v>159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1"/>
        <v>0</v>
      </c>
      <c r="J59" s="14"/>
      <c r="K59" s="14">
        <v>2431607</v>
      </c>
      <c r="L59" s="14"/>
      <c r="M59" s="14">
        <f>76946953325+36</f>
        <v>76946953361</v>
      </c>
      <c r="N59" s="14"/>
      <c r="O59" s="14">
        <v>-70071679709</v>
      </c>
      <c r="P59" s="14"/>
      <c r="Q59" s="14">
        <f>M59+O59</f>
        <v>6875273652</v>
      </c>
    </row>
    <row r="60" spans="1:17" ht="21">
      <c r="A60" s="13" t="s">
        <v>38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f t="shared" si="1"/>
        <v>0</v>
      </c>
      <c r="J60" s="14"/>
      <c r="K60" s="14">
        <v>2431607</v>
      </c>
      <c r="L60" s="14"/>
      <c r="M60" s="14">
        <f>58997463077</f>
        <v>58997463077</v>
      </c>
      <c r="N60" s="14"/>
      <c r="O60" s="14">
        <v>-76165226061</v>
      </c>
      <c r="P60" s="14"/>
      <c r="Q60" s="14">
        <f>M60+O60</f>
        <v>-17167762984</v>
      </c>
    </row>
    <row r="61" spans="1:17" ht="19.5" thickBot="1">
      <c r="E61" s="16">
        <f>SUM(E8:E60)</f>
        <v>230195382464</v>
      </c>
      <c r="F61" s="14"/>
      <c r="G61" s="16">
        <f>SUM(G8:G60)</f>
        <v>-222805735039</v>
      </c>
      <c r="H61" s="14"/>
      <c r="I61" s="16">
        <f>SUM(SUM(I8:I60))</f>
        <v>7389647543</v>
      </c>
      <c r="J61" s="14"/>
      <c r="K61" s="14"/>
      <c r="L61" s="14"/>
      <c r="M61" s="16">
        <f>SUM(M8:M60)</f>
        <v>1995309226900</v>
      </c>
      <c r="N61" s="14"/>
      <c r="O61" s="16">
        <f>SUM(O8:O60)</f>
        <v>-1704045376714</v>
      </c>
      <c r="P61" s="14"/>
      <c r="Q61" s="16">
        <f>SUM(Q8:Q60)</f>
        <v>291263850186</v>
      </c>
    </row>
    <row r="62" spans="1:17" ht="15.75" thickTop="1"/>
    <row r="63" spans="1:17">
      <c r="E63" s="40"/>
      <c r="F63" s="21"/>
      <c r="G63" s="21"/>
      <c r="H63" s="21"/>
      <c r="I63" s="20"/>
      <c r="M63" s="7"/>
      <c r="Q63" s="8"/>
    </row>
    <row r="64" spans="1:17" ht="18.75">
      <c r="E64" s="21"/>
      <c r="F64" s="21"/>
      <c r="G64" s="21"/>
      <c r="H64" s="21"/>
      <c r="I64" s="20"/>
      <c r="O64" s="14"/>
      <c r="Q64" s="8"/>
    </row>
    <row r="65" spans="5:17">
      <c r="E65" s="41"/>
      <c r="F65" s="21"/>
      <c r="G65" s="21"/>
      <c r="H65" s="21"/>
      <c r="I65" s="20"/>
      <c r="M65" s="6"/>
      <c r="Q65" s="8"/>
    </row>
    <row r="66" spans="5:17">
      <c r="E66" s="21"/>
      <c r="F66" s="21"/>
      <c r="G66" s="21"/>
      <c r="H66" s="21"/>
      <c r="I66" s="20"/>
      <c r="Q66" s="8"/>
    </row>
    <row r="67" spans="5:17" ht="18.75">
      <c r="E67" s="21"/>
      <c r="F67" s="21"/>
      <c r="G67" s="21"/>
      <c r="H67" s="21"/>
      <c r="I67" s="38"/>
      <c r="Q67" s="10"/>
    </row>
    <row r="68" spans="5:17">
      <c r="E68" s="21"/>
      <c r="F68" s="21"/>
      <c r="G68" s="21"/>
      <c r="H68" s="21"/>
      <c r="I68" s="23"/>
    </row>
    <row r="69" spans="5:17">
      <c r="E69" s="21"/>
      <c r="F69" s="21"/>
      <c r="G69" s="21"/>
      <c r="H69" s="21"/>
      <c r="I69" s="21"/>
      <c r="Q69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97"/>
  <sheetViews>
    <sheetView rightToLeft="1" view="pageBreakPreview" topLeftCell="A71" zoomScaleNormal="100" zoomScaleSheetLayoutView="100" workbookViewId="0">
      <selection activeCell="C96" sqref="C96:C97"/>
    </sheetView>
  </sheetViews>
  <sheetFormatPr defaultRowHeight="1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7.42578125" style="1" bestFit="1" customWidth="1"/>
    <col min="24" max="24" width="9.140625" style="1"/>
    <col min="25" max="25" width="16.5703125" style="1" bestFit="1" customWidth="1"/>
    <col min="26" max="16384" width="9.140625" style="1"/>
  </cols>
  <sheetData>
    <row r="2" spans="1:25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5" ht="30">
      <c r="A3" s="60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5" ht="18.7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5" ht="30">
      <c r="A6" s="61" t="s">
        <v>3</v>
      </c>
      <c r="B6" s="9"/>
      <c r="C6" s="59" t="s">
        <v>114</v>
      </c>
      <c r="D6" s="59" t="s">
        <v>114</v>
      </c>
      <c r="E6" s="59" t="s">
        <v>114</v>
      </c>
      <c r="F6" s="59" t="s">
        <v>114</v>
      </c>
      <c r="G6" s="59" t="s">
        <v>114</v>
      </c>
      <c r="H6" s="59" t="s">
        <v>114</v>
      </c>
      <c r="I6" s="59" t="s">
        <v>114</v>
      </c>
      <c r="J6" s="59" t="s">
        <v>114</v>
      </c>
      <c r="K6" s="59" t="s">
        <v>114</v>
      </c>
      <c r="L6" s="9"/>
      <c r="M6" s="59" t="s">
        <v>115</v>
      </c>
      <c r="N6" s="59" t="s">
        <v>115</v>
      </c>
      <c r="O6" s="59" t="s">
        <v>115</v>
      </c>
      <c r="P6" s="59" t="s">
        <v>115</v>
      </c>
      <c r="Q6" s="59" t="s">
        <v>115</v>
      </c>
      <c r="R6" s="59" t="s">
        <v>115</v>
      </c>
      <c r="S6" s="59" t="s">
        <v>115</v>
      </c>
      <c r="T6" s="59" t="s">
        <v>115</v>
      </c>
      <c r="U6" s="59" t="s">
        <v>115</v>
      </c>
    </row>
    <row r="7" spans="1:25" ht="33.75" customHeight="1">
      <c r="A7" s="59" t="s">
        <v>3</v>
      </c>
      <c r="B7" s="9"/>
      <c r="C7" s="59" t="s">
        <v>181</v>
      </c>
      <c r="D7" s="9"/>
      <c r="E7" s="59" t="s">
        <v>182</v>
      </c>
      <c r="F7" s="9"/>
      <c r="G7" s="59" t="s">
        <v>183</v>
      </c>
      <c r="H7" s="9"/>
      <c r="I7" s="59" t="s">
        <v>85</v>
      </c>
      <c r="J7" s="9"/>
      <c r="K7" s="59" t="s">
        <v>184</v>
      </c>
      <c r="L7" s="9"/>
      <c r="M7" s="59" t="s">
        <v>181</v>
      </c>
      <c r="N7" s="9"/>
      <c r="O7" s="59" t="s">
        <v>182</v>
      </c>
      <c r="P7" s="9"/>
      <c r="Q7" s="59" t="s">
        <v>183</v>
      </c>
      <c r="R7" s="9"/>
      <c r="S7" s="59" t="s">
        <v>85</v>
      </c>
      <c r="T7" s="9"/>
      <c r="U7" s="59" t="s">
        <v>184</v>
      </c>
      <c r="W7" s="44"/>
      <c r="Y7" s="45"/>
    </row>
    <row r="8" spans="1:25" ht="21">
      <c r="A8" s="13" t="s">
        <v>61</v>
      </c>
      <c r="C8" s="14">
        <v>0</v>
      </c>
      <c r="D8" s="14"/>
      <c r="E8" s="14">
        <v>-19891744587</v>
      </c>
      <c r="F8" s="14"/>
      <c r="G8" s="14">
        <v>361272288</v>
      </c>
      <c r="H8" s="14"/>
      <c r="I8" s="14">
        <f>C8+E8+G8</f>
        <v>-19530472299</v>
      </c>
      <c r="K8" s="15">
        <v>7.6227823569927577E-2</v>
      </c>
      <c r="M8" s="14">
        <v>2391124040</v>
      </c>
      <c r="N8" s="14"/>
      <c r="O8" s="14">
        <v>60413388756</v>
      </c>
      <c r="P8" s="14"/>
      <c r="Q8" s="14">
        <v>361272288</v>
      </c>
      <c r="R8" s="14"/>
      <c r="S8" s="14">
        <f>M8+O8+Q8</f>
        <v>63165785084</v>
      </c>
      <c r="U8" s="15">
        <v>0.10370331081905131</v>
      </c>
      <c r="W8" s="5"/>
      <c r="Y8" s="5"/>
    </row>
    <row r="9" spans="1:25" ht="21">
      <c r="A9" s="13" t="s">
        <v>21</v>
      </c>
      <c r="C9" s="14">
        <v>0</v>
      </c>
      <c r="D9" s="14"/>
      <c r="E9" s="14">
        <v>-1253200607</v>
      </c>
      <c r="F9" s="14"/>
      <c r="G9" s="14">
        <v>-6108727909</v>
      </c>
      <c r="H9" s="14"/>
      <c r="I9" s="14">
        <f t="shared" ref="I9:I72" si="0">C9+E9+G9</f>
        <v>-7361928516</v>
      </c>
      <c r="K9" s="15">
        <v>2.8733754077252937E-2</v>
      </c>
      <c r="M9" s="14">
        <v>926786795</v>
      </c>
      <c r="N9" s="14"/>
      <c r="O9" s="14">
        <v>-43647599643</v>
      </c>
      <c r="P9" s="14"/>
      <c r="Q9" s="14">
        <v>-21386561634</v>
      </c>
      <c r="R9" s="14"/>
      <c r="S9" s="14">
        <f t="shared" ref="S9:S72" si="1">M9+O9+Q9</f>
        <v>-64107374482</v>
      </c>
      <c r="U9" s="15">
        <v>-0.10524917837812406</v>
      </c>
      <c r="W9" s="5"/>
      <c r="Y9" s="5"/>
    </row>
    <row r="10" spans="1:25" ht="21">
      <c r="A10" s="13" t="s">
        <v>69</v>
      </c>
      <c r="C10" s="14">
        <v>0</v>
      </c>
      <c r="D10" s="14"/>
      <c r="E10" s="14">
        <v>-270122666</v>
      </c>
      <c r="F10" s="14"/>
      <c r="G10" s="14">
        <v>-471359358</v>
      </c>
      <c r="H10" s="14"/>
      <c r="I10" s="14">
        <f t="shared" si="0"/>
        <v>-741482024</v>
      </c>
      <c r="K10" s="15">
        <v>2.8940191532715177E-3</v>
      </c>
      <c r="M10" s="14">
        <v>32653170</v>
      </c>
      <c r="N10" s="14"/>
      <c r="O10" s="14">
        <v>-36807311</v>
      </c>
      <c r="P10" s="14"/>
      <c r="Q10" s="14">
        <v>-471359358</v>
      </c>
      <c r="R10" s="14"/>
      <c r="S10" s="14">
        <f t="shared" si="1"/>
        <v>-475513499</v>
      </c>
      <c r="U10" s="15">
        <v>-7.806809354126517E-4</v>
      </c>
      <c r="W10" s="5"/>
      <c r="Y10" s="5"/>
    </row>
    <row r="11" spans="1:25" ht="21">
      <c r="A11" s="13" t="s">
        <v>45</v>
      </c>
      <c r="C11" s="14">
        <v>0</v>
      </c>
      <c r="D11" s="14"/>
      <c r="E11" s="14">
        <v>4847979908</v>
      </c>
      <c r="F11" s="14"/>
      <c r="G11" s="14">
        <v>-5735167306</v>
      </c>
      <c r="H11" s="14"/>
      <c r="I11" s="14">
        <f t="shared" si="0"/>
        <v>-887187398</v>
      </c>
      <c r="K11" s="15">
        <v>3.4627101389488584E-3</v>
      </c>
      <c r="M11" s="14">
        <v>7154086731</v>
      </c>
      <c r="N11" s="14"/>
      <c r="O11" s="14">
        <v>0</v>
      </c>
      <c r="P11" s="14"/>
      <c r="Q11" s="14">
        <v>-4849249523</v>
      </c>
      <c r="R11" s="14"/>
      <c r="S11" s="14">
        <f t="shared" si="1"/>
        <v>2304837208</v>
      </c>
      <c r="U11" s="15">
        <v>3.7839987114967779E-3</v>
      </c>
      <c r="W11" s="5"/>
      <c r="Y11" s="5"/>
    </row>
    <row r="12" spans="1:25" ht="21">
      <c r="A12" s="13" t="s">
        <v>68</v>
      </c>
      <c r="C12" s="14">
        <v>0</v>
      </c>
      <c r="D12" s="14"/>
      <c r="E12" s="14">
        <v>-2701552489</v>
      </c>
      <c r="F12" s="14"/>
      <c r="G12" s="14">
        <v>385518000</v>
      </c>
      <c r="H12" s="14"/>
      <c r="I12" s="14">
        <f t="shared" si="0"/>
        <v>-2316034489</v>
      </c>
      <c r="K12" s="15">
        <v>9.0395288811525015E-3</v>
      </c>
      <c r="M12" s="14">
        <v>1296900000</v>
      </c>
      <c r="N12" s="14"/>
      <c r="O12" s="14">
        <v>8402211333</v>
      </c>
      <c r="P12" s="14"/>
      <c r="Q12" s="14">
        <v>385518000</v>
      </c>
      <c r="R12" s="14"/>
      <c r="S12" s="14">
        <f t="shared" si="1"/>
        <v>10084629333</v>
      </c>
      <c r="U12" s="15">
        <v>1.6556581206491269E-2</v>
      </c>
      <c r="W12" s="5"/>
      <c r="Y12" s="5"/>
    </row>
    <row r="13" spans="1:25" ht="21">
      <c r="A13" s="13" t="s">
        <v>39</v>
      </c>
      <c r="C13" s="14">
        <v>0</v>
      </c>
      <c r="D13" s="14"/>
      <c r="E13" s="14">
        <v>-20887973898</v>
      </c>
      <c r="F13" s="14"/>
      <c r="G13" s="14">
        <v>6283272863</v>
      </c>
      <c r="H13" s="14"/>
      <c r="I13" s="14">
        <f t="shared" si="0"/>
        <v>-14604701035</v>
      </c>
      <c r="K13" s="15">
        <v>5.7002439917672711E-2</v>
      </c>
      <c r="M13" s="14">
        <v>0</v>
      </c>
      <c r="N13" s="14"/>
      <c r="O13" s="14">
        <v>0</v>
      </c>
      <c r="P13" s="14"/>
      <c r="Q13" s="14">
        <v>6283272863</v>
      </c>
      <c r="R13" s="14"/>
      <c r="S13" s="14">
        <f t="shared" si="1"/>
        <v>6283272863</v>
      </c>
      <c r="U13" s="15">
        <v>1.0315651072904178E-2</v>
      </c>
      <c r="W13" s="5"/>
      <c r="Y13" s="5"/>
    </row>
    <row r="14" spans="1:25" ht="21">
      <c r="A14" s="13" t="s">
        <v>58</v>
      </c>
      <c r="C14" s="14">
        <v>0</v>
      </c>
      <c r="D14" s="14"/>
      <c r="E14" s="14">
        <v>-29308950344</v>
      </c>
      <c r="F14" s="14"/>
      <c r="G14" s="14">
        <v>1012283337</v>
      </c>
      <c r="H14" s="14"/>
      <c r="I14" s="14">
        <f t="shared" si="0"/>
        <v>-28296667007</v>
      </c>
      <c r="K14" s="15">
        <v>0.11044245664950096</v>
      </c>
      <c r="M14" s="14">
        <v>13289329479</v>
      </c>
      <c r="N14" s="14"/>
      <c r="O14" s="14">
        <v>44642008058</v>
      </c>
      <c r="P14" s="14"/>
      <c r="Q14" s="14">
        <v>2251563312</v>
      </c>
      <c r="R14" s="14"/>
      <c r="S14" s="14">
        <f t="shared" si="1"/>
        <v>60182900849</v>
      </c>
      <c r="U14" s="15">
        <v>9.8806118920809413E-2</v>
      </c>
      <c r="W14" s="5"/>
      <c r="Y14" s="5"/>
    </row>
    <row r="15" spans="1:25" ht="21">
      <c r="A15" s="13" t="s">
        <v>16</v>
      </c>
      <c r="C15" s="14">
        <v>0</v>
      </c>
      <c r="D15" s="14"/>
      <c r="E15" s="14">
        <v>102060639</v>
      </c>
      <c r="F15" s="14"/>
      <c r="G15" s="14">
        <v>-586049570</v>
      </c>
      <c r="H15" s="14"/>
      <c r="I15" s="14">
        <f t="shared" si="0"/>
        <v>-483988931</v>
      </c>
      <c r="K15" s="15">
        <v>1.8890184670011729E-3</v>
      </c>
      <c r="M15" s="14">
        <v>1341239658</v>
      </c>
      <c r="N15" s="14"/>
      <c r="O15" s="14">
        <v>-7789375804</v>
      </c>
      <c r="P15" s="14"/>
      <c r="Q15" s="14">
        <v>-20547010387</v>
      </c>
      <c r="R15" s="14"/>
      <c r="S15" s="14">
        <f t="shared" si="1"/>
        <v>-26995146533</v>
      </c>
      <c r="U15" s="15">
        <v>-4.431965925531809E-2</v>
      </c>
      <c r="W15" s="5"/>
      <c r="Y15" s="5"/>
    </row>
    <row r="16" spans="1:25" ht="21">
      <c r="A16" s="13" t="s">
        <v>44</v>
      </c>
      <c r="C16" s="14">
        <v>0</v>
      </c>
      <c r="D16" s="14"/>
      <c r="E16" s="14">
        <v>-18002305688</v>
      </c>
      <c r="F16" s="14"/>
      <c r="G16" s="14">
        <v>725063447</v>
      </c>
      <c r="H16" s="14"/>
      <c r="I16" s="14">
        <f t="shared" si="0"/>
        <v>-17277242241</v>
      </c>
      <c r="K16" s="15">
        <v>6.7433421637698013E-2</v>
      </c>
      <c r="M16" s="14">
        <v>8528796000</v>
      </c>
      <c r="N16" s="14"/>
      <c r="O16" s="14">
        <v>19838690711</v>
      </c>
      <c r="P16" s="14"/>
      <c r="Q16" s="14">
        <v>1758234102</v>
      </c>
      <c r="R16" s="14"/>
      <c r="S16" s="14">
        <f t="shared" si="1"/>
        <v>30125720813</v>
      </c>
      <c r="U16" s="15">
        <v>4.9459323349878716E-2</v>
      </c>
      <c r="W16" s="5"/>
      <c r="Y16" s="5"/>
    </row>
    <row r="17" spans="1:25" ht="21">
      <c r="A17" s="13" t="s">
        <v>41</v>
      </c>
      <c r="C17" s="14">
        <v>0</v>
      </c>
      <c r="D17" s="14"/>
      <c r="E17" s="14">
        <v>-590139519</v>
      </c>
      <c r="F17" s="14"/>
      <c r="G17" s="14">
        <v>21091959</v>
      </c>
      <c r="H17" s="14"/>
      <c r="I17" s="14">
        <f t="shared" si="0"/>
        <v>-569047560</v>
      </c>
      <c r="K17" s="15">
        <v>2.2210039953206246E-3</v>
      </c>
      <c r="M17" s="14">
        <v>0</v>
      </c>
      <c r="N17" s="14"/>
      <c r="O17" s="14">
        <v>-285896372</v>
      </c>
      <c r="P17" s="14"/>
      <c r="Q17" s="14">
        <v>21091959</v>
      </c>
      <c r="R17" s="14"/>
      <c r="S17" s="14">
        <f t="shared" si="1"/>
        <v>-264804413</v>
      </c>
      <c r="U17" s="15">
        <v>-4.347463474264863E-4</v>
      </c>
      <c r="W17" s="5"/>
      <c r="Y17" s="5"/>
    </row>
    <row r="18" spans="1:25" ht="21">
      <c r="A18" s="13" t="s">
        <v>28</v>
      </c>
      <c r="C18" s="14">
        <v>0</v>
      </c>
      <c r="D18" s="14"/>
      <c r="E18" s="14">
        <v>-16828353152</v>
      </c>
      <c r="F18" s="14"/>
      <c r="G18" s="14">
        <v>120562604</v>
      </c>
      <c r="H18" s="14"/>
      <c r="I18" s="14">
        <f t="shared" si="0"/>
        <v>-16707790548</v>
      </c>
      <c r="K18" s="15">
        <v>6.5210840303204468E-2</v>
      </c>
      <c r="M18" s="14">
        <v>0</v>
      </c>
      <c r="N18" s="14"/>
      <c r="O18" s="14">
        <v>46722159172</v>
      </c>
      <c r="P18" s="14"/>
      <c r="Q18" s="14">
        <v>2955263315</v>
      </c>
      <c r="R18" s="14"/>
      <c r="S18" s="14">
        <f t="shared" si="1"/>
        <v>49677422487</v>
      </c>
      <c r="U18" s="15">
        <v>8.1558602936823585E-2</v>
      </c>
      <c r="W18" s="5"/>
      <c r="Y18" s="5"/>
    </row>
    <row r="19" spans="1:25" ht="21">
      <c r="A19" s="13" t="s">
        <v>53</v>
      </c>
      <c r="C19" s="14">
        <v>0</v>
      </c>
      <c r="D19" s="14"/>
      <c r="E19" s="14">
        <v>-7861800048</v>
      </c>
      <c r="F19" s="14"/>
      <c r="G19" s="14">
        <v>340271001</v>
      </c>
      <c r="H19" s="14"/>
      <c r="I19" s="14">
        <f t="shared" si="0"/>
        <v>-7521529047</v>
      </c>
      <c r="K19" s="15">
        <v>2.9356678138303813E-2</v>
      </c>
      <c r="M19" s="14">
        <v>7244620542</v>
      </c>
      <c r="N19" s="14"/>
      <c r="O19" s="14">
        <v>17319333158</v>
      </c>
      <c r="P19" s="14"/>
      <c r="Q19" s="14">
        <v>340271001</v>
      </c>
      <c r="R19" s="14"/>
      <c r="S19" s="14">
        <f t="shared" si="1"/>
        <v>24904224701</v>
      </c>
      <c r="U19" s="15">
        <v>4.0886859103243973E-2</v>
      </c>
      <c r="W19" s="5"/>
      <c r="Y19" s="5"/>
    </row>
    <row r="20" spans="1:25" ht="21">
      <c r="A20" s="13" t="s">
        <v>62</v>
      </c>
      <c r="C20" s="14">
        <v>0</v>
      </c>
      <c r="D20" s="14"/>
      <c r="E20" s="14">
        <v>-377391084</v>
      </c>
      <c r="F20" s="14"/>
      <c r="G20" s="14">
        <v>1314581317</v>
      </c>
      <c r="H20" s="14"/>
      <c r="I20" s="14">
        <f t="shared" si="0"/>
        <v>937190233</v>
      </c>
      <c r="K20" s="15">
        <v>-3.6578722029288148E-3</v>
      </c>
      <c r="M20" s="14">
        <v>0</v>
      </c>
      <c r="N20" s="14"/>
      <c r="O20" s="14">
        <v>38624508583</v>
      </c>
      <c r="P20" s="14"/>
      <c r="Q20" s="14">
        <v>1314581317</v>
      </c>
      <c r="R20" s="14"/>
      <c r="S20" s="14">
        <f t="shared" si="1"/>
        <v>39939089900</v>
      </c>
      <c r="U20" s="15">
        <v>6.5570559254853014E-2</v>
      </c>
      <c r="W20" s="5"/>
      <c r="Y20" s="5"/>
    </row>
    <row r="21" spans="1:25" ht="21">
      <c r="A21" s="13" t="s">
        <v>25</v>
      </c>
      <c r="C21" s="14">
        <v>0</v>
      </c>
      <c r="D21" s="14"/>
      <c r="E21" s="14">
        <v>169544214</v>
      </c>
      <c r="F21" s="14"/>
      <c r="G21" s="14">
        <v>9060730</v>
      </c>
      <c r="H21" s="14"/>
      <c r="I21" s="14">
        <f t="shared" si="0"/>
        <v>178604944</v>
      </c>
      <c r="K21" s="15">
        <v>-6.9709866466700324E-4</v>
      </c>
      <c r="M21" s="14">
        <v>2929238000</v>
      </c>
      <c r="N21" s="14"/>
      <c r="O21" s="14">
        <v>6656158801</v>
      </c>
      <c r="P21" s="14"/>
      <c r="Q21" s="14">
        <v>9060730</v>
      </c>
      <c r="R21" s="14"/>
      <c r="S21" s="14">
        <f t="shared" si="1"/>
        <v>9594457531</v>
      </c>
      <c r="U21" s="15">
        <v>1.5751834797182153E-2</v>
      </c>
      <c r="W21" s="5"/>
      <c r="Y21" s="5"/>
    </row>
    <row r="22" spans="1:25" ht="21">
      <c r="A22" s="13" t="s">
        <v>27</v>
      </c>
      <c r="C22" s="14">
        <v>0</v>
      </c>
      <c r="D22" s="14"/>
      <c r="E22" s="14">
        <v>3122895724</v>
      </c>
      <c r="F22" s="14"/>
      <c r="G22" s="14">
        <v>119759193</v>
      </c>
      <c r="H22" s="14"/>
      <c r="I22" s="14">
        <f t="shared" si="0"/>
        <v>3242654917</v>
      </c>
      <c r="K22" s="15">
        <v>-1.2656146923998879E-2</v>
      </c>
      <c r="M22" s="14">
        <v>0</v>
      </c>
      <c r="N22" s="14"/>
      <c r="O22" s="14">
        <v>26383422756</v>
      </c>
      <c r="P22" s="14"/>
      <c r="Q22" s="14">
        <v>2980683774</v>
      </c>
      <c r="R22" s="14"/>
      <c r="S22" s="14">
        <f t="shared" si="1"/>
        <v>29364106530</v>
      </c>
      <c r="U22" s="15">
        <v>4.8208932452193438E-2</v>
      </c>
      <c r="W22" s="5"/>
      <c r="Y22" s="5"/>
    </row>
    <row r="23" spans="1:25" ht="21">
      <c r="A23" s="13" t="s">
        <v>24</v>
      </c>
      <c r="C23" s="14">
        <v>0</v>
      </c>
      <c r="D23" s="14"/>
      <c r="E23" s="14">
        <v>-8891653296</v>
      </c>
      <c r="F23" s="14"/>
      <c r="G23" s="14">
        <v>9551076425</v>
      </c>
      <c r="H23" s="14"/>
      <c r="I23" s="14">
        <f t="shared" si="0"/>
        <v>659423129</v>
      </c>
      <c r="K23" s="15">
        <v>-2.573741646683851E-3</v>
      </c>
      <c r="M23" s="14">
        <v>0</v>
      </c>
      <c r="N23" s="14"/>
      <c r="O23" s="14">
        <v>0</v>
      </c>
      <c r="P23" s="14"/>
      <c r="Q23" s="14">
        <v>102647122612</v>
      </c>
      <c r="R23" s="14"/>
      <c r="S23" s="14">
        <f t="shared" si="1"/>
        <v>102647122612</v>
      </c>
      <c r="U23" s="15">
        <v>0.1685223487170725</v>
      </c>
      <c r="W23" s="5"/>
      <c r="Y23" s="5"/>
    </row>
    <row r="24" spans="1:25" ht="21">
      <c r="A24" s="13" t="s">
        <v>54</v>
      </c>
      <c r="C24" s="14">
        <v>0</v>
      </c>
      <c r="D24" s="14"/>
      <c r="E24" s="14">
        <v>-927622072</v>
      </c>
      <c r="F24" s="14"/>
      <c r="G24" s="14">
        <f>47138404+118</f>
        <v>47138522</v>
      </c>
      <c r="H24" s="14"/>
      <c r="I24" s="14">
        <f t="shared" si="0"/>
        <v>-880483550</v>
      </c>
      <c r="K24" s="15">
        <v>3.4365448862729272E-3</v>
      </c>
      <c r="M24" s="14">
        <v>0</v>
      </c>
      <c r="N24" s="14"/>
      <c r="O24" s="14">
        <v>1714311274</v>
      </c>
      <c r="P24" s="14"/>
      <c r="Q24" s="14">
        <v>4317571479</v>
      </c>
      <c r="R24" s="14"/>
      <c r="S24" s="14">
        <f t="shared" si="1"/>
        <v>6031882753</v>
      </c>
      <c r="U24" s="15">
        <v>9.9029278449810753E-3</v>
      </c>
      <c r="W24" s="5"/>
      <c r="Y24" s="5"/>
    </row>
    <row r="25" spans="1:25" ht="21">
      <c r="A25" s="13" t="s">
        <v>167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f t="shared" si="0"/>
        <v>0</v>
      </c>
      <c r="K25" s="15">
        <v>0</v>
      </c>
      <c r="M25" s="14">
        <v>0</v>
      </c>
      <c r="N25" s="14"/>
      <c r="O25" s="14">
        <v>0</v>
      </c>
      <c r="P25" s="14"/>
      <c r="Q25" s="14">
        <v>1290348992</v>
      </c>
      <c r="R25" s="14"/>
      <c r="S25" s="14">
        <f t="shared" si="1"/>
        <v>1290348992</v>
      </c>
      <c r="U25" s="15">
        <v>2.1184484987319618E-3</v>
      </c>
      <c r="W25" s="5"/>
      <c r="Y25" s="5"/>
    </row>
    <row r="26" spans="1:25" ht="21">
      <c r="A26" s="13" t="s">
        <v>162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K26" s="15">
        <v>0</v>
      </c>
      <c r="M26" s="14">
        <v>1192272000</v>
      </c>
      <c r="N26" s="14"/>
      <c r="O26" s="14">
        <v>0</v>
      </c>
      <c r="P26" s="14"/>
      <c r="Q26" s="14">
        <v>16526873961</v>
      </c>
      <c r="R26" s="14"/>
      <c r="S26" s="14">
        <f t="shared" si="1"/>
        <v>17719145961</v>
      </c>
      <c r="U26" s="15">
        <v>2.909065562310522E-2</v>
      </c>
      <c r="W26" s="5"/>
      <c r="Y26" s="5"/>
    </row>
    <row r="27" spans="1:25" ht="21">
      <c r="A27" s="13" t="s">
        <v>168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f t="shared" si="0"/>
        <v>0</v>
      </c>
      <c r="K27" s="15">
        <v>0</v>
      </c>
      <c r="M27" s="14">
        <v>0</v>
      </c>
      <c r="N27" s="14"/>
      <c r="O27" s="14">
        <v>0</v>
      </c>
      <c r="P27" s="14"/>
      <c r="Q27" s="14">
        <v>-1879891183</v>
      </c>
      <c r="R27" s="14"/>
      <c r="S27" s="14">
        <f t="shared" si="1"/>
        <v>-1879891183</v>
      </c>
      <c r="U27" s="15">
        <v>-3.0863376335367428E-3</v>
      </c>
      <c r="W27" s="5"/>
      <c r="Y27" s="5"/>
    </row>
    <row r="28" spans="1:25" ht="21">
      <c r="A28" s="13" t="s">
        <v>52</v>
      </c>
      <c r="C28" s="14">
        <v>0</v>
      </c>
      <c r="D28" s="14"/>
      <c r="E28" s="14">
        <v>57238493</v>
      </c>
      <c r="F28" s="14"/>
      <c r="G28" s="14">
        <v>0</v>
      </c>
      <c r="H28" s="14"/>
      <c r="I28" s="14">
        <f t="shared" si="0"/>
        <v>57238493</v>
      </c>
      <c r="K28" s="15">
        <v>-2.234029817105825E-4</v>
      </c>
      <c r="M28" s="14">
        <v>0</v>
      </c>
      <c r="N28" s="14"/>
      <c r="O28" s="14">
        <v>204055286</v>
      </c>
      <c r="P28" s="14"/>
      <c r="Q28" s="14">
        <v>-8053</v>
      </c>
      <c r="R28" s="14"/>
      <c r="S28" s="14">
        <f t="shared" si="1"/>
        <v>204047233</v>
      </c>
      <c r="U28" s="15">
        <v>3.3499739768019348E-4</v>
      </c>
      <c r="W28" s="5"/>
      <c r="Y28" s="5"/>
    </row>
    <row r="29" spans="1:25" ht="21">
      <c r="A29" s="13" t="s">
        <v>137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f t="shared" si="0"/>
        <v>0</v>
      </c>
      <c r="K29" s="15">
        <v>0</v>
      </c>
      <c r="M29" s="14">
        <v>10665000000</v>
      </c>
      <c r="N29" s="14"/>
      <c r="O29" s="14">
        <v>0</v>
      </c>
      <c r="P29" s="14"/>
      <c r="Q29" s="14">
        <v>26441000470</v>
      </c>
      <c r="R29" s="14"/>
      <c r="S29" s="14">
        <f t="shared" si="1"/>
        <v>37106000470</v>
      </c>
      <c r="U29" s="15">
        <v>6.091929507208773E-2</v>
      </c>
      <c r="W29" s="5"/>
      <c r="Y29" s="5"/>
    </row>
    <row r="30" spans="1:25" ht="21">
      <c r="A30" s="13" t="s">
        <v>42</v>
      </c>
      <c r="C30" s="14">
        <v>0</v>
      </c>
      <c r="D30" s="14"/>
      <c r="E30" s="14">
        <v>-1602757164</v>
      </c>
      <c r="F30" s="14"/>
      <c r="G30" s="14">
        <v>0</v>
      </c>
      <c r="H30" s="14"/>
      <c r="I30" s="14">
        <f t="shared" si="0"/>
        <v>-1602757164</v>
      </c>
      <c r="K30" s="15">
        <v>6.2555932315617926E-3</v>
      </c>
      <c r="M30" s="14">
        <v>0</v>
      </c>
      <c r="N30" s="14"/>
      <c r="O30" s="14">
        <v>1927198297</v>
      </c>
      <c r="P30" s="14"/>
      <c r="Q30" s="14">
        <v>1791760067</v>
      </c>
      <c r="R30" s="14"/>
      <c r="S30" s="14">
        <f t="shared" si="1"/>
        <v>3718958364</v>
      </c>
      <c r="U30" s="15">
        <v>6.1056518910059896E-3</v>
      </c>
      <c r="W30" s="5"/>
      <c r="Y30" s="5"/>
    </row>
    <row r="31" spans="1:25" ht="21">
      <c r="A31" s="13" t="s">
        <v>32</v>
      </c>
      <c r="C31" s="14">
        <v>3468076606</v>
      </c>
      <c r="D31" s="14"/>
      <c r="E31" s="14">
        <v>-7750750154</v>
      </c>
      <c r="F31" s="14"/>
      <c r="G31" s="14">
        <v>0</v>
      </c>
      <c r="H31" s="14"/>
      <c r="I31" s="14">
        <f t="shared" si="0"/>
        <v>-4282673548</v>
      </c>
      <c r="K31" s="15">
        <v>1.6715360418665101E-2</v>
      </c>
      <c r="M31" s="14">
        <v>3468061980</v>
      </c>
      <c r="N31" s="14"/>
      <c r="O31" s="14">
        <v>-8668988471</v>
      </c>
      <c r="P31" s="14"/>
      <c r="Q31" s="14">
        <v>103997122</v>
      </c>
      <c r="R31" s="14"/>
      <c r="S31" s="14">
        <f t="shared" si="1"/>
        <v>-5096929369</v>
      </c>
      <c r="U31" s="15">
        <v>-8.3679550546747698E-3</v>
      </c>
      <c r="W31" s="5"/>
      <c r="Y31" s="5"/>
    </row>
    <row r="32" spans="1:25" ht="21">
      <c r="A32" s="13" t="s">
        <v>49</v>
      </c>
      <c r="C32" s="14">
        <v>0</v>
      </c>
      <c r="D32" s="14"/>
      <c r="E32" s="14">
        <v>3859862889</v>
      </c>
      <c r="F32" s="14"/>
      <c r="G32" s="14">
        <v>0</v>
      </c>
      <c r="H32" s="14"/>
      <c r="I32" s="14">
        <f t="shared" si="0"/>
        <v>3859862889</v>
      </c>
      <c r="K32" s="15">
        <v>-1.5065121969521858E-2</v>
      </c>
      <c r="M32" s="14">
        <v>0</v>
      </c>
      <c r="N32" s="14"/>
      <c r="O32" s="14">
        <v>27972885628</v>
      </c>
      <c r="P32" s="14"/>
      <c r="Q32" s="14">
        <v>1702769886</v>
      </c>
      <c r="R32" s="14"/>
      <c r="S32" s="14">
        <f t="shared" si="1"/>
        <v>29675655514</v>
      </c>
      <c r="U32" s="15">
        <v>4.8720422352622077E-2</v>
      </c>
      <c r="W32" s="5"/>
      <c r="Y32" s="5"/>
    </row>
    <row r="33" spans="1:25" ht="21">
      <c r="A33" s="13" t="s">
        <v>48</v>
      </c>
      <c r="C33" s="14">
        <v>0</v>
      </c>
      <c r="D33" s="14"/>
      <c r="E33" s="14">
        <v>-3782737500</v>
      </c>
      <c r="F33" s="14"/>
      <c r="G33" s="14">
        <v>0</v>
      </c>
      <c r="H33" s="14"/>
      <c r="I33" s="14">
        <f t="shared" si="0"/>
        <v>-3782737500</v>
      </c>
      <c r="K33" s="15">
        <v>1.4764100035415582E-2</v>
      </c>
      <c r="M33" s="14">
        <v>8000000000</v>
      </c>
      <c r="N33" s="14"/>
      <c r="O33" s="14">
        <v>9199748958</v>
      </c>
      <c r="P33" s="14"/>
      <c r="Q33" s="14">
        <v>-115372156</v>
      </c>
      <c r="R33" s="14"/>
      <c r="S33" s="14">
        <f t="shared" si="1"/>
        <v>17084376802</v>
      </c>
      <c r="U33" s="15">
        <v>2.8048514481242029E-2</v>
      </c>
      <c r="W33" s="5"/>
      <c r="Y33" s="5"/>
    </row>
    <row r="34" spans="1:25" ht="21">
      <c r="A34" s="13" t="s">
        <v>169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f t="shared" si="0"/>
        <v>0</v>
      </c>
      <c r="K34" s="15">
        <v>0</v>
      </c>
      <c r="M34" s="14">
        <v>0</v>
      </c>
      <c r="N34" s="14"/>
      <c r="O34" s="14">
        <v>0</v>
      </c>
      <c r="P34" s="14"/>
      <c r="Q34" s="14">
        <v>8524121244</v>
      </c>
      <c r="R34" s="14"/>
      <c r="S34" s="14">
        <f t="shared" si="1"/>
        <v>8524121244</v>
      </c>
      <c r="U34" s="15">
        <v>1.3994595233008887E-2</v>
      </c>
      <c r="W34" s="5"/>
      <c r="Y34" s="5"/>
    </row>
    <row r="35" spans="1:25" ht="21">
      <c r="A35" s="13" t="s">
        <v>170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f t="shared" si="0"/>
        <v>0</v>
      </c>
      <c r="K35" s="15">
        <v>0</v>
      </c>
      <c r="M35" s="14">
        <v>0</v>
      </c>
      <c r="N35" s="14"/>
      <c r="O35" s="14">
        <v>0</v>
      </c>
      <c r="P35" s="14"/>
      <c r="Q35" s="14">
        <v>0</v>
      </c>
      <c r="R35" s="14"/>
      <c r="S35" s="14">
        <f t="shared" si="1"/>
        <v>0</v>
      </c>
      <c r="U35" s="15">
        <v>0</v>
      </c>
      <c r="W35" s="5"/>
      <c r="Y35" s="5"/>
    </row>
    <row r="36" spans="1:25" ht="21">
      <c r="A36" s="13" t="s">
        <v>156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0"/>
        <v>0</v>
      </c>
      <c r="K36" s="15">
        <v>0</v>
      </c>
      <c r="M36" s="14">
        <v>999269628</v>
      </c>
      <c r="N36" s="14"/>
      <c r="O36" s="14">
        <v>0</v>
      </c>
      <c r="P36" s="14"/>
      <c r="Q36" s="14">
        <v>-3974641602</v>
      </c>
      <c r="R36" s="14"/>
      <c r="S36" s="14">
        <f t="shared" si="1"/>
        <v>-2975371974</v>
      </c>
      <c r="U36" s="15">
        <v>-4.8848585387118691E-3</v>
      </c>
      <c r="W36" s="5"/>
      <c r="Y36" s="5"/>
    </row>
    <row r="37" spans="1:25" ht="21">
      <c r="A37" s="13" t="s">
        <v>171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f t="shared" si="0"/>
        <v>0</v>
      </c>
      <c r="K37" s="15">
        <v>0</v>
      </c>
      <c r="M37" s="14">
        <v>0</v>
      </c>
      <c r="N37" s="14"/>
      <c r="O37" s="14">
        <v>0</v>
      </c>
      <c r="P37" s="14"/>
      <c r="Q37" s="14">
        <v>755353722</v>
      </c>
      <c r="R37" s="14"/>
      <c r="S37" s="14">
        <f t="shared" si="1"/>
        <v>755353722</v>
      </c>
      <c r="U37" s="15">
        <v>1.2401125341309986E-3</v>
      </c>
      <c r="W37" s="5"/>
      <c r="Y37" s="5"/>
    </row>
    <row r="38" spans="1:25" ht="21">
      <c r="A38" s="13" t="s">
        <v>140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f t="shared" si="0"/>
        <v>0</v>
      </c>
      <c r="K38" s="15">
        <v>0</v>
      </c>
      <c r="M38" s="14">
        <v>8125000000</v>
      </c>
      <c r="N38" s="14"/>
      <c r="O38" s="14">
        <v>0</v>
      </c>
      <c r="P38" s="14"/>
      <c r="Q38" s="14">
        <v>61305763700</v>
      </c>
      <c r="R38" s="14"/>
      <c r="S38" s="14">
        <f t="shared" si="1"/>
        <v>69430763700</v>
      </c>
      <c r="U38" s="15">
        <v>0.11398892705616077</v>
      </c>
      <c r="W38" s="5"/>
      <c r="Y38" s="5"/>
    </row>
    <row r="39" spans="1:25" ht="21">
      <c r="A39" s="13" t="s">
        <v>172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f t="shared" si="0"/>
        <v>0</v>
      </c>
      <c r="K39" s="15">
        <v>0</v>
      </c>
      <c r="M39" s="14">
        <v>0</v>
      </c>
      <c r="N39" s="14"/>
      <c r="O39" s="14">
        <v>0</v>
      </c>
      <c r="P39" s="14"/>
      <c r="Q39" s="14">
        <v>-4047200313</v>
      </c>
      <c r="R39" s="14"/>
      <c r="S39" s="14">
        <f t="shared" si="1"/>
        <v>-4047200313</v>
      </c>
      <c r="U39" s="15">
        <v>-6.644547700117377E-3</v>
      </c>
      <c r="W39" s="5"/>
      <c r="Y39" s="5"/>
    </row>
    <row r="40" spans="1:25" ht="21">
      <c r="A40" s="13" t="s">
        <v>22</v>
      </c>
      <c r="C40" s="14">
        <v>0</v>
      </c>
      <c r="D40" s="14"/>
      <c r="E40" s="14">
        <v>-7020899055</v>
      </c>
      <c r="F40" s="14"/>
      <c r="G40" s="14">
        <v>0</v>
      </c>
      <c r="H40" s="14"/>
      <c r="I40" s="14">
        <f t="shared" si="0"/>
        <v>-7020899055</v>
      </c>
      <c r="K40" s="15">
        <v>2.7402709277758428E-2</v>
      </c>
      <c r="M40" s="14">
        <v>18121510326</v>
      </c>
      <c r="N40" s="14"/>
      <c r="O40" s="14">
        <v>19633799052</v>
      </c>
      <c r="P40" s="14"/>
      <c r="Q40" s="14">
        <v>10570244482</v>
      </c>
      <c r="R40" s="14"/>
      <c r="S40" s="14">
        <f t="shared" si="1"/>
        <v>48325553860</v>
      </c>
      <c r="U40" s="15">
        <v>7.9339153717188748E-2</v>
      </c>
      <c r="W40" s="5"/>
      <c r="Y40" s="5"/>
    </row>
    <row r="41" spans="1:25" ht="21">
      <c r="A41" s="13" t="s">
        <v>152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f t="shared" si="0"/>
        <v>0</v>
      </c>
      <c r="K41" s="15">
        <v>0</v>
      </c>
      <c r="M41" s="14">
        <v>1000000000</v>
      </c>
      <c r="N41" s="14"/>
      <c r="O41" s="14">
        <v>0</v>
      </c>
      <c r="P41" s="14"/>
      <c r="Q41" s="14">
        <v>4301604797</v>
      </c>
      <c r="R41" s="14"/>
      <c r="S41" s="14">
        <f t="shared" si="1"/>
        <v>5301604797</v>
      </c>
      <c r="U41" s="15">
        <v>8.7039838002793725E-3</v>
      </c>
      <c r="W41" s="5"/>
      <c r="Y41" s="5"/>
    </row>
    <row r="42" spans="1:25" ht="21">
      <c r="A42" s="13" t="s">
        <v>67</v>
      </c>
      <c r="C42" s="14">
        <v>0</v>
      </c>
      <c r="D42" s="14"/>
      <c r="E42" s="14">
        <v>-1850101406</v>
      </c>
      <c r="F42" s="14"/>
      <c r="G42" s="14">
        <v>0</v>
      </c>
      <c r="H42" s="14"/>
      <c r="I42" s="14">
        <f t="shared" si="0"/>
        <v>-1850101406</v>
      </c>
      <c r="K42" s="15">
        <v>7.2209827496216746E-3</v>
      </c>
      <c r="M42" s="14">
        <v>2742792608</v>
      </c>
      <c r="N42" s="14"/>
      <c r="O42" s="14">
        <v>6913536796</v>
      </c>
      <c r="P42" s="14"/>
      <c r="Q42" s="14">
        <v>-428985337</v>
      </c>
      <c r="R42" s="14"/>
      <c r="S42" s="14">
        <f t="shared" si="1"/>
        <v>9227344067</v>
      </c>
      <c r="U42" s="15">
        <v>1.5149121134834369E-2</v>
      </c>
      <c r="W42" s="5"/>
      <c r="Y42" s="5"/>
    </row>
    <row r="43" spans="1:25" ht="21">
      <c r="A43" s="13" t="s">
        <v>128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f t="shared" si="0"/>
        <v>0</v>
      </c>
      <c r="K43" s="15">
        <v>0</v>
      </c>
      <c r="M43" s="14">
        <v>485821005</v>
      </c>
      <c r="N43" s="14"/>
      <c r="O43" s="14">
        <v>0</v>
      </c>
      <c r="P43" s="14"/>
      <c r="Q43" s="14">
        <v>-48482868</v>
      </c>
      <c r="R43" s="14"/>
      <c r="S43" s="14">
        <f t="shared" si="1"/>
        <v>437338137</v>
      </c>
      <c r="U43" s="15">
        <v>7.1800600109732404E-4</v>
      </c>
      <c r="W43" s="5"/>
      <c r="Y43" s="5"/>
    </row>
    <row r="44" spans="1:25" ht="21">
      <c r="A44" s="13" t="s">
        <v>36</v>
      </c>
      <c r="C44" s="14">
        <v>0</v>
      </c>
      <c r="D44" s="14"/>
      <c r="E44" s="14">
        <v>-1192977509</v>
      </c>
      <c r="F44" s="14"/>
      <c r="G44" s="14">
        <v>0</v>
      </c>
      <c r="H44" s="14"/>
      <c r="I44" s="14">
        <f t="shared" si="0"/>
        <v>-1192977509</v>
      </c>
      <c r="K44" s="15">
        <v>4.6562150513687227E-3</v>
      </c>
      <c r="M44" s="14">
        <v>10513910</v>
      </c>
      <c r="N44" s="14"/>
      <c r="O44" s="14">
        <v>-12423051787</v>
      </c>
      <c r="P44" s="14"/>
      <c r="Q44" s="14">
        <v>590893012</v>
      </c>
      <c r="R44" s="14"/>
      <c r="S44" s="14">
        <f t="shared" si="1"/>
        <v>-11821644865</v>
      </c>
      <c r="U44" s="15">
        <v>-1.9408350742371606E-2</v>
      </c>
      <c r="W44" s="5"/>
      <c r="Y44" s="5"/>
    </row>
    <row r="45" spans="1:25" ht="21">
      <c r="A45" s="13" t="s">
        <v>173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f t="shared" si="0"/>
        <v>0</v>
      </c>
      <c r="K45" s="15">
        <v>0</v>
      </c>
      <c r="M45" s="14">
        <v>0</v>
      </c>
      <c r="N45" s="14"/>
      <c r="O45" s="14">
        <v>0</v>
      </c>
      <c r="P45" s="14"/>
      <c r="Q45" s="14">
        <v>2126631100</v>
      </c>
      <c r="R45" s="14"/>
      <c r="S45" s="14">
        <f t="shared" si="1"/>
        <v>2126631100</v>
      </c>
      <c r="U45" s="15">
        <v>3.4914263420850571E-3</v>
      </c>
      <c r="W45" s="5"/>
      <c r="Y45" s="5"/>
    </row>
    <row r="46" spans="1:25" ht="21">
      <c r="A46" s="13" t="s">
        <v>15</v>
      </c>
      <c r="C46" s="14">
        <v>0</v>
      </c>
      <c r="D46" s="14"/>
      <c r="E46" s="14">
        <v>-7869893850</v>
      </c>
      <c r="F46" s="14"/>
      <c r="G46" s="14">
        <v>0</v>
      </c>
      <c r="H46" s="14"/>
      <c r="I46" s="14">
        <f t="shared" si="0"/>
        <v>-7869893850</v>
      </c>
      <c r="K46" s="15">
        <v>3.0716352924172474E-2</v>
      </c>
      <c r="M46" s="14">
        <v>930000000</v>
      </c>
      <c r="N46" s="14"/>
      <c r="O46" s="14">
        <v>-31789718871</v>
      </c>
      <c r="P46" s="14"/>
      <c r="Q46" s="14">
        <v>-101213608</v>
      </c>
      <c r="R46" s="14"/>
      <c r="S46" s="14">
        <f t="shared" si="1"/>
        <v>-30960932479</v>
      </c>
      <c r="U46" s="15">
        <v>-5.0830543780111842E-2</v>
      </c>
      <c r="W46" s="5"/>
      <c r="Y46" s="5"/>
    </row>
    <row r="47" spans="1:25" ht="21">
      <c r="A47" s="13" t="s">
        <v>33</v>
      </c>
      <c r="C47" s="14">
        <v>0</v>
      </c>
      <c r="D47" s="14"/>
      <c r="E47" s="14">
        <v>-570270307</v>
      </c>
      <c r="F47" s="14"/>
      <c r="G47" s="14">
        <v>0</v>
      </c>
      <c r="H47" s="14"/>
      <c r="I47" s="14">
        <f t="shared" si="0"/>
        <v>-570270307</v>
      </c>
      <c r="K47" s="15">
        <v>2.2257764012901119E-3</v>
      </c>
      <c r="M47" s="14">
        <v>0</v>
      </c>
      <c r="N47" s="14"/>
      <c r="O47" s="14">
        <v>2887211956</v>
      </c>
      <c r="P47" s="14"/>
      <c r="Q47" s="14">
        <v>2350257128</v>
      </c>
      <c r="R47" s="14"/>
      <c r="S47" s="14">
        <f t="shared" si="1"/>
        <v>5237469084</v>
      </c>
      <c r="U47" s="15">
        <v>8.5986880967431033E-3</v>
      </c>
      <c r="W47" s="5"/>
      <c r="Y47" s="5"/>
    </row>
    <row r="48" spans="1:25" ht="21">
      <c r="A48" s="13" t="s">
        <v>160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f t="shared" si="0"/>
        <v>0</v>
      </c>
      <c r="K48" s="15">
        <v>0</v>
      </c>
      <c r="M48" s="14">
        <v>267729000</v>
      </c>
      <c r="N48" s="14"/>
      <c r="O48" s="14">
        <v>0</v>
      </c>
      <c r="P48" s="14"/>
      <c r="Q48" s="14">
        <v>-1236534362</v>
      </c>
      <c r="R48" s="14"/>
      <c r="S48" s="14">
        <f t="shared" si="1"/>
        <v>-968805362</v>
      </c>
      <c r="U48" s="15">
        <v>-1.5905497484918984E-3</v>
      </c>
      <c r="W48" s="5"/>
      <c r="Y48" s="5"/>
    </row>
    <row r="49" spans="1:25" ht="21">
      <c r="A49" s="13" t="s">
        <v>55</v>
      </c>
      <c r="C49" s="14">
        <v>0</v>
      </c>
      <c r="D49" s="14"/>
      <c r="E49" s="14">
        <v>1620301500</v>
      </c>
      <c r="F49" s="14"/>
      <c r="G49" s="14">
        <v>0</v>
      </c>
      <c r="H49" s="14"/>
      <c r="I49" s="14">
        <f t="shared" si="0"/>
        <v>1620301500</v>
      </c>
      <c r="K49" s="15">
        <v>-6.3240691254769646E-3</v>
      </c>
      <c r="M49" s="14">
        <v>0</v>
      </c>
      <c r="N49" s="14"/>
      <c r="O49" s="14">
        <v>11382304956</v>
      </c>
      <c r="P49" s="14"/>
      <c r="Q49" s="14">
        <v>10344318931</v>
      </c>
      <c r="R49" s="14"/>
      <c r="S49" s="14">
        <f t="shared" si="1"/>
        <v>21726623887</v>
      </c>
      <c r="U49" s="15">
        <v>3.566998853898367E-2</v>
      </c>
      <c r="W49" s="5"/>
      <c r="Y49" s="5"/>
    </row>
    <row r="50" spans="1:25" ht="21">
      <c r="A50" s="13" t="s">
        <v>174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0"/>
        <v>0</v>
      </c>
      <c r="K50" s="15">
        <v>0</v>
      </c>
      <c r="M50" s="14">
        <v>0</v>
      </c>
      <c r="N50" s="14"/>
      <c r="O50" s="14">
        <v>0</v>
      </c>
      <c r="P50" s="14"/>
      <c r="Q50" s="14">
        <v>237309296</v>
      </c>
      <c r="R50" s="14"/>
      <c r="S50" s="14">
        <f t="shared" si="1"/>
        <v>237309296</v>
      </c>
      <c r="U50" s="15">
        <v>3.896058546665945E-4</v>
      </c>
      <c r="W50" s="5"/>
      <c r="Y50" s="5"/>
    </row>
    <row r="51" spans="1:25" ht="21">
      <c r="A51" s="13" t="s">
        <v>175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f t="shared" si="0"/>
        <v>0</v>
      </c>
      <c r="K51" s="15">
        <v>0</v>
      </c>
      <c r="M51" s="14">
        <v>0</v>
      </c>
      <c r="N51" s="14"/>
      <c r="O51" s="14">
        <v>0</v>
      </c>
      <c r="P51" s="14"/>
      <c r="Q51" s="14">
        <v>0</v>
      </c>
      <c r="R51" s="14"/>
      <c r="S51" s="14">
        <f t="shared" si="1"/>
        <v>0</v>
      </c>
      <c r="U51" s="15">
        <v>0</v>
      </c>
      <c r="W51" s="5"/>
      <c r="Y51" s="5"/>
    </row>
    <row r="52" spans="1:25" ht="21">
      <c r="A52" s="13" t="s">
        <v>153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f t="shared" si="0"/>
        <v>0</v>
      </c>
      <c r="K52" s="15">
        <v>0</v>
      </c>
      <c r="M52" s="14">
        <v>831457627</v>
      </c>
      <c r="N52" s="14"/>
      <c r="O52" s="14">
        <v>0</v>
      </c>
      <c r="P52" s="14"/>
      <c r="Q52" s="14">
        <v>1347103393</v>
      </c>
      <c r="R52" s="14"/>
      <c r="S52" s="14">
        <f t="shared" si="1"/>
        <v>2178561020</v>
      </c>
      <c r="U52" s="15">
        <v>3.5766830143073194E-3</v>
      </c>
      <c r="W52" s="5"/>
      <c r="Y52" s="5"/>
    </row>
    <row r="53" spans="1:25" ht="21">
      <c r="A53" s="13" t="s">
        <v>176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f t="shared" si="0"/>
        <v>0</v>
      </c>
      <c r="K53" s="15">
        <v>0</v>
      </c>
      <c r="M53" s="14">
        <v>0</v>
      </c>
      <c r="N53" s="14"/>
      <c r="O53" s="14">
        <v>0</v>
      </c>
      <c r="P53" s="14"/>
      <c r="Q53" s="14">
        <v>12778631</v>
      </c>
      <c r="R53" s="14"/>
      <c r="S53" s="14">
        <f t="shared" si="1"/>
        <v>12778631</v>
      </c>
      <c r="U53" s="15">
        <v>2.0979496109684804E-5</v>
      </c>
      <c r="W53" s="5"/>
      <c r="Y53" s="5"/>
    </row>
    <row r="54" spans="1:25" ht="21">
      <c r="A54" s="13" t="s">
        <v>177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f t="shared" si="0"/>
        <v>0</v>
      </c>
      <c r="K54" s="15">
        <v>0</v>
      </c>
      <c r="M54" s="14">
        <v>0</v>
      </c>
      <c r="N54" s="14"/>
      <c r="O54" s="14">
        <v>0</v>
      </c>
      <c r="P54" s="14"/>
      <c r="Q54" s="14">
        <v>10202664243</v>
      </c>
      <c r="R54" s="14"/>
      <c r="S54" s="14">
        <f t="shared" si="1"/>
        <v>10202664243</v>
      </c>
      <c r="U54" s="15">
        <v>1.6750366670298153E-2</v>
      </c>
      <c r="W54" s="5"/>
      <c r="Y54" s="5"/>
    </row>
    <row r="55" spans="1:25" ht="21">
      <c r="A55" s="13" t="s">
        <v>178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f t="shared" si="0"/>
        <v>0</v>
      </c>
      <c r="K55" s="15">
        <v>0</v>
      </c>
      <c r="M55" s="14">
        <v>0</v>
      </c>
      <c r="N55" s="14"/>
      <c r="O55" s="14">
        <v>0</v>
      </c>
      <c r="P55" s="14"/>
      <c r="Q55" s="14">
        <v>707070463</v>
      </c>
      <c r="R55" s="14"/>
      <c r="S55" s="14">
        <f t="shared" si="1"/>
        <v>707070463</v>
      </c>
      <c r="U55" s="15">
        <v>1.1608428185915637E-3</v>
      </c>
      <c r="W55" s="5"/>
      <c r="Y55" s="5"/>
    </row>
    <row r="56" spans="1:25" ht="21">
      <c r="A56" s="13" t="s">
        <v>179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0"/>
        <v>0</v>
      </c>
      <c r="K56" s="15">
        <v>0</v>
      </c>
      <c r="M56" s="14">
        <v>0</v>
      </c>
      <c r="N56" s="14"/>
      <c r="O56" s="14">
        <v>0</v>
      </c>
      <c r="P56" s="14"/>
      <c r="Q56" s="14">
        <v>758224407</v>
      </c>
      <c r="R56" s="14"/>
      <c r="S56" s="14">
        <f t="shared" si="1"/>
        <v>758224407</v>
      </c>
      <c r="U56" s="15">
        <v>1.2448255213664567E-3</v>
      </c>
      <c r="W56" s="5"/>
      <c r="Y56" s="5"/>
    </row>
    <row r="57" spans="1:25" ht="21">
      <c r="A57" s="13" t="s">
        <v>155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f t="shared" si="0"/>
        <v>0</v>
      </c>
      <c r="K57" s="15">
        <v>0</v>
      </c>
      <c r="M57" s="14">
        <v>18777000000</v>
      </c>
      <c r="N57" s="14"/>
      <c r="O57" s="14">
        <v>0</v>
      </c>
      <c r="P57" s="14"/>
      <c r="Q57" s="14">
        <v>68034823106</v>
      </c>
      <c r="R57" s="14"/>
      <c r="S57" s="14">
        <f t="shared" si="1"/>
        <v>86811823106</v>
      </c>
      <c r="U57" s="15">
        <v>0.14252452435061097</v>
      </c>
      <c r="W57" s="5"/>
      <c r="Y57" s="5"/>
    </row>
    <row r="58" spans="1:25" ht="21">
      <c r="A58" s="13" t="s">
        <v>180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f t="shared" si="0"/>
        <v>0</v>
      </c>
      <c r="K58" s="15">
        <v>0</v>
      </c>
      <c r="M58" s="14">
        <v>0</v>
      </c>
      <c r="N58" s="14"/>
      <c r="O58" s="14">
        <v>0</v>
      </c>
      <c r="P58" s="14"/>
      <c r="Q58" s="14">
        <v>4991430997</v>
      </c>
      <c r="R58" s="14"/>
      <c r="S58" s="14">
        <f t="shared" si="1"/>
        <v>4991430997</v>
      </c>
      <c r="U58" s="15">
        <v>8.1947516274099817E-3</v>
      </c>
      <c r="W58" s="5"/>
      <c r="Y58" s="5"/>
    </row>
    <row r="59" spans="1:25" ht="21">
      <c r="A59" s="13" t="s">
        <v>159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0"/>
        <v>0</v>
      </c>
      <c r="K59" s="15">
        <v>0</v>
      </c>
      <c r="M59" s="14">
        <v>1342018000</v>
      </c>
      <c r="N59" s="14"/>
      <c r="O59" s="14">
        <v>0</v>
      </c>
      <c r="P59" s="14"/>
      <c r="Q59" s="14">
        <f>6875273616+36</f>
        <v>6875273652</v>
      </c>
      <c r="R59" s="14"/>
      <c r="S59" s="14">
        <f t="shared" si="1"/>
        <v>8217291652</v>
      </c>
      <c r="U59" s="15">
        <v>1.3490853460380803E-2</v>
      </c>
      <c r="W59" s="5"/>
      <c r="Y59" s="5"/>
    </row>
    <row r="60" spans="1:25" ht="21">
      <c r="A60" s="13" t="s">
        <v>38</v>
      </c>
      <c r="C60" s="14">
        <v>0</v>
      </c>
      <c r="D60" s="14"/>
      <c r="E60" s="14">
        <v>-2578216886</v>
      </c>
      <c r="F60" s="14"/>
      <c r="G60" s="14">
        <v>0</v>
      </c>
      <c r="H60" s="14"/>
      <c r="I60" s="14">
        <f t="shared" si="0"/>
        <v>-2578216886</v>
      </c>
      <c r="K60" s="15">
        <v>1.0062832014619478E-2</v>
      </c>
      <c r="M60" s="14">
        <v>0</v>
      </c>
      <c r="N60" s="14"/>
      <c r="O60" s="14">
        <v>-3808765685</v>
      </c>
      <c r="P60" s="14"/>
      <c r="Q60" s="14">
        <v>-17167762984</v>
      </c>
      <c r="R60" s="14"/>
      <c r="S60" s="14">
        <f t="shared" si="1"/>
        <v>-20976528669</v>
      </c>
      <c r="U60" s="15">
        <v>-3.4438509227316859E-2</v>
      </c>
      <c r="W60" s="5"/>
      <c r="Y60" s="5"/>
    </row>
    <row r="61" spans="1:25" ht="21">
      <c r="A61" s="13" t="s">
        <v>65</v>
      </c>
      <c r="C61" s="14">
        <v>0</v>
      </c>
      <c r="D61" s="14"/>
      <c r="E61" s="14">
        <v>-4416444864</v>
      </c>
      <c r="F61" s="14"/>
      <c r="G61" s="14">
        <v>0</v>
      </c>
      <c r="H61" s="14"/>
      <c r="I61" s="14">
        <f t="shared" si="0"/>
        <v>-4416444864</v>
      </c>
      <c r="K61" s="15">
        <v>1.723747253754546E-2</v>
      </c>
      <c r="M61" s="14">
        <v>2076909836</v>
      </c>
      <c r="N61" s="14"/>
      <c r="O61" s="14">
        <v>-2001201579</v>
      </c>
      <c r="P61" s="14"/>
      <c r="Q61" s="14">
        <v>0</v>
      </c>
      <c r="R61" s="14"/>
      <c r="S61" s="14">
        <f t="shared" si="1"/>
        <v>75708257</v>
      </c>
      <c r="U61" s="15">
        <v>1.2429508945070229E-4</v>
      </c>
      <c r="W61" s="5"/>
      <c r="Y61" s="5"/>
    </row>
    <row r="62" spans="1:25" ht="21">
      <c r="A62" s="13" t="s">
        <v>34</v>
      </c>
      <c r="C62" s="14">
        <v>0</v>
      </c>
      <c r="D62" s="14"/>
      <c r="E62" s="14">
        <v>-3238794385</v>
      </c>
      <c r="F62" s="14"/>
      <c r="G62" s="14">
        <v>0</v>
      </c>
      <c r="H62" s="14"/>
      <c r="I62" s="14">
        <f t="shared" si="0"/>
        <v>-3238794385</v>
      </c>
      <c r="K62" s="15">
        <v>1.2641079190475756E-2</v>
      </c>
      <c r="M62" s="14">
        <v>1191516779</v>
      </c>
      <c r="N62" s="14"/>
      <c r="O62" s="14">
        <v>10216666414</v>
      </c>
      <c r="P62" s="14"/>
      <c r="Q62" s="14">
        <v>0</v>
      </c>
      <c r="R62" s="14"/>
      <c r="S62" s="14">
        <f t="shared" si="1"/>
        <v>11408183193</v>
      </c>
      <c r="U62" s="15">
        <v>1.8729544261518707E-2</v>
      </c>
      <c r="W62" s="5"/>
      <c r="Y62" s="5"/>
    </row>
    <row r="63" spans="1:25" ht="21">
      <c r="A63" s="13" t="s">
        <v>60</v>
      </c>
      <c r="C63" s="14">
        <v>0</v>
      </c>
      <c r="D63" s="14"/>
      <c r="E63" s="14">
        <v>-1436047492</v>
      </c>
      <c r="F63" s="14"/>
      <c r="G63" s="14">
        <v>0</v>
      </c>
      <c r="H63" s="14"/>
      <c r="I63" s="14">
        <f t="shared" si="0"/>
        <v>-1436047492</v>
      </c>
      <c r="K63" s="15">
        <v>5.6049220511588914E-3</v>
      </c>
      <c r="M63" s="14">
        <v>335265714</v>
      </c>
      <c r="N63" s="14"/>
      <c r="O63" s="14">
        <v>4852850150</v>
      </c>
      <c r="P63" s="14"/>
      <c r="Q63" s="14">
        <v>0</v>
      </c>
      <c r="R63" s="14"/>
      <c r="S63" s="14">
        <f t="shared" si="1"/>
        <v>5188115864</v>
      </c>
      <c r="U63" s="15">
        <v>8.5176617577721759E-3</v>
      </c>
      <c r="W63" s="5"/>
      <c r="Y63" s="5"/>
    </row>
    <row r="64" spans="1:25" ht="21">
      <c r="A64" s="13" t="s">
        <v>46</v>
      </c>
      <c r="C64" s="14">
        <v>0</v>
      </c>
      <c r="D64" s="14"/>
      <c r="E64" s="14">
        <v>-898999415</v>
      </c>
      <c r="F64" s="14"/>
      <c r="G64" s="14">
        <v>0</v>
      </c>
      <c r="H64" s="14"/>
      <c r="I64" s="14">
        <f t="shared" si="0"/>
        <v>-898999415</v>
      </c>
      <c r="K64" s="15">
        <v>3.5088126772846616E-3</v>
      </c>
      <c r="M64" s="14">
        <v>7100000000</v>
      </c>
      <c r="N64" s="14"/>
      <c r="O64" s="14">
        <v>10207005154</v>
      </c>
      <c r="P64" s="14"/>
      <c r="Q64" s="14">
        <v>0</v>
      </c>
      <c r="R64" s="14"/>
      <c r="S64" s="14">
        <f t="shared" si="1"/>
        <v>17307005154</v>
      </c>
      <c r="U64" s="15">
        <v>2.8414017690833848E-2</v>
      </c>
      <c r="W64" s="5"/>
      <c r="Y64" s="5"/>
    </row>
    <row r="65" spans="1:25" ht="21">
      <c r="A65" s="13" t="s">
        <v>50</v>
      </c>
      <c r="C65" s="14">
        <v>7767986672</v>
      </c>
      <c r="D65" s="14"/>
      <c r="E65" s="14">
        <v>-12586863915</v>
      </c>
      <c r="F65" s="14"/>
      <c r="G65" s="14">
        <v>0</v>
      </c>
      <c r="H65" s="14"/>
      <c r="I65" s="14">
        <f t="shared" si="0"/>
        <v>-4818877243</v>
      </c>
      <c r="K65" s="15">
        <v>1.8808174152723959E-2</v>
      </c>
      <c r="M65" s="14">
        <v>7767985940</v>
      </c>
      <c r="N65" s="14"/>
      <c r="O65" s="14">
        <v>-33259711643</v>
      </c>
      <c r="P65" s="14"/>
      <c r="Q65" s="14">
        <v>0</v>
      </c>
      <c r="R65" s="14"/>
      <c r="S65" s="14">
        <f t="shared" si="1"/>
        <v>-25491725703</v>
      </c>
      <c r="U65" s="15">
        <v>-4.1851397087468961E-2</v>
      </c>
      <c r="W65" s="5"/>
      <c r="Y65" s="5"/>
    </row>
    <row r="66" spans="1:25" ht="21">
      <c r="A66" s="13" t="s">
        <v>23</v>
      </c>
      <c r="C66" s="14">
        <v>0</v>
      </c>
      <c r="D66" s="14"/>
      <c r="E66" s="14">
        <v>-7960352400</v>
      </c>
      <c r="F66" s="14"/>
      <c r="G66" s="14">
        <v>0</v>
      </c>
      <c r="H66" s="14"/>
      <c r="I66" s="14">
        <f t="shared" si="0"/>
        <v>-7960352400</v>
      </c>
      <c r="K66" s="15">
        <v>3.1069414452036523E-2</v>
      </c>
      <c r="M66" s="14">
        <v>12733752596</v>
      </c>
      <c r="N66" s="14"/>
      <c r="O66" s="14">
        <v>14903624022</v>
      </c>
      <c r="P66" s="14"/>
      <c r="Q66" s="14">
        <v>0</v>
      </c>
      <c r="R66" s="14"/>
      <c r="S66" s="14">
        <f t="shared" si="1"/>
        <v>27637376618</v>
      </c>
      <c r="U66" s="15">
        <v>4.5374049476757307E-2</v>
      </c>
      <c r="W66" s="5"/>
      <c r="Y66" s="5"/>
    </row>
    <row r="67" spans="1:25" ht="21">
      <c r="A67" s="13" t="s">
        <v>57</v>
      </c>
      <c r="C67" s="14">
        <v>0</v>
      </c>
      <c r="D67" s="14"/>
      <c r="E67" s="14">
        <v>-3292293600</v>
      </c>
      <c r="F67" s="14"/>
      <c r="G67" s="14">
        <v>0</v>
      </c>
      <c r="H67" s="14"/>
      <c r="I67" s="14">
        <f t="shared" si="0"/>
        <v>-3292293600</v>
      </c>
      <c r="K67" s="15">
        <v>1.2849887695447672E-2</v>
      </c>
      <c r="M67" s="14">
        <v>4800000000</v>
      </c>
      <c r="N67" s="14"/>
      <c r="O67" s="14">
        <v>4723725600</v>
      </c>
      <c r="P67" s="14"/>
      <c r="Q67" s="14">
        <v>0</v>
      </c>
      <c r="R67" s="14"/>
      <c r="S67" s="14">
        <f t="shared" si="1"/>
        <v>9523725600</v>
      </c>
      <c r="U67" s="15">
        <v>1.5635709660518842E-2</v>
      </c>
      <c r="W67" s="5"/>
      <c r="Y67" s="5"/>
    </row>
    <row r="68" spans="1:25" ht="21">
      <c r="A68" s="13" t="s">
        <v>43</v>
      </c>
      <c r="C68" s="14">
        <v>0</v>
      </c>
      <c r="D68" s="14"/>
      <c r="E68" s="14">
        <v>-1360460945</v>
      </c>
      <c r="F68" s="14"/>
      <c r="G68" s="14">
        <v>0</v>
      </c>
      <c r="H68" s="14"/>
      <c r="I68" s="14">
        <f t="shared" si="0"/>
        <v>-1360460945</v>
      </c>
      <c r="K68" s="15">
        <v>5.309906248122164E-3</v>
      </c>
      <c r="M68" s="14">
        <v>16984000000</v>
      </c>
      <c r="N68" s="14"/>
      <c r="O68" s="14">
        <v>23186878327</v>
      </c>
      <c r="P68" s="14"/>
      <c r="Q68" s="14">
        <v>0</v>
      </c>
      <c r="R68" s="14"/>
      <c r="S68" s="14">
        <f t="shared" si="1"/>
        <v>40170878327</v>
      </c>
      <c r="U68" s="15">
        <v>6.5951101145648394E-2</v>
      </c>
      <c r="W68" s="5"/>
      <c r="Y68" s="5"/>
    </row>
    <row r="69" spans="1:25" ht="21">
      <c r="A69" s="13" t="s">
        <v>35</v>
      </c>
      <c r="C69" s="14">
        <v>0</v>
      </c>
      <c r="D69" s="14"/>
      <c r="E69" s="14">
        <v>7387822647</v>
      </c>
      <c r="F69" s="14"/>
      <c r="G69" s="14">
        <v>0</v>
      </c>
      <c r="H69" s="14"/>
      <c r="I69" s="14">
        <f t="shared" si="0"/>
        <v>7387822647</v>
      </c>
      <c r="K69" s="15">
        <v>-2.8834819387868374E-2</v>
      </c>
      <c r="M69" s="14">
        <v>234677100</v>
      </c>
      <c r="N69" s="14"/>
      <c r="O69" s="14">
        <v>-6455171589</v>
      </c>
      <c r="P69" s="14"/>
      <c r="Q69" s="14">
        <v>0</v>
      </c>
      <c r="R69" s="14"/>
      <c r="S69" s="14">
        <f t="shared" si="1"/>
        <v>-6220494489</v>
      </c>
      <c r="U69" s="15">
        <v>-1.0212583799648902E-2</v>
      </c>
      <c r="W69" s="5"/>
      <c r="Y69" s="5"/>
    </row>
    <row r="70" spans="1:25" ht="21">
      <c r="A70" s="13" t="s">
        <v>63</v>
      </c>
      <c r="C70" s="14">
        <v>0</v>
      </c>
      <c r="D70" s="14"/>
      <c r="E70" s="14">
        <v>-10471385537</v>
      </c>
      <c r="F70" s="14"/>
      <c r="G70" s="14">
        <v>0</v>
      </c>
      <c r="H70" s="14"/>
      <c r="I70" s="14">
        <f t="shared" si="0"/>
        <v>-10471385537</v>
      </c>
      <c r="K70" s="15">
        <v>4.0870026952087454E-2</v>
      </c>
      <c r="M70" s="14">
        <v>2909744748</v>
      </c>
      <c r="N70" s="14"/>
      <c r="O70" s="14">
        <v>-17059599136</v>
      </c>
      <c r="P70" s="14"/>
      <c r="Q70" s="14">
        <v>0</v>
      </c>
      <c r="R70" s="14"/>
      <c r="S70" s="14">
        <f t="shared" si="1"/>
        <v>-14149854388</v>
      </c>
      <c r="U70" s="15">
        <v>-2.3230721278801495E-2</v>
      </c>
      <c r="W70" s="5"/>
      <c r="Y70" s="5"/>
    </row>
    <row r="71" spans="1:25" ht="21">
      <c r="A71" s="13" t="s">
        <v>64</v>
      </c>
      <c r="C71" s="14">
        <v>0</v>
      </c>
      <c r="D71" s="14"/>
      <c r="E71" s="14">
        <v>2292358824</v>
      </c>
      <c r="F71" s="14"/>
      <c r="G71" s="14">
        <v>0</v>
      </c>
      <c r="H71" s="14"/>
      <c r="I71" s="14">
        <f t="shared" si="0"/>
        <v>2292358824</v>
      </c>
      <c r="K71" s="15">
        <v>-8.9471222876563918E-3</v>
      </c>
      <c r="M71" s="14">
        <v>7412400000</v>
      </c>
      <c r="N71" s="14"/>
      <c r="O71" s="14">
        <v>34590057255</v>
      </c>
      <c r="P71" s="14"/>
      <c r="Q71" s="14">
        <v>0</v>
      </c>
      <c r="R71" s="14"/>
      <c r="S71" s="14">
        <f t="shared" si="1"/>
        <v>42002457255</v>
      </c>
      <c r="U71" s="15">
        <v>6.8958121459057289E-2</v>
      </c>
      <c r="W71" s="5"/>
      <c r="Y71" s="5"/>
    </row>
    <row r="72" spans="1:25" ht="21">
      <c r="A72" s="13" t="s">
        <v>26</v>
      </c>
      <c r="C72" s="14">
        <v>0</v>
      </c>
      <c r="D72" s="14"/>
      <c r="E72" s="14">
        <v>-2939539585</v>
      </c>
      <c r="F72" s="14"/>
      <c r="G72" s="14">
        <v>0</v>
      </c>
      <c r="H72" s="14"/>
      <c r="I72" s="14">
        <f t="shared" si="0"/>
        <v>-2939539585</v>
      </c>
      <c r="K72" s="15">
        <v>1.147308172745373E-2</v>
      </c>
      <c r="M72" s="14">
        <v>8000000000</v>
      </c>
      <c r="N72" s="14"/>
      <c r="O72" s="14">
        <v>14492931610</v>
      </c>
      <c r="P72" s="14"/>
      <c r="Q72" s="14">
        <v>0</v>
      </c>
      <c r="R72" s="14"/>
      <c r="S72" s="14">
        <f t="shared" si="1"/>
        <v>22492931610</v>
      </c>
      <c r="U72" s="15">
        <v>3.6928084957410644E-2</v>
      </c>
      <c r="W72" s="5"/>
      <c r="Y72" s="5"/>
    </row>
    <row r="73" spans="1:25" ht="21">
      <c r="A73" s="13" t="s">
        <v>56</v>
      </c>
      <c r="C73" s="14">
        <v>0</v>
      </c>
      <c r="D73" s="14"/>
      <c r="E73" s="14">
        <v>-11151233124</v>
      </c>
      <c r="F73" s="14"/>
      <c r="G73" s="14">
        <v>0</v>
      </c>
      <c r="H73" s="14"/>
      <c r="I73" s="14">
        <f t="shared" ref="I73:I93" si="2">C73+E73+G73</f>
        <v>-11151233124</v>
      </c>
      <c r="K73" s="15">
        <v>4.3523485666392608E-2</v>
      </c>
      <c r="M73" s="14">
        <v>0</v>
      </c>
      <c r="N73" s="14"/>
      <c r="O73" s="14">
        <v>-7851610843</v>
      </c>
      <c r="P73" s="14"/>
      <c r="Q73" s="14">
        <v>0</v>
      </c>
      <c r="R73" s="14"/>
      <c r="S73" s="14">
        <f t="shared" ref="S73:S93" si="3">M73+O73+Q73</f>
        <v>-7851610843</v>
      </c>
      <c r="U73" s="15">
        <v>-1.2890491879410049E-2</v>
      </c>
      <c r="W73" s="5"/>
      <c r="Y73" s="5"/>
    </row>
    <row r="74" spans="1:25" ht="21">
      <c r="A74" s="13" t="s">
        <v>66</v>
      </c>
      <c r="C74" s="14">
        <v>0</v>
      </c>
      <c r="D74" s="14"/>
      <c r="E74" s="14">
        <v>-1007966700</v>
      </c>
      <c r="F74" s="14"/>
      <c r="G74" s="14">
        <v>0</v>
      </c>
      <c r="H74" s="14"/>
      <c r="I74" s="14">
        <f t="shared" si="2"/>
        <v>-1007966700</v>
      </c>
      <c r="K74" s="15">
        <v>3.9341141676280016E-3</v>
      </c>
      <c r="M74" s="14">
        <v>0</v>
      </c>
      <c r="N74" s="14"/>
      <c r="O74" s="14">
        <v>-11259006679</v>
      </c>
      <c r="P74" s="14"/>
      <c r="Q74" s="14">
        <v>0</v>
      </c>
      <c r="R74" s="14"/>
      <c r="S74" s="14">
        <f t="shared" si="3"/>
        <v>-11259006679</v>
      </c>
      <c r="U74" s="15">
        <v>-1.8484631633936037E-2</v>
      </c>
      <c r="W74" s="5"/>
      <c r="Y74" s="5"/>
    </row>
    <row r="75" spans="1:25" ht="21">
      <c r="A75" s="13" t="s">
        <v>76</v>
      </c>
      <c r="C75" s="14">
        <v>0</v>
      </c>
      <c r="D75" s="14"/>
      <c r="E75" s="14">
        <v>-425196000</v>
      </c>
      <c r="F75" s="14"/>
      <c r="G75" s="14">
        <v>0</v>
      </c>
      <c r="H75" s="14"/>
      <c r="I75" s="14">
        <f t="shared" si="2"/>
        <v>-425196000</v>
      </c>
      <c r="K75" s="15">
        <v>1.6595484827214586E-3</v>
      </c>
      <c r="M75" s="14">
        <v>0</v>
      </c>
      <c r="N75" s="14"/>
      <c r="O75" s="14">
        <v>-425196000</v>
      </c>
      <c r="P75" s="14"/>
      <c r="Q75" s="14">
        <v>0</v>
      </c>
      <c r="R75" s="14"/>
      <c r="S75" s="14">
        <f t="shared" si="3"/>
        <v>-425196000</v>
      </c>
      <c r="U75" s="15">
        <v>-6.9807147791133017E-4</v>
      </c>
      <c r="W75" s="5"/>
      <c r="Y75" s="5"/>
    </row>
    <row r="76" spans="1:25" ht="21">
      <c r="A76" s="13" t="s">
        <v>40</v>
      </c>
      <c r="C76" s="14">
        <v>0</v>
      </c>
      <c r="D76" s="14"/>
      <c r="E76" s="14">
        <v>-8628935675</v>
      </c>
      <c r="F76" s="14"/>
      <c r="G76" s="14">
        <v>0</v>
      </c>
      <c r="H76" s="14"/>
      <c r="I76" s="14">
        <f t="shared" si="2"/>
        <v>-8628935675</v>
      </c>
      <c r="K76" s="15">
        <v>3.3678908331563125E-2</v>
      </c>
      <c r="M76" s="14">
        <v>0</v>
      </c>
      <c r="N76" s="14"/>
      <c r="O76" s="14">
        <v>-13935656252</v>
      </c>
      <c r="P76" s="14"/>
      <c r="Q76" s="14">
        <v>0</v>
      </c>
      <c r="R76" s="14"/>
      <c r="S76" s="14">
        <f t="shared" si="3"/>
        <v>-13935656252</v>
      </c>
      <c r="U76" s="15">
        <v>-2.2879058494195404E-2</v>
      </c>
      <c r="W76" s="5"/>
      <c r="Y76" s="5"/>
    </row>
    <row r="77" spans="1:25" ht="21">
      <c r="A77" s="13" t="s">
        <v>71</v>
      </c>
      <c r="C77" s="14">
        <v>0</v>
      </c>
      <c r="D77" s="14"/>
      <c r="E77" s="14">
        <v>-4734302182</v>
      </c>
      <c r="F77" s="14"/>
      <c r="G77" s="14">
        <v>0</v>
      </c>
      <c r="H77" s="14"/>
      <c r="I77" s="14">
        <f t="shared" si="2"/>
        <v>-4734302182</v>
      </c>
      <c r="K77" s="15">
        <v>1.8478075999969406E-2</v>
      </c>
      <c r="M77" s="14">
        <v>0</v>
      </c>
      <c r="N77" s="14"/>
      <c r="O77" s="14">
        <v>-10061160854</v>
      </c>
      <c r="P77" s="14"/>
      <c r="Q77" s="14">
        <v>0</v>
      </c>
      <c r="R77" s="14"/>
      <c r="S77" s="14">
        <f t="shared" si="3"/>
        <v>-10061160854</v>
      </c>
      <c r="U77" s="15">
        <v>-1.6518051502966636E-2</v>
      </c>
      <c r="W77" s="5"/>
      <c r="Y77" s="5"/>
    </row>
    <row r="78" spans="1:25" ht="21">
      <c r="A78" s="13" t="s">
        <v>74</v>
      </c>
      <c r="C78" s="14">
        <v>0</v>
      </c>
      <c r="D78" s="14"/>
      <c r="E78" s="14">
        <v>18777513667</v>
      </c>
      <c r="F78" s="14"/>
      <c r="G78" s="14">
        <v>0</v>
      </c>
      <c r="H78" s="14"/>
      <c r="I78" s="14">
        <f t="shared" si="2"/>
        <v>18777513667</v>
      </c>
      <c r="K78" s="15">
        <v>-7.3289010986348185E-2</v>
      </c>
      <c r="M78" s="14">
        <v>0</v>
      </c>
      <c r="N78" s="14"/>
      <c r="O78" s="14">
        <v>18777513667</v>
      </c>
      <c r="P78" s="14"/>
      <c r="Q78" s="14">
        <v>0</v>
      </c>
      <c r="R78" s="14"/>
      <c r="S78" s="14">
        <f t="shared" si="3"/>
        <v>18777513667</v>
      </c>
      <c r="U78" s="15">
        <v>3.0828245602082079E-2</v>
      </c>
      <c r="W78" s="5"/>
      <c r="Y78" s="5"/>
    </row>
    <row r="79" spans="1:25" ht="21">
      <c r="A79" s="13" t="s">
        <v>47</v>
      </c>
      <c r="C79" s="14">
        <v>0</v>
      </c>
      <c r="D79" s="14"/>
      <c r="E79" s="14">
        <v>-14264041487</v>
      </c>
      <c r="F79" s="14"/>
      <c r="G79" s="14">
        <v>0</v>
      </c>
      <c r="H79" s="14"/>
      <c r="I79" s="14">
        <f t="shared" si="2"/>
        <v>-14264041487</v>
      </c>
      <c r="K79" s="15">
        <v>5.5672838896007465E-2</v>
      </c>
      <c r="M79" s="14">
        <v>0</v>
      </c>
      <c r="N79" s="14"/>
      <c r="O79" s="14">
        <v>1834869586</v>
      </c>
      <c r="P79" s="14"/>
      <c r="Q79" s="14">
        <v>0</v>
      </c>
      <c r="R79" s="14"/>
      <c r="S79" s="14">
        <f t="shared" si="3"/>
        <v>1834869586</v>
      </c>
      <c r="U79" s="15">
        <v>3.0124227971889917E-3</v>
      </c>
      <c r="W79" s="5"/>
      <c r="Y79" s="5"/>
    </row>
    <row r="80" spans="1:25" ht="21">
      <c r="A80" s="13" t="s">
        <v>77</v>
      </c>
      <c r="C80" s="14">
        <v>0</v>
      </c>
      <c r="D80" s="14"/>
      <c r="E80" s="14">
        <v>3086902500</v>
      </c>
      <c r="F80" s="14"/>
      <c r="G80" s="14">
        <v>0</v>
      </c>
      <c r="H80" s="14"/>
      <c r="I80" s="14">
        <f t="shared" si="2"/>
        <v>3086902500</v>
      </c>
      <c r="K80" s="15">
        <v>-1.2048242128769033E-2</v>
      </c>
      <c r="M80" s="14">
        <v>0</v>
      </c>
      <c r="N80" s="14"/>
      <c r="O80" s="14">
        <v>3086902500</v>
      </c>
      <c r="P80" s="14"/>
      <c r="Q80" s="14">
        <v>0</v>
      </c>
      <c r="R80" s="14"/>
      <c r="S80" s="14">
        <f t="shared" si="3"/>
        <v>3086902500</v>
      </c>
      <c r="U80" s="15">
        <v>5.0679653391451944E-3</v>
      </c>
      <c r="W80" s="5"/>
      <c r="Y80" s="5"/>
    </row>
    <row r="81" spans="1:25" ht="21">
      <c r="A81" s="13" t="s">
        <v>72</v>
      </c>
      <c r="C81" s="14">
        <v>0</v>
      </c>
      <c r="D81" s="14"/>
      <c r="E81" s="14">
        <v>-1301211450</v>
      </c>
      <c r="F81" s="14"/>
      <c r="G81" s="14">
        <v>0</v>
      </c>
      <c r="H81" s="14"/>
      <c r="I81" s="14">
        <f t="shared" si="2"/>
        <v>-1301211450</v>
      </c>
      <c r="K81" s="15">
        <v>5.0786542854290469E-3</v>
      </c>
      <c r="M81" s="14">
        <v>0</v>
      </c>
      <c r="N81" s="14"/>
      <c r="O81" s="14">
        <v>-3933592968</v>
      </c>
      <c r="P81" s="14"/>
      <c r="Q81" s="14">
        <v>0</v>
      </c>
      <c r="R81" s="14"/>
      <c r="S81" s="14">
        <f t="shared" si="3"/>
        <v>-3933592968</v>
      </c>
      <c r="U81" s="15">
        <v>-6.4580312530535941E-3</v>
      </c>
      <c r="W81" s="5"/>
      <c r="Y81" s="5"/>
    </row>
    <row r="82" spans="1:25" ht="21">
      <c r="A82" s="13" t="s">
        <v>59</v>
      </c>
      <c r="C82" s="14">
        <v>0</v>
      </c>
      <c r="D82" s="14"/>
      <c r="E82" s="14">
        <v>-34066251164</v>
      </c>
      <c r="F82" s="14"/>
      <c r="G82" s="14">
        <v>0</v>
      </c>
      <c r="H82" s="14"/>
      <c r="I82" s="14">
        <f t="shared" si="2"/>
        <v>-34066251164</v>
      </c>
      <c r="K82" s="15">
        <v>0.13296125888113794</v>
      </c>
      <c r="M82" s="14">
        <v>0</v>
      </c>
      <c r="N82" s="14"/>
      <c r="O82" s="14">
        <v>-68650986816</v>
      </c>
      <c r="P82" s="14"/>
      <c r="Q82" s="14">
        <v>0</v>
      </c>
      <c r="R82" s="14"/>
      <c r="S82" s="14">
        <f t="shared" si="3"/>
        <v>-68650986816</v>
      </c>
      <c r="U82" s="15">
        <v>-0.11270871745434191</v>
      </c>
      <c r="W82" s="5"/>
      <c r="Y82" s="5"/>
    </row>
    <row r="83" spans="1:25" ht="21">
      <c r="A83" s="13" t="s">
        <v>37</v>
      </c>
      <c r="C83" s="14">
        <v>0</v>
      </c>
      <c r="D83" s="14"/>
      <c r="E83" s="14">
        <v>2252335731</v>
      </c>
      <c r="F83" s="14"/>
      <c r="G83" s="14">
        <v>0</v>
      </c>
      <c r="H83" s="14"/>
      <c r="I83" s="14">
        <f t="shared" si="2"/>
        <v>2252335731</v>
      </c>
      <c r="K83" s="15">
        <v>-8.7909113560813781E-3</v>
      </c>
      <c r="M83" s="14">
        <v>0</v>
      </c>
      <c r="N83" s="14"/>
      <c r="O83" s="14">
        <v>19666235730</v>
      </c>
      <c r="P83" s="14"/>
      <c r="Q83" s="14">
        <v>0</v>
      </c>
      <c r="R83" s="14"/>
      <c r="S83" s="14">
        <f t="shared" si="3"/>
        <v>19666235730</v>
      </c>
      <c r="U83" s="15">
        <v>3.2287317474749784E-2</v>
      </c>
      <c r="W83" s="5"/>
      <c r="Y83" s="5"/>
    </row>
    <row r="84" spans="1:25" ht="21">
      <c r="A84" s="13" t="s">
        <v>51</v>
      </c>
      <c r="C84" s="14">
        <v>0</v>
      </c>
      <c r="D84" s="14"/>
      <c r="E84" s="14">
        <v>-403191927</v>
      </c>
      <c r="F84" s="14"/>
      <c r="G84" s="14">
        <v>0</v>
      </c>
      <c r="H84" s="14"/>
      <c r="I84" s="14">
        <f t="shared" si="2"/>
        <v>-403191927</v>
      </c>
      <c r="K84" s="15">
        <v>1.573666146197027E-3</v>
      </c>
      <c r="M84" s="14">
        <v>0</v>
      </c>
      <c r="N84" s="14"/>
      <c r="O84" s="14">
        <v>-4676353869</v>
      </c>
      <c r="P84" s="14"/>
      <c r="Q84" s="14">
        <v>0</v>
      </c>
      <c r="R84" s="14"/>
      <c r="S84" s="14">
        <f t="shared" si="3"/>
        <v>-4676353869</v>
      </c>
      <c r="U84" s="15">
        <v>-7.6774693472403243E-3</v>
      </c>
      <c r="W84" s="5"/>
      <c r="Y84" s="5"/>
    </row>
    <row r="85" spans="1:25" ht="21">
      <c r="A85" s="13" t="s">
        <v>17</v>
      </c>
      <c r="C85" s="14">
        <v>0</v>
      </c>
      <c r="D85" s="14"/>
      <c r="E85" s="14">
        <v>-5529059908</v>
      </c>
      <c r="F85" s="14"/>
      <c r="G85" s="14">
        <v>0</v>
      </c>
      <c r="H85" s="14"/>
      <c r="I85" s="14">
        <f t="shared" si="2"/>
        <v>-5529059908</v>
      </c>
      <c r="K85" s="15">
        <v>2.1580031282508415E-2</v>
      </c>
      <c r="M85" s="14">
        <v>0</v>
      </c>
      <c r="N85" s="14"/>
      <c r="O85" s="14">
        <v>-47387113945</v>
      </c>
      <c r="P85" s="14"/>
      <c r="Q85" s="14">
        <v>0</v>
      </c>
      <c r="R85" s="14"/>
      <c r="S85" s="14">
        <f t="shared" si="3"/>
        <v>-47387113945</v>
      </c>
      <c r="U85" s="15">
        <v>-7.7798456865865992E-2</v>
      </c>
      <c r="W85" s="5"/>
      <c r="Y85" s="5"/>
    </row>
    <row r="86" spans="1:25" ht="21">
      <c r="A86" s="13" t="s">
        <v>73</v>
      </c>
      <c r="C86" s="14">
        <v>0</v>
      </c>
      <c r="D86" s="14"/>
      <c r="E86" s="14">
        <v>-370511</v>
      </c>
      <c r="F86" s="14"/>
      <c r="G86" s="14">
        <v>0</v>
      </c>
      <c r="H86" s="14"/>
      <c r="I86" s="14">
        <f t="shared" si="2"/>
        <v>-370511</v>
      </c>
      <c r="K86" s="15">
        <v>1.4461118352044948E-6</v>
      </c>
      <c r="M86" s="14">
        <v>0</v>
      </c>
      <c r="N86" s="14"/>
      <c r="O86" s="14">
        <v>-370511</v>
      </c>
      <c r="P86" s="14"/>
      <c r="Q86" s="14">
        <v>0</v>
      </c>
      <c r="R86" s="14"/>
      <c r="S86" s="14">
        <f t="shared" si="3"/>
        <v>-370511</v>
      </c>
      <c r="U86" s="15">
        <v>-6.0829161457869983E-7</v>
      </c>
      <c r="W86" s="5"/>
      <c r="Y86" s="5"/>
    </row>
    <row r="87" spans="1:25" ht="21">
      <c r="A87" s="13" t="s">
        <v>20</v>
      </c>
      <c r="C87" s="14">
        <v>0</v>
      </c>
      <c r="D87" s="14"/>
      <c r="E87" s="14">
        <v>-8176460443</v>
      </c>
      <c r="F87" s="14"/>
      <c r="G87" s="14">
        <v>0</v>
      </c>
      <c r="H87" s="14"/>
      <c r="I87" s="14">
        <f t="shared" si="2"/>
        <v>-8176460443</v>
      </c>
      <c r="K87" s="15">
        <v>3.191288846135118E-2</v>
      </c>
      <c r="M87" s="14">
        <v>0</v>
      </c>
      <c r="N87" s="14"/>
      <c r="O87" s="14">
        <v>-23091946252</v>
      </c>
      <c r="P87" s="14"/>
      <c r="Q87" s="14">
        <v>0</v>
      </c>
      <c r="R87" s="14"/>
      <c r="S87" s="14">
        <f t="shared" si="3"/>
        <v>-23091946252</v>
      </c>
      <c r="U87" s="15">
        <v>-3.7911525621084491E-2</v>
      </c>
      <c r="W87" s="5"/>
      <c r="Y87" s="5"/>
    </row>
    <row r="88" spans="1:25" ht="21">
      <c r="A88" s="13" t="s">
        <v>19</v>
      </c>
      <c r="C88" s="14">
        <v>0</v>
      </c>
      <c r="D88" s="14"/>
      <c r="E88" s="14">
        <v>-12276091429</v>
      </c>
      <c r="F88" s="14"/>
      <c r="G88" s="14">
        <v>0</v>
      </c>
      <c r="H88" s="14"/>
      <c r="I88" s="14">
        <f t="shared" si="2"/>
        <v>-12276091429</v>
      </c>
      <c r="K88" s="15">
        <v>4.7913830103638914E-2</v>
      </c>
      <c r="M88" s="14">
        <v>0</v>
      </c>
      <c r="N88" s="14"/>
      <c r="O88" s="14">
        <v>-11360640436</v>
      </c>
      <c r="P88" s="14"/>
      <c r="Q88" s="14">
        <v>0</v>
      </c>
      <c r="R88" s="14"/>
      <c r="S88" s="14">
        <f t="shared" si="3"/>
        <v>-11360640436</v>
      </c>
      <c r="U88" s="15">
        <v>-1.8651490275491157E-2</v>
      </c>
      <c r="W88" s="5"/>
      <c r="Y88" s="5"/>
    </row>
    <row r="89" spans="1:25" ht="21">
      <c r="A89" s="13" t="s">
        <v>29</v>
      </c>
      <c r="C89" s="14">
        <v>0</v>
      </c>
      <c r="D89" s="14"/>
      <c r="E89" s="14">
        <f>1057003331-30</f>
        <v>1057003301</v>
      </c>
      <c r="F89" s="14"/>
      <c r="G89" s="14">
        <v>0</v>
      </c>
      <c r="H89" s="14"/>
      <c r="I89" s="14">
        <f t="shared" si="2"/>
        <v>1057003301</v>
      </c>
      <c r="K89" s="15">
        <v>-4.1255050010021808E-3</v>
      </c>
      <c r="M89" s="14">
        <v>0</v>
      </c>
      <c r="N89" s="14"/>
      <c r="O89" s="14">
        <v>-23388709205</v>
      </c>
      <c r="P89" s="14"/>
      <c r="Q89" s="14">
        <v>0</v>
      </c>
      <c r="R89" s="14"/>
      <c r="S89" s="14">
        <f t="shared" si="3"/>
        <v>-23388709205</v>
      </c>
      <c r="U89" s="15">
        <v>-3.839874034838682E-2</v>
      </c>
      <c r="W89" s="5"/>
      <c r="Y89" s="5"/>
    </row>
    <row r="90" spans="1:25" ht="21">
      <c r="A90" s="13" t="s">
        <v>75</v>
      </c>
      <c r="C90" s="14">
        <v>0</v>
      </c>
      <c r="D90" s="14"/>
      <c r="E90" s="14">
        <v>-13390308069</v>
      </c>
      <c r="F90" s="14"/>
      <c r="G90" s="14">
        <v>0</v>
      </c>
      <c r="H90" s="14"/>
      <c r="I90" s="14">
        <f t="shared" si="2"/>
        <v>-13390308069</v>
      </c>
      <c r="K90" s="15">
        <v>5.2262639909787148E-2</v>
      </c>
      <c r="M90" s="14">
        <v>0</v>
      </c>
      <c r="N90" s="14"/>
      <c r="O90" s="14">
        <v>-13390308069</v>
      </c>
      <c r="P90" s="14"/>
      <c r="Q90" s="14">
        <v>0</v>
      </c>
      <c r="R90" s="14"/>
      <c r="S90" s="14">
        <f t="shared" si="3"/>
        <v>-13390308069</v>
      </c>
      <c r="U90" s="15">
        <v>-2.1983725489926623E-2</v>
      </c>
      <c r="W90" s="5"/>
      <c r="Y90" s="5"/>
    </row>
    <row r="91" spans="1:25" ht="21">
      <c r="A91" s="13" t="s">
        <v>18</v>
      </c>
      <c r="C91" s="14">
        <v>0</v>
      </c>
      <c r="D91" s="14"/>
      <c r="E91" s="14">
        <v>0</v>
      </c>
      <c r="F91" s="14"/>
      <c r="G91" s="14">
        <v>0</v>
      </c>
      <c r="H91" s="14"/>
      <c r="I91" s="14">
        <f t="shared" si="2"/>
        <v>0</v>
      </c>
      <c r="K91" s="15">
        <v>0</v>
      </c>
      <c r="M91" s="14">
        <v>0</v>
      </c>
      <c r="N91" s="14"/>
      <c r="O91" s="14">
        <v>-183076</v>
      </c>
      <c r="P91" s="14"/>
      <c r="Q91" s="14">
        <v>0</v>
      </c>
      <c r="R91" s="14"/>
      <c r="S91" s="14">
        <f t="shared" si="3"/>
        <v>-183076</v>
      </c>
      <c r="U91" s="15">
        <v>-3.0056758269149918E-7</v>
      </c>
      <c r="W91" s="5"/>
      <c r="Y91" s="5"/>
    </row>
    <row r="92" spans="1:25" ht="21">
      <c r="A92" s="13" t="s">
        <v>30</v>
      </c>
      <c r="C92" s="14">
        <v>0</v>
      </c>
      <c r="D92" s="14"/>
      <c r="E92" s="14">
        <v>0</v>
      </c>
      <c r="F92" s="14"/>
      <c r="G92" s="14">
        <v>0</v>
      </c>
      <c r="H92" s="14"/>
      <c r="I92" s="14">
        <f t="shared" si="2"/>
        <v>0</v>
      </c>
      <c r="K92" s="15">
        <v>0</v>
      </c>
      <c r="M92" s="14">
        <v>0</v>
      </c>
      <c r="N92" s="14"/>
      <c r="O92" s="14">
        <v>-174554</v>
      </c>
      <c r="P92" s="14"/>
      <c r="Q92" s="14">
        <v>0</v>
      </c>
      <c r="R92" s="14"/>
      <c r="S92" s="14">
        <f t="shared" si="3"/>
        <v>-174554</v>
      </c>
      <c r="U92" s="15">
        <v>-2.8657647004048566E-7</v>
      </c>
      <c r="W92" s="5"/>
      <c r="Y92" s="5"/>
    </row>
    <row r="93" spans="1:25" ht="21">
      <c r="A93" s="13" t="s">
        <v>31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f t="shared" si="2"/>
        <v>0</v>
      </c>
      <c r="K93" s="15">
        <v>0</v>
      </c>
      <c r="M93" s="14">
        <v>0</v>
      </c>
      <c r="N93" s="14"/>
      <c r="O93" s="14">
        <f>3631035361-21</f>
        <v>3631035340</v>
      </c>
      <c r="P93" s="14"/>
      <c r="Q93" s="14">
        <v>0</v>
      </c>
      <c r="R93" s="14"/>
      <c r="S93" s="14">
        <f t="shared" si="3"/>
        <v>3631035340</v>
      </c>
      <c r="U93" s="15">
        <v>5.9613030370513111E-3</v>
      </c>
      <c r="W93" s="5"/>
      <c r="Y93" s="5"/>
    </row>
    <row r="94" spans="1:25" ht="19.5" thickBot="1">
      <c r="C94" s="16">
        <f>SUM(C8:C93)</f>
        <v>11236063278</v>
      </c>
      <c r="D94" s="14"/>
      <c r="E94" s="16">
        <f>SUM(E8:E93)</f>
        <v>-277333395451</v>
      </c>
      <c r="F94" s="14"/>
      <c r="G94" s="16">
        <f>SUM(G8:G93)</f>
        <v>7389647543</v>
      </c>
      <c r="H94" s="14"/>
      <c r="I94" s="16">
        <f>SUM(I8:I93)</f>
        <v>-258707684630</v>
      </c>
      <c r="J94" s="14"/>
      <c r="K94" s="42">
        <f>SUM(K8:K93)</f>
        <v>1.0097412616677912</v>
      </c>
      <c r="L94" s="14"/>
      <c r="M94" s="16">
        <f>SUM(M8:M93)</f>
        <v>193639473212</v>
      </c>
      <c r="N94" s="14"/>
      <c r="O94" s="16">
        <f>SUM(O8:O93)</f>
        <v>108368330666</v>
      </c>
      <c r="P94" s="14"/>
      <c r="Q94" s="16">
        <f>SUM(Q8:Q93)</f>
        <v>291263850186</v>
      </c>
      <c r="R94" s="14"/>
      <c r="S94" s="16">
        <f>SUM(S8:S93)</f>
        <v>593271654064</v>
      </c>
      <c r="T94" s="14"/>
      <c r="U94" s="42">
        <f>SUM(U8:U93)</f>
        <v>0.9740120329338845</v>
      </c>
      <c r="W94" s="11"/>
      <c r="Y94" s="11"/>
    </row>
    <row r="95" spans="1:25" ht="15.75" thickTop="1"/>
    <row r="96" spans="1:25" ht="18.75">
      <c r="E96" s="33"/>
      <c r="F96" s="34"/>
      <c r="G96" s="33"/>
      <c r="H96" s="34"/>
      <c r="I96" s="36"/>
      <c r="J96" s="34"/>
      <c r="K96" s="34"/>
      <c r="L96" s="34"/>
      <c r="M96" s="33"/>
      <c r="N96" s="33"/>
      <c r="O96" s="33"/>
      <c r="P96" s="33"/>
      <c r="Q96" s="33"/>
      <c r="R96" s="33"/>
      <c r="S96" s="33"/>
    </row>
    <row r="97" spans="3:19">
      <c r="C97" s="6"/>
      <c r="E97" s="36"/>
      <c r="F97" s="34"/>
      <c r="G97" s="36"/>
      <c r="H97" s="34"/>
      <c r="I97" s="36"/>
      <c r="J97" s="34"/>
      <c r="K97" s="34"/>
      <c r="L97" s="34"/>
      <c r="M97" s="36"/>
      <c r="N97" s="34"/>
      <c r="O97" s="36"/>
      <c r="P97" s="34"/>
      <c r="Q97" s="36"/>
      <c r="R97" s="34"/>
      <c r="S97" s="3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view="pageBreakPreview" zoomScaleNormal="100" zoomScaleSheetLayoutView="100" workbookViewId="0">
      <selection activeCell="G30" sqref="G30"/>
    </sheetView>
  </sheetViews>
  <sheetFormatPr defaultRowHeight="15"/>
  <cols>
    <col min="1" max="1" width="21.85546875" style="1" bestFit="1" customWidth="1"/>
    <col min="2" max="2" width="1" style="1" customWidth="1"/>
    <col min="3" max="3" width="30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30">
      <c r="A3" s="60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30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6" spans="1:11" ht="30">
      <c r="A6" s="59" t="s">
        <v>185</v>
      </c>
      <c r="B6" s="59" t="s">
        <v>185</v>
      </c>
      <c r="C6" s="59" t="s">
        <v>185</v>
      </c>
      <c r="D6" s="9"/>
      <c r="E6" s="59" t="s">
        <v>114</v>
      </c>
      <c r="F6" s="59" t="s">
        <v>114</v>
      </c>
      <c r="G6" s="59" t="s">
        <v>114</v>
      </c>
      <c r="H6" s="9"/>
      <c r="I6" s="59" t="s">
        <v>115</v>
      </c>
      <c r="J6" s="59" t="s">
        <v>115</v>
      </c>
      <c r="K6" s="59" t="s">
        <v>115</v>
      </c>
    </row>
    <row r="7" spans="1:11" ht="30">
      <c r="A7" s="59" t="s">
        <v>186</v>
      </c>
      <c r="B7" s="9"/>
      <c r="C7" s="59" t="s">
        <v>82</v>
      </c>
      <c r="D7" s="9"/>
      <c r="E7" s="43" t="s">
        <v>187</v>
      </c>
      <c r="F7" s="9"/>
      <c r="G7" s="59" t="s">
        <v>188</v>
      </c>
      <c r="H7" s="9"/>
      <c r="I7" s="59" t="s">
        <v>187</v>
      </c>
      <c r="J7" s="9"/>
      <c r="K7" s="59" t="s">
        <v>188</v>
      </c>
    </row>
    <row r="8" spans="1:11" ht="21">
      <c r="A8" s="13" t="s">
        <v>88</v>
      </c>
      <c r="B8" s="9"/>
      <c r="C8" s="18" t="s">
        <v>89</v>
      </c>
      <c r="E8" s="14">
        <v>58405</v>
      </c>
      <c r="F8" s="14"/>
      <c r="G8" s="46">
        <f>E8/$E$13</f>
        <v>6.9426853125206913E-3</v>
      </c>
      <c r="H8" s="14"/>
      <c r="I8" s="14">
        <v>40241396</v>
      </c>
      <c r="J8" s="14"/>
      <c r="K8" s="46">
        <f>I8/$I$13</f>
        <v>0.82677393974029678</v>
      </c>
    </row>
    <row r="9" spans="1:11" ht="21">
      <c r="A9" s="13" t="s">
        <v>92</v>
      </c>
      <c r="B9" s="9"/>
      <c r="C9" s="18" t="s">
        <v>93</v>
      </c>
      <c r="E9" s="14">
        <v>2492</v>
      </c>
      <c r="F9" s="14"/>
      <c r="G9" s="46">
        <f t="shared" ref="G9:G12" si="0">E9/$E$13</f>
        <v>2.9622757980997454E-4</v>
      </c>
      <c r="H9" s="14"/>
      <c r="I9" s="14">
        <v>18292</v>
      </c>
      <c r="J9" s="14"/>
      <c r="K9" s="46">
        <f t="shared" ref="K9:K12" si="1">I9/$I$13</f>
        <v>3.758157124004721E-4</v>
      </c>
    </row>
    <row r="10" spans="1:11" ht="21">
      <c r="A10" s="13" t="s">
        <v>95</v>
      </c>
      <c r="B10" s="9"/>
      <c r="C10" s="18" t="s">
        <v>96</v>
      </c>
      <c r="E10" s="14">
        <v>1800</v>
      </c>
      <c r="F10" s="14"/>
      <c r="G10" s="46">
        <f t="shared" si="0"/>
        <v>2.1396855684508592E-4</v>
      </c>
      <c r="H10" s="14"/>
      <c r="I10" s="14">
        <v>9946</v>
      </c>
      <c r="J10" s="14"/>
      <c r="K10" s="46">
        <f t="shared" si="1"/>
        <v>2.0434414364394794E-4</v>
      </c>
    </row>
    <row r="11" spans="1:11" ht="21">
      <c r="A11" s="13" t="s">
        <v>98</v>
      </c>
      <c r="B11" s="9"/>
      <c r="C11" s="18" t="s">
        <v>99</v>
      </c>
      <c r="E11" s="14">
        <v>8345459</v>
      </c>
      <c r="F11" s="14"/>
      <c r="G11" s="46">
        <f t="shared" si="0"/>
        <v>0.99203656579990773</v>
      </c>
      <c r="H11" s="14"/>
      <c r="I11" s="14">
        <v>8358479</v>
      </c>
      <c r="J11" s="14"/>
      <c r="K11" s="46">
        <f t="shared" si="1"/>
        <v>0.17172795429528678</v>
      </c>
    </row>
    <row r="12" spans="1:11" ht="21">
      <c r="A12" s="13" t="s">
        <v>100</v>
      </c>
      <c r="B12" s="9"/>
      <c r="C12" s="18" t="s">
        <v>101</v>
      </c>
      <c r="E12" s="14">
        <v>4295</v>
      </c>
      <c r="F12" s="14"/>
      <c r="G12" s="46">
        <f t="shared" si="0"/>
        <v>5.1055275091646893E-4</v>
      </c>
      <c r="H12" s="14"/>
      <c r="I12" s="14">
        <v>44679</v>
      </c>
      <c r="J12" s="14"/>
      <c r="K12" s="46">
        <f t="shared" si="1"/>
        <v>9.1794610837200386E-4</v>
      </c>
    </row>
    <row r="13" spans="1:11" ht="19.5" thickBot="1">
      <c r="E13" s="16">
        <f>SUM(E8:E12)</f>
        <v>8412451</v>
      </c>
      <c r="G13" s="42">
        <f>SUM(G8:G12)</f>
        <v>1</v>
      </c>
      <c r="I13" s="16">
        <f>SUM(I8:I12)</f>
        <v>48672792</v>
      </c>
      <c r="K13" s="42">
        <f>SUM(K8:K12)</f>
        <v>0.99999999999999989</v>
      </c>
    </row>
    <row r="14" spans="1:11" ht="15.75" thickTop="1"/>
  </sheetData>
  <mergeCells count="11">
    <mergeCell ref="A2:K2"/>
    <mergeCell ref="A3:K3"/>
    <mergeCell ref="A4:K4"/>
    <mergeCell ref="I7"/>
    <mergeCell ref="K7"/>
    <mergeCell ref="I6:K6"/>
    <mergeCell ref="A7"/>
    <mergeCell ref="C7"/>
    <mergeCell ref="A6:C6"/>
    <mergeCell ref="G7"/>
    <mergeCell ref="E6:G6"/>
  </mergeCells>
  <pageMargins left="0.7" right="0.7" top="0.75" bottom="0.75" header="0.3" footer="0.3"/>
  <pageSetup scale="42" orientation="portrait" r:id="rId1"/>
  <ignoredErrors>
    <ignoredError sqref="C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9"/>
  <sheetViews>
    <sheetView rightToLeft="1" view="pageBreakPreview" zoomScale="120" zoomScaleNormal="100" zoomScaleSheetLayoutView="120" workbookViewId="0">
      <selection activeCell="E12" sqref="E12"/>
    </sheetView>
  </sheetViews>
  <sheetFormatPr defaultRowHeight="15"/>
  <cols>
    <col min="1" max="1" width="34.14062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60" t="s">
        <v>0</v>
      </c>
      <c r="B2" s="60"/>
      <c r="C2" s="60"/>
      <c r="D2" s="60"/>
      <c r="E2" s="60"/>
    </row>
    <row r="3" spans="1:5" ht="30">
      <c r="A3" s="60" t="s">
        <v>112</v>
      </c>
      <c r="B3" s="60"/>
      <c r="C3" s="60"/>
      <c r="D3" s="60"/>
      <c r="E3" s="60"/>
    </row>
    <row r="4" spans="1:5" ht="30">
      <c r="A4" s="60" t="s">
        <v>2</v>
      </c>
      <c r="B4" s="60"/>
      <c r="C4" s="60"/>
      <c r="D4" s="60"/>
      <c r="E4" s="60"/>
    </row>
    <row r="6" spans="1:5" ht="30">
      <c r="A6" s="61" t="s">
        <v>189</v>
      </c>
      <c r="B6" s="9"/>
      <c r="C6" s="59" t="s">
        <v>114</v>
      </c>
      <c r="D6" s="9"/>
      <c r="E6" s="59" t="s">
        <v>6</v>
      </c>
    </row>
    <row r="7" spans="1:5" ht="30">
      <c r="A7" s="59" t="s">
        <v>189</v>
      </c>
      <c r="B7" s="9"/>
      <c r="C7" s="59" t="s">
        <v>85</v>
      </c>
      <c r="D7" s="9"/>
      <c r="E7" s="59" t="s">
        <v>85</v>
      </c>
    </row>
    <row r="8" spans="1:5" ht="21">
      <c r="A8" s="13" t="s">
        <v>189</v>
      </c>
      <c r="C8" s="14">
        <v>1008196825</v>
      </c>
      <c r="D8" s="14"/>
      <c r="E8" s="14">
        <v>917901294</v>
      </c>
    </row>
    <row r="9" spans="1:5" ht="21">
      <c r="A9" s="13" t="s">
        <v>190</v>
      </c>
      <c r="C9" s="14">
        <v>0</v>
      </c>
      <c r="D9" s="14"/>
      <c r="E9" s="14">
        <v>26</v>
      </c>
    </row>
    <row r="10" spans="1:5" ht="21">
      <c r="A10" s="13" t="s">
        <v>191</v>
      </c>
      <c r="C10" s="14">
        <v>21886702</v>
      </c>
      <c r="D10" s="14"/>
      <c r="E10" s="14">
        <v>543090575</v>
      </c>
    </row>
    <row r="11" spans="1:5" ht="19.5" thickBot="1">
      <c r="A11" s="2" t="s">
        <v>121</v>
      </c>
      <c r="C11" s="16">
        <f>SUM(C8:C10)</f>
        <v>1030083527</v>
      </c>
      <c r="D11" s="14"/>
      <c r="E11" s="16">
        <f>SUM(E8:E10)</f>
        <v>1460991895</v>
      </c>
    </row>
    <row r="12" spans="1:5" ht="15.75" thickTop="1"/>
    <row r="14" spans="1:5">
      <c r="E14" s="6"/>
    </row>
    <row r="15" spans="1:5" ht="18.75">
      <c r="A15" s="28"/>
      <c r="C15" s="6"/>
      <c r="E15" s="28"/>
    </row>
    <row r="16" spans="1:5" ht="18.75">
      <c r="A16" s="28"/>
      <c r="C16" s="6"/>
      <c r="E16" s="28"/>
    </row>
    <row r="17" spans="5:5">
      <c r="E17" s="8"/>
    </row>
    <row r="19" spans="5:5">
      <c r="E19" s="6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2021-12-25T11:22:51Z</dcterms:created>
  <dcterms:modified xsi:type="dcterms:W3CDTF">2021-12-27T12:38:59Z</dcterms:modified>
</cp:coreProperties>
</file>