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DFBCFA19-978F-488C-A179-55AB15FD01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بانکی'!$A$1:$K$14</definedName>
    <definedName name="_xlnm.Print_Area" localSheetId="3">'درآمد سود سهام'!$A$1:$S$48</definedName>
    <definedName name="_xlnm.Print_Area" localSheetId="4">'درآمد ناشی از تغییر قیمت اوراق'!$A$1:$Q$71</definedName>
    <definedName name="_xlnm.Print_Area" localSheetId="1">سپرده!$A$1:$T$20</definedName>
    <definedName name="_xlnm.Print_Area" localSheetId="6">'سرمایه‌گذاری در سهام'!$A$1:$U$95</definedName>
    <definedName name="_xlnm.Print_Area" localSheetId="0">سهام!$A$1:$Y$76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E11" i="14"/>
  <c r="C11" i="14"/>
  <c r="S93" i="11"/>
  <c r="Q61" i="11"/>
  <c r="Q94" i="11" s="1"/>
  <c r="O93" i="11"/>
  <c r="M73" i="11"/>
  <c r="M94" i="11" s="1"/>
  <c r="I87" i="11"/>
  <c r="I94" i="11" s="1"/>
  <c r="E87" i="11"/>
  <c r="E94" i="11"/>
  <c r="I57" i="9"/>
  <c r="I58" i="9"/>
  <c r="I59" i="9"/>
  <c r="I65" i="9"/>
  <c r="I66" i="9"/>
  <c r="D94" i="11"/>
  <c r="F94" i="11"/>
  <c r="G94" i="11"/>
  <c r="H94" i="11"/>
  <c r="J94" i="11"/>
  <c r="K94" i="11"/>
  <c r="L94" i="11"/>
  <c r="N94" i="11"/>
  <c r="O94" i="11"/>
  <c r="P94" i="11"/>
  <c r="R94" i="11"/>
  <c r="S94" i="11"/>
  <c r="T94" i="11"/>
  <c r="U94" i="11"/>
  <c r="C94" i="11"/>
  <c r="M38" i="10"/>
  <c r="M46" i="8"/>
  <c r="K47" i="8"/>
  <c r="S47" i="8"/>
  <c r="S9" i="8"/>
  <c r="S14" i="8"/>
  <c r="O46" i="8"/>
  <c r="O47" i="8"/>
  <c r="K13" i="13" l="1"/>
  <c r="K9" i="13"/>
  <c r="K10" i="13"/>
  <c r="K11" i="13"/>
  <c r="K12" i="13"/>
  <c r="K8" i="13"/>
  <c r="G9" i="13"/>
  <c r="G10" i="13"/>
  <c r="G11" i="13"/>
  <c r="G13" i="13" s="1"/>
  <c r="G12" i="13"/>
  <c r="G8" i="13"/>
  <c r="F13" i="13"/>
  <c r="H13" i="13"/>
  <c r="I13" i="13"/>
  <c r="J13" i="13"/>
  <c r="E13" i="13"/>
  <c r="Q61" i="10" l="1"/>
  <c r="Q62" i="10" s="1"/>
  <c r="I62" i="10"/>
  <c r="G62" i="10"/>
  <c r="E62" i="10"/>
  <c r="C62" i="10"/>
  <c r="D62" i="10"/>
  <c r="F62" i="10"/>
  <c r="H62" i="10"/>
  <c r="J62" i="10"/>
  <c r="K62" i="10"/>
  <c r="L62" i="10"/>
  <c r="M62" i="10"/>
  <c r="N62" i="10"/>
  <c r="O62" i="10"/>
  <c r="P62" i="10"/>
  <c r="C68" i="9"/>
  <c r="E68" i="9"/>
  <c r="Q6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60" i="9"/>
  <c r="I61" i="9"/>
  <c r="I62" i="9"/>
  <c r="I63" i="9"/>
  <c r="I64" i="9"/>
  <c r="I67" i="9"/>
  <c r="I8" i="9"/>
  <c r="Q9" i="9"/>
  <c r="Q10" i="9"/>
  <c r="Q11" i="9"/>
  <c r="Q12" i="9"/>
  <c r="Q13" i="9"/>
  <c r="Q14" i="9"/>
  <c r="Q15" i="9"/>
  <c r="Q68" i="9" s="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4" i="9"/>
  <c r="Q65" i="9"/>
  <c r="Q66" i="9"/>
  <c r="Q67" i="9"/>
  <c r="Q8" i="9"/>
  <c r="J68" i="9"/>
  <c r="K68" i="9"/>
  <c r="L68" i="9"/>
  <c r="M68" i="9"/>
  <c r="N68" i="9"/>
  <c r="O68" i="9"/>
  <c r="P68" i="9"/>
  <c r="G68" i="9"/>
  <c r="I68" i="9" l="1"/>
  <c r="M25" i="8"/>
  <c r="M47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8" i="8"/>
  <c r="S10" i="8"/>
  <c r="S11" i="8"/>
  <c r="S12" i="8"/>
  <c r="S13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8" i="8"/>
  <c r="I47" i="8"/>
  <c r="Q47" i="8"/>
  <c r="K8" i="7"/>
  <c r="K9" i="7"/>
  <c r="K13" i="7" s="1"/>
  <c r="K10" i="7"/>
  <c r="K11" i="7"/>
  <c r="K12" i="7"/>
  <c r="Q9" i="7"/>
  <c r="Q13" i="7" s="1"/>
  <c r="Q10" i="7"/>
  <c r="Q11" i="7"/>
  <c r="Q12" i="7"/>
  <c r="Q8" i="7"/>
  <c r="I13" i="7"/>
  <c r="M13" i="7"/>
  <c r="H13" i="7"/>
  <c r="J13" i="7"/>
  <c r="L13" i="7"/>
  <c r="N13" i="7"/>
  <c r="O13" i="7"/>
  <c r="P13" i="7"/>
  <c r="G13" i="7"/>
  <c r="S16" i="6" l="1"/>
  <c r="M16" i="6"/>
  <c r="L16" i="6"/>
  <c r="N16" i="6"/>
  <c r="O16" i="6"/>
  <c r="P16" i="6"/>
  <c r="Q16" i="6"/>
  <c r="R16" i="6"/>
  <c r="K16" i="6"/>
  <c r="W68" i="1"/>
  <c r="G68" i="1"/>
  <c r="E69" i="1" l="1"/>
  <c r="C69" i="1"/>
  <c r="G69" i="1"/>
  <c r="I69" i="1"/>
  <c r="K69" i="1"/>
  <c r="M69" i="1"/>
  <c r="O69" i="1"/>
  <c r="Q69" i="1"/>
  <c r="S69" i="1"/>
  <c r="U69" i="1"/>
  <c r="W69" i="1"/>
  <c r="Y69" i="1"/>
</calcChain>
</file>

<file path=xl/sharedStrings.xml><?xml version="1.0" encoding="utf-8"?>
<sst xmlns="http://schemas.openxmlformats.org/spreadsheetml/2006/main" count="650" uniqueCount="196">
  <si>
    <t>صندوق سرمایه‌گذاری تجارت شاخصی کاردان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</si>
  <si>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</si>
  <si>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</si>
  <si>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</si>
  <si>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</si>
  <si>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</si>
  <si>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</si>
  <si>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</si>
  <si>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</si>
  <si>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</si>
  <si>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</si>
  <si>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</si>
  <si>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</si>
  <si>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</si>
  <si>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</si>
  <si>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</si>
  <si>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</si>
  <si>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</si>
  <si>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</si>
  <si>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ایرانیان</t>
  </si>
  <si>
    <t>بیمه اتکایی تهران رواک50%تادیه</t>
  </si>
  <si>
    <t>بیمه البرز</t>
  </si>
  <si>
    <t>بیمه تجارت نو</t>
  </si>
  <si>
    <t>پالایش نفت بندرعباس</t>
  </si>
  <si>
    <t>پالایش نفت تبریز</t>
  </si>
  <si>
    <t>پتروشیمی جم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</si>
  <si>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</si>
  <si>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</si>
  <si>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</si>
  <si>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</si>
  <si>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</si>
  <si>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</si>
  <si>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</si>
  <si>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</si>
  <si>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</si>
  <si>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</si>
  <si>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</si>
  <si>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</si>
  <si>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</si>
  <si>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تامین سرمایه بانک ملت</t>
  </si>
  <si>
    <t>ح. کویر تایر</t>
  </si>
  <si>
    <t>ح.تجلی توسعه معادن و فلزات</t>
  </si>
  <si>
    <t>ح.سرمایه گذاری صندوق بازنشستگی</t>
  </si>
  <si>
    <t>داروسازی‌ سینا</t>
  </si>
  <si>
    <t>ریل پرداز نو آفرین</t>
  </si>
  <si>
    <t>س. نفت و گاز و پتروشیمی تأمین</t>
  </si>
  <si>
    <t>سرمایه گذاری دارویی 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</si>
  <si>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</si>
  <si>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</si>
  <si>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</si>
  <si>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</si>
  <si>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</si>
  <si>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</si>
  <si>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شرکت ارتباطات سیار ایران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</si>
  <si>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</si>
  <si>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</si>
  <si>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</si>
  <si>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</si>
  <si>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 خوزستان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</si>
  <si>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</si>
  <si>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</si>
  <si>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</si>
  <si>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</si>
  <si>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</si>
  <si>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</si>
  <si>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</si>
  <si>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</si>
  <si>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</si>
  <si>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</si>
  <si>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</si>
  <si>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</si>
  <si>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</si>
  <si>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</si>
  <si>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کویر تایر</t>
  </si>
  <si>
    <t>کیمیدارو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</si>
  <si>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</si>
  <si>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</si>
  <si>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</si>
  <si>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</si>
  <si>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</si>
  <si>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</si>
  <si>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</si>
  <si>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</si>
  <si>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</si>
  <si>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</si>
  <si>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</si>
  <si>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</si>
  <si>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</si>
  <si>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</si>
  <si>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</si>
  <si>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</si>
  <si>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</si>
  <si>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</si>
  <si>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</si>
  <si>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</si>
  <si>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</si>
  <si>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</si>
  <si>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</si>
  <si>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</si>
  <si>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</si>
  <si>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</si>
  <si>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</si>
  <si>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</si>
  <si>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</si>
  <si>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</si>
  <si>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</si>
  <si>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</si>
  <si>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</si>
  <si>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</si>
  <si>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</si>
  <si>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</si>
  <si>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</si>
  <si>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</si>
  <si>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</si>
  <si>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</si>
  <si>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</si>
  <si>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</si>
  <si>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</si>
  <si>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</si>
  <si>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</si>
  <si>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</si>
  <si>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</si>
  <si>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</si>
  <si>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</si>
  <si>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</si>
  <si>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</si>
  <si>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</si>
  <si>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</si>
  <si>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</si>
  <si>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1400/07/14</t>
  </si>
  <si>
    <t>1400/04/31</t>
  </si>
  <si>
    <t>1400/04/29</t>
  </si>
  <si>
    <t>1400/07/17</t>
  </si>
  <si>
    <t>1400/04/24</t>
  </si>
  <si>
    <t>سیمان فارس و خوزستان</t>
  </si>
  <si>
    <t>1400/03/30</t>
  </si>
  <si>
    <t>1400/09/06</t>
  </si>
  <si>
    <t>معدنی و صنعتی گل گهر</t>
  </si>
  <si>
    <t>1400/04/12</t>
  </si>
  <si>
    <t>1400/05/11</t>
  </si>
  <si>
    <t>1400/04/09</t>
  </si>
  <si>
    <t>1400/04/27</t>
  </si>
  <si>
    <t>1400/10/29</t>
  </si>
  <si>
    <t>1400/04/28</t>
  </si>
  <si>
    <t>1400/07/25</t>
  </si>
  <si>
    <t>1400/05/31</t>
  </si>
  <si>
    <t>1400/05/18</t>
  </si>
  <si>
    <t>1400/04/21</t>
  </si>
  <si>
    <t>1400/07/27</t>
  </si>
  <si>
    <t>1400/04/22</t>
  </si>
  <si>
    <t>فجر انرژی خلیج فارس</t>
  </si>
  <si>
    <t>سبحان دارو</t>
  </si>
  <si>
    <t>1400/03/03</t>
  </si>
  <si>
    <t>پتروشیمی پارس</t>
  </si>
  <si>
    <t>تامین سرمایه نوین</t>
  </si>
  <si>
    <t>1400/03/11</t>
  </si>
  <si>
    <t>سرمایه گذاری صدرتامین</t>
  </si>
  <si>
    <t>1400/05/20</t>
  </si>
  <si>
    <t>پدیده شیمی قرن</t>
  </si>
  <si>
    <t>رایان هم افزا</t>
  </si>
  <si>
    <t>1400/03/18</t>
  </si>
  <si>
    <t>سپید ماکیان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</si>
  <si>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</si>
  <si>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</si>
  <si>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</si>
  <si>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</si>
  <si>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</si>
  <si>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</si>
  <si>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ح . معدنی و صنعتی گل گهر</t>
  </si>
  <si>
    <t>پالایش نفت اصفهان</t>
  </si>
  <si>
    <t>سرمایه گذاری تامین اجتماعی</t>
  </si>
  <si>
    <t>ح . تامین سرمایه لوتوس پارسیان</t>
  </si>
  <si>
    <t>بانک تجارت</t>
  </si>
  <si>
    <t>ح . مس‌ شهیدباهنر</t>
  </si>
  <si>
    <t>آریان کیمیا تک</t>
  </si>
  <si>
    <t>پتروشیمی پردیس</t>
  </si>
  <si>
    <t>البرزدارو</t>
  </si>
  <si>
    <t>ح . سرمایه گذاری دارویی تامین</t>
  </si>
  <si>
    <t>شرکت کی بی سی</t>
  </si>
  <si>
    <t>سرمایه گذاری هامون صبا</t>
  </si>
  <si>
    <t>گ.مدیریت ارزش سرمایه ص ب کشوری</t>
  </si>
  <si>
    <t>س. و خدمات مدیریت صند. ب کشوری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</si>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</sst>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\ ;\(#,##0\);\-\ ;"/>
    <numFmt numFmtId="165" formatCode="#,##0;\(#,##0\)"/>
  </numFmts>
  <fonts count="14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sz val="9"/>
      <color rgb="FF00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rgb="FF000000"/>
      <name val="Tahoma"/>
      <family val="2"/>
    </font>
    <font>
      <b/>
      <sz val="18"/>
      <color rgb="FF000000"/>
      <name val="B Nazanin"/>
      <charset val="178"/>
    </font>
    <font>
      <sz val="11"/>
      <name val="Calibri"/>
    </font>
    <font>
      <b/>
      <sz val="10"/>
      <color rgb="FF000000"/>
      <name val="B Nazanin"/>
      <charset val="178"/>
    </font>
    <font>
      <sz val="12"/>
      <color rgb="FFFF0000"/>
      <name val="B Nazanin"/>
      <charset val="178"/>
    </font>
    <font>
      <b/>
      <sz val="9"/>
      <color theme="1" tint="0.3499862666707357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0" fontId="1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4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Fill="1" applyAlignment="1">
      <alignment vertical="center" wrapText="1"/>
    </xf>
    <xf numFmtId="0" fontId="1" fillId="0" borderId="0" xfId="0" applyFont="1" applyFill="1"/>
    <xf numFmtId="0" fontId="4" fillId="0" borderId="0" xfId="0" applyFont="1" applyAlignment="1">
      <alignment horizontal="center" vertical="center"/>
    </xf>
    <xf numFmtId="164" fontId="4" fillId="0" borderId="0" xfId="0" applyNumberFormat="1" applyFont="1"/>
    <xf numFmtId="0" fontId="5" fillId="0" borderId="0" xfId="0" applyFont="1"/>
    <xf numFmtId="3" fontId="6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2" fillId="0" borderId="0" xfId="0" applyFont="1"/>
    <xf numFmtId="43" fontId="12" fillId="0" borderId="0" xfId="1" applyFont="1"/>
    <xf numFmtId="10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/>
    <xf numFmtId="3" fontId="1" fillId="0" borderId="0" xfId="0" applyNumberFormat="1" applyFont="1" applyFill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3" fontId="4" fillId="0" borderId="0" xfId="0" applyNumberFormat="1" applyFont="1" applyFill="1"/>
    <xf numFmtId="3" fontId="8" fillId="0" borderId="0" xfId="0" applyNumberFormat="1" applyFont="1" applyFill="1" applyBorder="1"/>
    <xf numFmtId="0" fontId="1" fillId="0" borderId="0" xfId="0" applyFont="1" applyFill="1" applyBorder="1"/>
    <xf numFmtId="3" fontId="5" fillId="0" borderId="0" xfId="0" applyNumberFormat="1" applyFont="1" applyFill="1" applyBorder="1"/>
    <xf numFmtId="3" fontId="1" fillId="0" borderId="0" xfId="0" applyNumberFormat="1" applyFont="1" applyFill="1" applyBorder="1"/>
    <xf numFmtId="3" fontId="4" fillId="0" borderId="0" xfId="0" applyNumberFormat="1" applyFont="1" applyFill="1" applyBorder="1"/>
    <xf numFmtId="165" fontId="11" fillId="0" borderId="0" xfId="0" applyNumberFormat="1" applyFont="1" applyFill="1" applyBorder="1" applyAlignment="1">
      <alignment horizontal="center" vertical="center" wrapText="1" readingOrder="2"/>
    </xf>
    <xf numFmtId="164" fontId="1" fillId="0" borderId="0" xfId="0" applyNumberFormat="1" applyFont="1" applyFill="1"/>
    <xf numFmtId="10" fontId="4" fillId="0" borderId="0" xfId="0" applyNumberFormat="1" applyFont="1"/>
    <xf numFmtId="164" fontId="4" fillId="0" borderId="1" xfId="0" applyNumberFormat="1" applyFont="1" applyBorder="1"/>
    <xf numFmtId="0" fontId="1" fillId="0" borderId="0" xfId="0" applyFont="1" applyAlignment="1">
      <alignment horizontal="center" vertical="center"/>
    </xf>
    <xf numFmtId="3" fontId="13" fillId="2" borderId="0" xfId="0" applyNumberFormat="1" applyFont="1" applyFill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6"/>
  <sheetViews>
    <sheetView rightToLeft="1" tabSelected="1" view="pageBreakPreview" zoomScale="90" zoomScaleNormal="90" zoomScaleSheetLayoutView="90" workbookViewId="0">
      <selection activeCell="AA4" sqref="AA4"/>
    </sheetView>
  </sheetViews>
  <sheetFormatPr defaultRowHeight="15"/>
  <cols>
    <col min="1" max="1" width="29.7109375" style="1" bestFit="1" customWidth="1"/>
    <col min="2" max="2" width="1" style="1" customWidth="1"/>
    <col min="3" max="3" width="14.7109375" style="1" bestFit="1" customWidth="1"/>
    <col min="4" max="4" width="1.7109375" style="1" customWidth="1"/>
    <col min="5" max="5" width="21.14062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1.14062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18.42578125" style="1" bestFit="1" customWidth="1"/>
    <col min="28" max="16384" width="9.140625" style="1"/>
  </cols>
  <sheetData>
    <row r="2" spans="1:27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7" ht="23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7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7" ht="30">
      <c r="A6" s="27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7" ht="23.25">
      <c r="A7" s="27" t="s">
        <v>3</v>
      </c>
      <c r="C7" s="27" t="s">
        <v>7</v>
      </c>
      <c r="E7" s="27" t="s">
        <v>8</v>
      </c>
      <c r="G7" s="27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  <c r="AA7" s="12"/>
    </row>
    <row r="8" spans="1:27" ht="23.25">
      <c r="A8" s="28" t="s">
        <v>3</v>
      </c>
      <c r="C8" s="28" t="s">
        <v>7</v>
      </c>
      <c r="E8" s="28" t="s">
        <v>8</v>
      </c>
      <c r="G8" s="2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7" ht="18.75">
      <c r="A9" s="2" t="s">
        <v>15</v>
      </c>
      <c r="C9" s="4">
        <v>13000000</v>
      </c>
      <c r="D9" s="4"/>
      <c r="E9" s="4">
        <v>138922694049</v>
      </c>
      <c r="F9" s="4"/>
      <c r="G9" s="4">
        <v>86969434500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38740000</v>
      </c>
      <c r="R9" s="4"/>
      <c r="S9" s="4">
        <v>2342</v>
      </c>
      <c r="T9" s="4"/>
      <c r="U9" s="4">
        <v>138922694049</v>
      </c>
      <c r="V9" s="4"/>
      <c r="W9" s="4">
        <v>90189241974</v>
      </c>
      <c r="Y9" s="5">
        <v>2.0201135968893315E-2</v>
      </c>
      <c r="AA9" s="7"/>
    </row>
    <row r="10" spans="1:27" ht="18.75">
      <c r="A10" s="2" t="s">
        <v>16</v>
      </c>
      <c r="C10" s="4">
        <v>4000000</v>
      </c>
      <c r="D10" s="4"/>
      <c r="E10" s="4">
        <v>14685670611</v>
      </c>
      <c r="F10" s="4"/>
      <c r="G10" s="4">
        <v>11781480600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4000000</v>
      </c>
      <c r="R10" s="4"/>
      <c r="S10" s="4">
        <v>2869</v>
      </c>
      <c r="T10" s="4"/>
      <c r="U10" s="4">
        <v>14685670611</v>
      </c>
      <c r="V10" s="4"/>
      <c r="W10" s="4">
        <v>11407717800</v>
      </c>
      <c r="Y10" s="5">
        <v>2.5551701436741085E-3</v>
      </c>
      <c r="AA10" s="7"/>
    </row>
    <row r="11" spans="1:27" ht="18.75">
      <c r="A11" s="2" t="s">
        <v>17</v>
      </c>
      <c r="C11" s="4">
        <v>50565043</v>
      </c>
      <c r="D11" s="4"/>
      <c r="E11" s="4">
        <v>208316127690</v>
      </c>
      <c r="F11" s="4"/>
      <c r="G11" s="4">
        <v>160342737371.33899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50565043</v>
      </c>
      <c r="R11" s="4"/>
      <c r="S11" s="4">
        <v>3181</v>
      </c>
      <c r="T11" s="4"/>
      <c r="U11" s="4">
        <v>208316127690</v>
      </c>
      <c r="V11" s="4"/>
      <c r="W11" s="4">
        <v>159890359742.39099</v>
      </c>
      <c r="Y11" s="5">
        <v>3.5813217037598009E-2</v>
      </c>
      <c r="AA11" s="7"/>
    </row>
    <row r="12" spans="1:27" ht="18.75">
      <c r="A12" s="2" t="s">
        <v>18</v>
      </c>
      <c r="C12" s="4">
        <v>38137</v>
      </c>
      <c r="D12" s="4"/>
      <c r="E12" s="4">
        <v>26720136</v>
      </c>
      <c r="F12" s="4"/>
      <c r="G12" s="4">
        <v>26537059.395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38137</v>
      </c>
      <c r="R12" s="4"/>
      <c r="S12" s="4">
        <v>700</v>
      </c>
      <c r="T12" s="4"/>
      <c r="U12" s="4">
        <v>26720136</v>
      </c>
      <c r="V12" s="4"/>
      <c r="W12" s="4">
        <v>26537059.395</v>
      </c>
      <c r="Y12" s="5">
        <v>5.9439322619823651E-6</v>
      </c>
      <c r="AA12" s="7"/>
    </row>
    <row r="13" spans="1:27" ht="18.75">
      <c r="A13" s="2" t="s">
        <v>19</v>
      </c>
      <c r="C13" s="4">
        <v>5664941</v>
      </c>
      <c r="D13" s="4"/>
      <c r="E13" s="4">
        <v>65983616067</v>
      </c>
      <c r="F13" s="4"/>
      <c r="G13" s="4">
        <v>54622975630.184998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5664941</v>
      </c>
      <c r="R13" s="4"/>
      <c r="S13" s="4">
        <v>10540</v>
      </c>
      <c r="T13" s="4"/>
      <c r="U13" s="4">
        <v>65983616067</v>
      </c>
      <c r="V13" s="4"/>
      <c r="W13" s="4">
        <v>59353212695.067001</v>
      </c>
      <c r="Y13" s="5">
        <v>1.3294294237325388E-2</v>
      </c>
      <c r="AA13" s="7"/>
    </row>
    <row r="14" spans="1:27" ht="18.75">
      <c r="A14" s="2" t="s">
        <v>20</v>
      </c>
      <c r="C14" s="4">
        <v>108053</v>
      </c>
      <c r="D14" s="4"/>
      <c r="E14" s="4">
        <v>54075554</v>
      </c>
      <c r="F14" s="4"/>
      <c r="G14" s="4">
        <v>53705042.325000003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108053</v>
      </c>
      <c r="R14" s="4"/>
      <c r="S14" s="4">
        <v>500</v>
      </c>
      <c r="T14" s="4"/>
      <c r="U14" s="4">
        <v>54075554</v>
      </c>
      <c r="V14" s="4"/>
      <c r="W14" s="4">
        <v>53705042.325000003</v>
      </c>
      <c r="Y14" s="5">
        <v>1.2029182621750543E-5</v>
      </c>
      <c r="AA14" s="7"/>
    </row>
    <row r="15" spans="1:27" ht="18.75">
      <c r="A15" s="2" t="s">
        <v>21</v>
      </c>
      <c r="C15" s="4">
        <v>25624304</v>
      </c>
      <c r="D15" s="4"/>
      <c r="E15" s="4">
        <v>68737482442</v>
      </c>
      <c r="F15" s="4"/>
      <c r="G15" s="4">
        <v>45645536189.030403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25624304</v>
      </c>
      <c r="R15" s="4"/>
      <c r="S15" s="4">
        <v>1623</v>
      </c>
      <c r="T15" s="4"/>
      <c r="U15" s="4">
        <v>68737482442</v>
      </c>
      <c r="V15" s="4"/>
      <c r="W15" s="4">
        <v>41340795331.917603</v>
      </c>
      <c r="Y15" s="5">
        <v>9.2597632409751416E-3</v>
      </c>
      <c r="AA15" s="7"/>
    </row>
    <row r="16" spans="1:27" ht="18.75">
      <c r="A16" s="2" t="s">
        <v>22</v>
      </c>
      <c r="C16" s="4">
        <v>5586724</v>
      </c>
      <c r="D16" s="4"/>
      <c r="E16" s="4">
        <v>45430293717</v>
      </c>
      <c r="F16" s="4"/>
      <c r="G16" s="4">
        <v>36108746415.284401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5586724</v>
      </c>
      <c r="R16" s="4"/>
      <c r="S16" s="4">
        <v>5460</v>
      </c>
      <c r="T16" s="4"/>
      <c r="U16" s="4">
        <v>45430293717</v>
      </c>
      <c r="V16" s="4"/>
      <c r="W16" s="4">
        <v>30322017137.411999</v>
      </c>
      <c r="Y16" s="5">
        <v>6.7917101600716134E-3</v>
      </c>
      <c r="AA16" s="7"/>
    </row>
    <row r="17" spans="1:27" ht="18.75">
      <c r="A17" s="2" t="s">
        <v>23</v>
      </c>
      <c r="C17" s="4">
        <v>12841679</v>
      </c>
      <c r="D17" s="4"/>
      <c r="E17" s="4">
        <v>114980784614</v>
      </c>
      <c r="F17" s="4"/>
      <c r="G17" s="4">
        <v>75570404378.904007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12841679</v>
      </c>
      <c r="R17" s="4"/>
      <c r="S17" s="4">
        <v>6450</v>
      </c>
      <c r="T17" s="4"/>
      <c r="U17" s="4">
        <v>114980784614</v>
      </c>
      <c r="V17" s="4"/>
      <c r="W17" s="4">
        <v>82335998014.177505</v>
      </c>
      <c r="Y17" s="5">
        <v>1.8442118534474708E-2</v>
      </c>
      <c r="AA17" s="7"/>
    </row>
    <row r="18" spans="1:27" ht="18.75">
      <c r="A18" s="2" t="s">
        <v>24</v>
      </c>
      <c r="C18" s="4">
        <v>4550000</v>
      </c>
      <c r="D18" s="4"/>
      <c r="E18" s="4">
        <v>127727251980</v>
      </c>
      <c r="F18" s="4"/>
      <c r="G18" s="4">
        <v>141612860025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4550000</v>
      </c>
      <c r="R18" s="4"/>
      <c r="S18" s="4">
        <v>34360</v>
      </c>
      <c r="T18" s="4"/>
      <c r="U18" s="4">
        <v>127727251980</v>
      </c>
      <c r="V18" s="4"/>
      <c r="W18" s="4">
        <v>155407788900</v>
      </c>
      <c r="Y18" s="5">
        <v>3.4809183506598354E-2</v>
      </c>
      <c r="AA18" s="7"/>
    </row>
    <row r="19" spans="1:27" ht="18.75">
      <c r="A19" s="2" t="s">
        <v>25</v>
      </c>
      <c r="C19" s="4">
        <v>450000</v>
      </c>
      <c r="D19" s="4"/>
      <c r="E19" s="4">
        <v>16706759236</v>
      </c>
      <c r="F19" s="4"/>
      <c r="G19" s="4">
        <v>21874070250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450000</v>
      </c>
      <c r="R19" s="4"/>
      <c r="S19" s="4">
        <v>48400</v>
      </c>
      <c r="T19" s="4"/>
      <c r="U19" s="4">
        <v>16706759236</v>
      </c>
      <c r="V19" s="4"/>
      <c r="W19" s="4">
        <v>21650409000</v>
      </c>
      <c r="Y19" s="5">
        <v>4.8493905306049214E-3</v>
      </c>
      <c r="AA19" s="7"/>
    </row>
    <row r="20" spans="1:27" ht="18.75">
      <c r="A20" s="2" t="s">
        <v>26</v>
      </c>
      <c r="C20" s="4">
        <v>1404845</v>
      </c>
      <c r="D20" s="4"/>
      <c r="E20" s="4">
        <v>114387671316</v>
      </c>
      <c r="F20" s="4"/>
      <c r="G20" s="4">
        <v>126368033726.903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1404845</v>
      </c>
      <c r="R20" s="4"/>
      <c r="S20" s="4">
        <v>76000</v>
      </c>
      <c r="T20" s="4"/>
      <c r="U20" s="4">
        <v>114387671316</v>
      </c>
      <c r="V20" s="4"/>
      <c r="W20" s="4">
        <v>106132949091</v>
      </c>
      <c r="Y20" s="5">
        <v>2.3772304639005648E-2</v>
      </c>
      <c r="AA20" s="7"/>
    </row>
    <row r="21" spans="1:27" ht="18.75">
      <c r="A21" s="2" t="s">
        <v>27</v>
      </c>
      <c r="C21" s="4">
        <v>500000</v>
      </c>
      <c r="D21" s="4"/>
      <c r="E21" s="4">
        <v>34238716494</v>
      </c>
      <c r="F21" s="4"/>
      <c r="G21" s="4">
        <v>60622139250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500000</v>
      </c>
      <c r="R21" s="4"/>
      <c r="S21" s="4">
        <v>116500</v>
      </c>
      <c r="T21" s="4"/>
      <c r="U21" s="4">
        <v>34238716494</v>
      </c>
      <c r="V21" s="4"/>
      <c r="W21" s="4">
        <v>57903412500</v>
      </c>
      <c r="Y21" s="5">
        <v>1.2969559155543466E-2</v>
      </c>
      <c r="AA21" s="7"/>
    </row>
    <row r="22" spans="1:27" ht="18.75">
      <c r="A22" s="2" t="s">
        <v>28</v>
      </c>
      <c r="C22" s="4">
        <v>1790000</v>
      </c>
      <c r="D22" s="4"/>
      <c r="E22" s="4">
        <v>109292842453</v>
      </c>
      <c r="F22" s="4"/>
      <c r="G22" s="4">
        <v>189466914109.5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2685000</v>
      </c>
      <c r="R22" s="4"/>
      <c r="S22" s="4">
        <v>71800</v>
      </c>
      <c r="T22" s="4"/>
      <c r="U22" s="4">
        <v>109292842453</v>
      </c>
      <c r="V22" s="4"/>
      <c r="W22" s="4">
        <v>191635941150</v>
      </c>
      <c r="Y22" s="5">
        <v>4.2923785797135378E-2</v>
      </c>
      <c r="AA22" s="7"/>
    </row>
    <row r="23" spans="1:27" ht="18.75">
      <c r="A23" s="2" t="s">
        <v>29</v>
      </c>
      <c r="C23" s="4">
        <v>20731945</v>
      </c>
      <c r="D23" s="4"/>
      <c r="E23" s="4">
        <v>74230100556</v>
      </c>
      <c r="F23" s="4"/>
      <c r="G23" s="4">
        <v>50841391350.525703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20731945</v>
      </c>
      <c r="R23" s="4"/>
      <c r="S23" s="4">
        <v>2487</v>
      </c>
      <c r="T23" s="4"/>
      <c r="U23" s="4">
        <v>74230100556</v>
      </c>
      <c r="V23" s="4"/>
      <c r="W23" s="4">
        <v>51253563149.070702</v>
      </c>
      <c r="Y23" s="5">
        <v>1.1480085378288457E-2</v>
      </c>
      <c r="AA23" s="7"/>
    </row>
    <row r="24" spans="1:27" ht="18.75">
      <c r="A24" s="2" t="s">
        <v>30</v>
      </c>
      <c r="C24" s="4">
        <v>25453</v>
      </c>
      <c r="D24" s="4"/>
      <c r="E24" s="4">
        <v>25476109</v>
      </c>
      <c r="F24" s="4"/>
      <c r="G24" s="4">
        <v>25301554.649999999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25453</v>
      </c>
      <c r="R24" s="4"/>
      <c r="S24" s="4">
        <v>1000</v>
      </c>
      <c r="T24" s="4"/>
      <c r="U24" s="4">
        <v>25476109</v>
      </c>
      <c r="V24" s="4"/>
      <c r="W24" s="4">
        <v>25301554.649999999</v>
      </c>
      <c r="Y24" s="5">
        <v>5.6671963808763569E-6</v>
      </c>
      <c r="AA24" s="7"/>
    </row>
    <row r="25" spans="1:27" ht="18.75">
      <c r="A25" s="2" t="s">
        <v>31</v>
      </c>
      <c r="C25" s="4">
        <v>4183326</v>
      </c>
      <c r="D25" s="4"/>
      <c r="E25" s="4">
        <v>20155214041</v>
      </c>
      <c r="F25" s="4"/>
      <c r="G25" s="4">
        <v>23786249402.916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4183326</v>
      </c>
      <c r="R25" s="4"/>
      <c r="S25" s="4">
        <v>5720</v>
      </c>
      <c r="T25" s="4"/>
      <c r="U25" s="4">
        <v>20155214041</v>
      </c>
      <c r="V25" s="4"/>
      <c r="W25" s="4">
        <v>23786249402.916</v>
      </c>
      <c r="Y25" s="5">
        <v>5.3277890784006812E-3</v>
      </c>
      <c r="AA25" s="7"/>
    </row>
    <row r="26" spans="1:27" ht="18.75">
      <c r="A26" s="2" t="s">
        <v>32</v>
      </c>
      <c r="C26" s="4">
        <v>1129857</v>
      </c>
      <c r="D26" s="4"/>
      <c r="E26" s="4">
        <v>40275112239</v>
      </c>
      <c r="F26" s="4"/>
      <c r="G26" s="4">
        <v>31606123767.269798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1129857</v>
      </c>
      <c r="R26" s="4"/>
      <c r="S26" s="4">
        <v>29500</v>
      </c>
      <c r="T26" s="4"/>
      <c r="U26" s="4">
        <v>40275112239</v>
      </c>
      <c r="V26" s="4"/>
      <c r="W26" s="4">
        <v>33132463350.075001</v>
      </c>
      <c r="Y26" s="5">
        <v>7.4212110277209233E-3</v>
      </c>
      <c r="AA26" s="7"/>
    </row>
    <row r="27" spans="1:27" ht="18.75">
      <c r="A27" s="2" t="s">
        <v>33</v>
      </c>
      <c r="C27" s="4">
        <v>325402</v>
      </c>
      <c r="D27" s="4"/>
      <c r="E27" s="4">
        <v>2485071655</v>
      </c>
      <c r="F27" s="4"/>
      <c r="G27" s="4">
        <v>6071130690.6788998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325402</v>
      </c>
      <c r="R27" s="4"/>
      <c r="S27" s="4">
        <v>24950</v>
      </c>
      <c r="T27" s="4"/>
      <c r="U27" s="4">
        <v>2485071655</v>
      </c>
      <c r="V27" s="4"/>
      <c r="W27" s="4">
        <v>8070473159.5950003</v>
      </c>
      <c r="Y27" s="5">
        <v>1.8076737542298243E-3</v>
      </c>
      <c r="AA27" s="7"/>
    </row>
    <row r="28" spans="1:27" ht="18.75">
      <c r="A28" s="2" t="s">
        <v>34</v>
      </c>
      <c r="C28" s="4">
        <v>5818182</v>
      </c>
      <c r="D28" s="4"/>
      <c r="E28" s="4">
        <v>96611401715</v>
      </c>
      <c r="F28" s="4"/>
      <c r="G28" s="4">
        <v>40022261614.332001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5818182</v>
      </c>
      <c r="R28" s="4"/>
      <c r="S28" s="4">
        <v>6110</v>
      </c>
      <c r="T28" s="4"/>
      <c r="U28" s="4">
        <v>96611401715</v>
      </c>
      <c r="V28" s="4"/>
      <c r="W28" s="4">
        <v>35337574922.481003</v>
      </c>
      <c r="Y28" s="5">
        <v>7.9151253541501834E-3</v>
      </c>
      <c r="AA28" s="7"/>
    </row>
    <row r="29" spans="1:27" ht="18.75">
      <c r="A29" s="2" t="s">
        <v>35</v>
      </c>
      <c r="C29" s="4">
        <v>8303959</v>
      </c>
      <c r="D29" s="4"/>
      <c r="E29" s="4">
        <v>57006038508</v>
      </c>
      <c r="F29" s="4"/>
      <c r="G29" s="4">
        <v>50550866918.749802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8303959</v>
      </c>
      <c r="R29" s="4"/>
      <c r="S29" s="4">
        <v>5290</v>
      </c>
      <c r="T29" s="4"/>
      <c r="U29" s="4">
        <v>57006038508</v>
      </c>
      <c r="V29" s="4"/>
      <c r="W29" s="4">
        <v>43666571848.495499</v>
      </c>
      <c r="Y29" s="5">
        <v>9.7807048368496654E-3</v>
      </c>
      <c r="AA29" s="7"/>
    </row>
    <row r="30" spans="1:27" ht="18.75">
      <c r="A30" s="2" t="s">
        <v>36</v>
      </c>
      <c r="C30" s="4">
        <v>2505466</v>
      </c>
      <c r="D30" s="4"/>
      <c r="E30" s="4">
        <v>37951276180</v>
      </c>
      <c r="F30" s="4"/>
      <c r="G30" s="4">
        <v>25528224392.325001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2505466</v>
      </c>
      <c r="R30" s="4"/>
      <c r="S30" s="4">
        <v>11350</v>
      </c>
      <c r="T30" s="4"/>
      <c r="U30" s="4">
        <v>37951276180</v>
      </c>
      <c r="V30" s="4"/>
      <c r="W30" s="4">
        <v>28267838717.355</v>
      </c>
      <c r="Y30" s="5">
        <v>6.3316027607888837E-3</v>
      </c>
      <c r="AA30" s="7"/>
    </row>
    <row r="31" spans="1:27" ht="18.75">
      <c r="A31" s="2" t="s">
        <v>37</v>
      </c>
      <c r="C31" s="4">
        <v>842938</v>
      </c>
      <c r="D31" s="4"/>
      <c r="E31" s="4">
        <v>75677616005</v>
      </c>
      <c r="F31" s="4"/>
      <c r="G31" s="4">
        <v>95343851735.555405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842938</v>
      </c>
      <c r="R31" s="4"/>
      <c r="S31" s="4">
        <v>108000</v>
      </c>
      <c r="T31" s="4"/>
      <c r="U31" s="4">
        <v>75677616005</v>
      </c>
      <c r="V31" s="4"/>
      <c r="W31" s="4">
        <v>90495632041.199997</v>
      </c>
      <c r="Y31" s="5">
        <v>2.0269763083076285E-2</v>
      </c>
      <c r="AA31" s="7"/>
    </row>
    <row r="32" spans="1:27" ht="18.75">
      <c r="A32" s="2" t="s">
        <v>38</v>
      </c>
      <c r="C32" s="4">
        <v>836661</v>
      </c>
      <c r="D32" s="4"/>
      <c r="E32" s="4">
        <v>20691927887</v>
      </c>
      <c r="F32" s="4"/>
      <c r="G32" s="4">
        <v>16883162201.115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836661</v>
      </c>
      <c r="R32" s="4"/>
      <c r="S32" s="4">
        <v>22700</v>
      </c>
      <c r="T32" s="4"/>
      <c r="U32" s="4">
        <v>20691927887</v>
      </c>
      <c r="V32" s="4"/>
      <c r="W32" s="4">
        <v>18879201082.035</v>
      </c>
      <c r="Y32" s="5">
        <v>4.2286784952934014E-3</v>
      </c>
      <c r="AA32" s="7"/>
    </row>
    <row r="33" spans="1:27" ht="18.75">
      <c r="A33" s="2" t="s">
        <v>39</v>
      </c>
      <c r="C33" s="4">
        <v>9423611</v>
      </c>
      <c r="D33" s="4"/>
      <c r="E33" s="4">
        <v>24303492769</v>
      </c>
      <c r="F33" s="4"/>
      <c r="G33" s="4">
        <v>10913184699.4508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9423611</v>
      </c>
      <c r="R33" s="4"/>
      <c r="S33" s="4">
        <v>1100</v>
      </c>
      <c r="T33" s="4"/>
      <c r="U33" s="4">
        <v>24303492769</v>
      </c>
      <c r="V33" s="4"/>
      <c r="W33" s="4">
        <v>10304294566.004999</v>
      </c>
      <c r="Y33" s="5">
        <v>2.3080186842173926E-3</v>
      </c>
      <c r="AA33" s="7"/>
    </row>
    <row r="34" spans="1:27" ht="18.75">
      <c r="A34" s="2" t="s">
        <v>40</v>
      </c>
      <c r="C34" s="4">
        <v>2995371</v>
      </c>
      <c r="D34" s="4"/>
      <c r="E34" s="4">
        <v>23142236346</v>
      </c>
      <c r="F34" s="4"/>
      <c r="G34" s="4">
        <v>9206580093.5646</v>
      </c>
      <c r="H34" s="4"/>
      <c r="I34" s="4">
        <v>0</v>
      </c>
      <c r="J34" s="4"/>
      <c r="K34" s="4">
        <v>0</v>
      </c>
      <c r="L34" s="4"/>
      <c r="M34" s="4">
        <v>-2995371</v>
      </c>
      <c r="N34" s="4"/>
      <c r="O34" s="4">
        <v>0</v>
      </c>
      <c r="P34" s="4"/>
      <c r="Q34" s="4">
        <v>0</v>
      </c>
      <c r="R34" s="4"/>
      <c r="S34" s="4">
        <v>0</v>
      </c>
      <c r="T34" s="4"/>
      <c r="U34" s="4">
        <v>0</v>
      </c>
      <c r="V34" s="4"/>
      <c r="W34" s="4">
        <v>0</v>
      </c>
      <c r="Y34" s="5">
        <v>0</v>
      </c>
      <c r="AA34" s="7"/>
    </row>
    <row r="35" spans="1:27" ht="18.75">
      <c r="A35" s="2" t="s">
        <v>41</v>
      </c>
      <c r="C35" s="4">
        <v>62000000</v>
      </c>
      <c r="D35" s="4"/>
      <c r="E35" s="4">
        <v>62056296000</v>
      </c>
      <c r="F35" s="4"/>
      <c r="G35" s="4">
        <v>61631100000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62000000</v>
      </c>
      <c r="R35" s="4"/>
      <c r="S35" s="4">
        <v>1000</v>
      </c>
      <c r="T35" s="4"/>
      <c r="U35" s="4">
        <v>62056296000</v>
      </c>
      <c r="V35" s="4"/>
      <c r="W35" s="4">
        <v>61631100000</v>
      </c>
      <c r="Y35" s="5">
        <v>1.3804509315771585E-2</v>
      </c>
      <c r="AA35" s="7"/>
    </row>
    <row r="36" spans="1:27" ht="18.75">
      <c r="A36" s="2" t="s">
        <v>42</v>
      </c>
      <c r="C36" s="4">
        <v>2550000</v>
      </c>
      <c r="D36" s="4"/>
      <c r="E36" s="4">
        <v>24796200000</v>
      </c>
      <c r="F36" s="4"/>
      <c r="G36" s="4">
        <v>27883102500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2550000</v>
      </c>
      <c r="R36" s="4"/>
      <c r="S36" s="4">
        <v>9450</v>
      </c>
      <c r="T36" s="4"/>
      <c r="U36" s="4">
        <v>24796200000</v>
      </c>
      <c r="V36" s="4"/>
      <c r="W36" s="4">
        <v>23954119875</v>
      </c>
      <c r="Y36" s="5">
        <v>5.3653897296258996E-3</v>
      </c>
      <c r="AA36" s="7"/>
    </row>
    <row r="37" spans="1:27" ht="18.75">
      <c r="A37" s="2" t="s">
        <v>43</v>
      </c>
      <c r="C37" s="4">
        <v>1100000</v>
      </c>
      <c r="D37" s="4"/>
      <c r="E37" s="4">
        <v>22570509272</v>
      </c>
      <c r="F37" s="4"/>
      <c r="G37" s="4">
        <v>22284612900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1100000</v>
      </c>
      <c r="R37" s="4"/>
      <c r="S37" s="4">
        <v>19700</v>
      </c>
      <c r="T37" s="4"/>
      <c r="U37" s="4">
        <v>22570509272</v>
      </c>
      <c r="V37" s="4"/>
      <c r="W37" s="4">
        <v>21541063500</v>
      </c>
      <c r="Y37" s="5">
        <v>4.8248986592382302E-3</v>
      </c>
      <c r="AA37" s="7"/>
    </row>
    <row r="38" spans="1:27" ht="18.75">
      <c r="A38" s="2" t="s">
        <v>44</v>
      </c>
      <c r="C38" s="4">
        <v>1394767</v>
      </c>
      <c r="D38" s="4"/>
      <c r="E38" s="4">
        <v>4652979478</v>
      </c>
      <c r="F38" s="4"/>
      <c r="G38" s="4">
        <v>6580177775.1170998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1394767</v>
      </c>
      <c r="R38" s="4"/>
      <c r="S38" s="4">
        <v>3192</v>
      </c>
      <c r="T38" s="4"/>
      <c r="U38" s="4">
        <v>4652979478</v>
      </c>
      <c r="V38" s="4"/>
      <c r="W38" s="4">
        <v>4425606291.2292004</v>
      </c>
      <c r="Y38" s="5">
        <v>9.912742637274174E-4</v>
      </c>
      <c r="AA38" s="7"/>
    </row>
    <row r="39" spans="1:27" ht="18.75">
      <c r="A39" s="2" t="s">
        <v>45</v>
      </c>
      <c r="C39" s="4">
        <v>12150000</v>
      </c>
      <c r="D39" s="4"/>
      <c r="E39" s="4">
        <v>160953381697</v>
      </c>
      <c r="F39" s="4"/>
      <c r="G39" s="4">
        <v>174764427525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12150000</v>
      </c>
      <c r="R39" s="4"/>
      <c r="S39" s="4">
        <v>13200</v>
      </c>
      <c r="T39" s="4"/>
      <c r="U39" s="4">
        <v>160953381697</v>
      </c>
      <c r="V39" s="4"/>
      <c r="W39" s="4">
        <v>159425739000</v>
      </c>
      <c r="Y39" s="5">
        <v>3.5709148452636237E-2</v>
      </c>
      <c r="AA39" s="7"/>
    </row>
    <row r="40" spans="1:27" ht="18.75">
      <c r="A40" s="2" t="s">
        <v>46</v>
      </c>
      <c r="C40" s="4">
        <v>4572828</v>
      </c>
      <c r="D40" s="4"/>
      <c r="E40" s="4">
        <v>105905295904</v>
      </c>
      <c r="F40" s="4"/>
      <c r="G40" s="4">
        <v>82275716088.539993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4572828</v>
      </c>
      <c r="R40" s="4"/>
      <c r="S40" s="4">
        <v>18000</v>
      </c>
      <c r="T40" s="4"/>
      <c r="U40" s="4">
        <v>105905295904</v>
      </c>
      <c r="V40" s="4"/>
      <c r="W40" s="4">
        <v>81821154121.199997</v>
      </c>
      <c r="Y40" s="5">
        <v>1.8326800662219041E-2</v>
      </c>
      <c r="AA40" s="7"/>
    </row>
    <row r="41" spans="1:27" ht="18.75">
      <c r="A41" s="2" t="s">
        <v>47</v>
      </c>
      <c r="C41" s="4">
        <v>11304756</v>
      </c>
      <c r="D41" s="4"/>
      <c r="E41" s="4">
        <v>102018796689</v>
      </c>
      <c r="F41" s="4"/>
      <c r="G41" s="4">
        <v>93833064060.029999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11304756</v>
      </c>
      <c r="R41" s="4"/>
      <c r="S41" s="4">
        <v>7850</v>
      </c>
      <c r="T41" s="4"/>
      <c r="U41" s="4">
        <v>102018796689</v>
      </c>
      <c r="V41" s="4"/>
      <c r="W41" s="4">
        <v>88214317709.130005</v>
      </c>
      <c r="Y41" s="5">
        <v>1.9758780398209986E-2</v>
      </c>
      <c r="AA41" s="7"/>
    </row>
    <row r="42" spans="1:27" ht="18.75">
      <c r="A42" s="2" t="s">
        <v>48</v>
      </c>
      <c r="C42" s="4">
        <v>18396693</v>
      </c>
      <c r="D42" s="4"/>
      <c r="E42" s="4">
        <v>213105735040</v>
      </c>
      <c r="F42" s="4"/>
      <c r="G42" s="4">
        <v>172631476467.57599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18396693</v>
      </c>
      <c r="R42" s="4"/>
      <c r="S42" s="4">
        <v>9050</v>
      </c>
      <c r="T42" s="4"/>
      <c r="U42" s="4">
        <v>213105735040</v>
      </c>
      <c r="V42" s="4"/>
      <c r="W42" s="4">
        <v>165499455723.68301</v>
      </c>
      <c r="Y42" s="5">
        <v>3.7069576533482432E-2</v>
      </c>
      <c r="AA42" s="7"/>
    </row>
    <row r="43" spans="1:27" ht="18.75">
      <c r="A43" s="2" t="s">
        <v>49</v>
      </c>
      <c r="C43" s="4">
        <v>5000000</v>
      </c>
      <c r="D43" s="4"/>
      <c r="E43" s="4">
        <v>53624211042</v>
      </c>
      <c r="F43" s="4"/>
      <c r="G43" s="4">
        <v>62823960000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5000000</v>
      </c>
      <c r="R43" s="4"/>
      <c r="S43" s="4">
        <v>10940</v>
      </c>
      <c r="T43" s="4"/>
      <c r="U43" s="4">
        <v>53624211042</v>
      </c>
      <c r="V43" s="4"/>
      <c r="W43" s="4">
        <v>54374535000</v>
      </c>
      <c r="Y43" s="5">
        <v>1.2179139670527512E-2</v>
      </c>
      <c r="AA43" s="7"/>
    </row>
    <row r="44" spans="1:27" ht="18.75">
      <c r="A44" s="2" t="s">
        <v>50</v>
      </c>
      <c r="C44" s="4">
        <v>32382652</v>
      </c>
      <c r="D44" s="4"/>
      <c r="E44" s="4">
        <v>503359272543</v>
      </c>
      <c r="F44" s="4"/>
      <c r="G44" s="4">
        <v>473836435247.23199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32382652</v>
      </c>
      <c r="R44" s="4"/>
      <c r="S44" s="4">
        <v>13140</v>
      </c>
      <c r="T44" s="4"/>
      <c r="U44" s="4">
        <v>503359272543</v>
      </c>
      <c r="V44" s="4"/>
      <c r="W44" s="4">
        <v>422976274398.68402</v>
      </c>
      <c r="Y44" s="5">
        <v>9.4740803267944138E-2</v>
      </c>
      <c r="AA44" s="7"/>
    </row>
    <row r="45" spans="1:27" ht="18.75">
      <c r="A45" s="2" t="s">
        <v>51</v>
      </c>
      <c r="C45" s="4">
        <v>7864723</v>
      </c>
      <c r="D45" s="4"/>
      <c r="E45" s="4">
        <v>87437951978</v>
      </c>
      <c r="F45" s="4"/>
      <c r="G45" s="4">
        <v>54178240334.179497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7864723</v>
      </c>
      <c r="R45" s="4"/>
      <c r="S45" s="4">
        <v>6900</v>
      </c>
      <c r="T45" s="4"/>
      <c r="U45" s="4">
        <v>87437951978</v>
      </c>
      <c r="V45" s="4"/>
      <c r="W45" s="4">
        <v>53943702497.235001</v>
      </c>
      <c r="Y45" s="5">
        <v>1.2082639181359598E-2</v>
      </c>
      <c r="AA45" s="7"/>
    </row>
    <row r="46" spans="1:27" ht="18.75">
      <c r="A46" s="2" t="s">
        <v>52</v>
      </c>
      <c r="C46" s="4">
        <v>6760088</v>
      </c>
      <c r="D46" s="4"/>
      <c r="E46" s="4">
        <v>96604113587</v>
      </c>
      <c r="F46" s="4"/>
      <c r="G46" s="4">
        <v>91927759717.151993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6760088</v>
      </c>
      <c r="R46" s="4"/>
      <c r="S46" s="4">
        <v>13700</v>
      </c>
      <c r="T46" s="4"/>
      <c r="U46" s="4">
        <v>96604113587</v>
      </c>
      <c r="V46" s="4"/>
      <c r="W46" s="4">
        <v>92062157026.679993</v>
      </c>
      <c r="Y46" s="5">
        <v>2.0620642894655952E-2</v>
      </c>
      <c r="AA46" s="7"/>
    </row>
    <row r="47" spans="1:27" ht="18.75">
      <c r="A47" s="2" t="s">
        <v>53</v>
      </c>
      <c r="C47" s="4">
        <v>1919370</v>
      </c>
      <c r="D47" s="4"/>
      <c r="E47" s="4">
        <v>5591085701</v>
      </c>
      <c r="F47" s="4"/>
      <c r="G47" s="4">
        <v>15664267435.184999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1919370</v>
      </c>
      <c r="R47" s="4"/>
      <c r="S47" s="4">
        <v>7690</v>
      </c>
      <c r="T47" s="4"/>
      <c r="U47" s="4">
        <v>5591085701</v>
      </c>
      <c r="V47" s="4"/>
      <c r="W47" s="4">
        <v>14672133565.965</v>
      </c>
      <c r="Y47" s="5">
        <v>3.2863538780519706E-3</v>
      </c>
      <c r="AA47" s="7"/>
    </row>
    <row r="48" spans="1:27" ht="18.75">
      <c r="A48" s="2" t="s">
        <v>54</v>
      </c>
      <c r="C48" s="4">
        <v>13300000</v>
      </c>
      <c r="D48" s="4"/>
      <c r="E48" s="4">
        <v>102540754618</v>
      </c>
      <c r="F48" s="4"/>
      <c r="G48" s="4">
        <v>135381657600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13300000</v>
      </c>
      <c r="R48" s="4"/>
      <c r="S48" s="4">
        <v>9820</v>
      </c>
      <c r="T48" s="4"/>
      <c r="U48" s="4">
        <v>102540754618</v>
      </c>
      <c r="V48" s="4"/>
      <c r="W48" s="4">
        <v>129828894300</v>
      </c>
      <c r="Y48" s="5">
        <v>2.9079866833801028E-2</v>
      </c>
      <c r="AA48" s="7"/>
    </row>
    <row r="49" spans="1:27" ht="18.75">
      <c r="A49" s="2" t="s">
        <v>55</v>
      </c>
      <c r="C49" s="4">
        <v>303736</v>
      </c>
      <c r="D49" s="4"/>
      <c r="E49" s="4">
        <v>6171439385</v>
      </c>
      <c r="F49" s="4"/>
      <c r="G49" s="4">
        <v>8967284492.7600002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303736</v>
      </c>
      <c r="R49" s="4"/>
      <c r="S49" s="4">
        <v>29500</v>
      </c>
      <c r="T49" s="4"/>
      <c r="U49" s="4">
        <v>6171439385</v>
      </c>
      <c r="V49" s="4"/>
      <c r="W49" s="4">
        <v>8906898738.6000004</v>
      </c>
      <c r="Y49" s="5">
        <v>1.9950214520207798E-3</v>
      </c>
      <c r="AA49" s="7"/>
    </row>
    <row r="50" spans="1:27" ht="18.75">
      <c r="A50" s="2" t="s">
        <v>56</v>
      </c>
      <c r="C50" s="4">
        <v>1000000</v>
      </c>
      <c r="D50" s="4"/>
      <c r="E50" s="4">
        <v>38051801544</v>
      </c>
      <c r="F50" s="4"/>
      <c r="G50" s="4">
        <v>49434106500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1000000</v>
      </c>
      <c r="R50" s="4"/>
      <c r="S50" s="4">
        <v>45000</v>
      </c>
      <c r="T50" s="4"/>
      <c r="U50" s="4">
        <v>38051801544</v>
      </c>
      <c r="V50" s="4"/>
      <c r="W50" s="4">
        <v>44732250000</v>
      </c>
      <c r="Y50" s="5">
        <v>1.0019401922737441E-2</v>
      </c>
      <c r="AA50" s="7"/>
    </row>
    <row r="51" spans="1:27" ht="18.75">
      <c r="A51" s="2" t="s">
        <v>57</v>
      </c>
      <c r="C51" s="4">
        <v>758638</v>
      </c>
      <c r="D51" s="4"/>
      <c r="E51" s="4">
        <v>57700722359</v>
      </c>
      <c r="F51" s="4"/>
      <c r="G51" s="4">
        <v>49849111515.997803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758638</v>
      </c>
      <c r="R51" s="4"/>
      <c r="S51" s="4">
        <v>66750</v>
      </c>
      <c r="T51" s="4"/>
      <c r="U51" s="4">
        <v>57700722359</v>
      </c>
      <c r="V51" s="4"/>
      <c r="W51" s="4">
        <v>50337783935.324997</v>
      </c>
      <c r="Y51" s="5">
        <v>1.1274963569861501E-2</v>
      </c>
      <c r="AA51" s="7"/>
    </row>
    <row r="52" spans="1:27" ht="18.75">
      <c r="A52" s="2" t="s">
        <v>58</v>
      </c>
      <c r="C52" s="4">
        <v>14400000</v>
      </c>
      <c r="D52" s="4"/>
      <c r="E52" s="4">
        <v>78760291466</v>
      </c>
      <c r="F52" s="4"/>
      <c r="G52" s="4">
        <v>92041077600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14400000</v>
      </c>
      <c r="R52" s="4"/>
      <c r="S52" s="4">
        <v>5450</v>
      </c>
      <c r="T52" s="4"/>
      <c r="U52" s="4">
        <v>78760291466</v>
      </c>
      <c r="V52" s="4"/>
      <c r="W52" s="4">
        <v>78013044000</v>
      </c>
      <c r="Y52" s="5">
        <v>1.7473836953254097E-2</v>
      </c>
      <c r="AA52" s="7"/>
    </row>
    <row r="53" spans="1:27" ht="18.75">
      <c r="A53" s="2" t="s">
        <v>59</v>
      </c>
      <c r="C53" s="4">
        <v>32000000</v>
      </c>
      <c r="D53" s="4"/>
      <c r="E53" s="4">
        <v>259579210980</v>
      </c>
      <c r="F53" s="4"/>
      <c r="G53" s="4">
        <v>323503632000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32000000</v>
      </c>
      <c r="R53" s="4"/>
      <c r="S53" s="4">
        <v>9620</v>
      </c>
      <c r="T53" s="4"/>
      <c r="U53" s="4">
        <v>259579210980</v>
      </c>
      <c r="V53" s="4"/>
      <c r="W53" s="4">
        <v>306008352000</v>
      </c>
      <c r="Y53" s="5">
        <v>6.8541615286566535E-2</v>
      </c>
      <c r="AA53" s="7"/>
    </row>
    <row r="54" spans="1:27" ht="18.75">
      <c r="A54" s="2" t="s">
        <v>60</v>
      </c>
      <c r="C54" s="4">
        <v>49380632</v>
      </c>
      <c r="D54" s="4"/>
      <c r="E54" s="4">
        <v>184790396405</v>
      </c>
      <c r="F54" s="4"/>
      <c r="G54" s="4">
        <v>116139409588.894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49380632</v>
      </c>
      <c r="R54" s="4"/>
      <c r="S54" s="4">
        <v>2071</v>
      </c>
      <c r="T54" s="4"/>
      <c r="U54" s="4">
        <v>184790396405</v>
      </c>
      <c r="V54" s="4"/>
      <c r="W54" s="4">
        <v>101658798503.21201</v>
      </c>
      <c r="Y54" s="5">
        <v>2.2770157127939249E-2</v>
      </c>
      <c r="AA54" s="7"/>
    </row>
    <row r="55" spans="1:27" ht="18.75">
      <c r="A55" s="2" t="s">
        <v>61</v>
      </c>
      <c r="C55" s="4">
        <v>2490764</v>
      </c>
      <c r="D55" s="4"/>
      <c r="E55" s="4">
        <v>40209921547</v>
      </c>
      <c r="F55" s="4"/>
      <c r="G55" s="4">
        <v>37881942499.260002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2490764</v>
      </c>
      <c r="R55" s="4"/>
      <c r="S55" s="4">
        <v>14950</v>
      </c>
      <c r="T55" s="4"/>
      <c r="U55" s="4">
        <v>40209921547</v>
      </c>
      <c r="V55" s="4"/>
      <c r="W55" s="4">
        <v>37015362115.290001</v>
      </c>
      <c r="Y55" s="5">
        <v>8.2909263528831937E-3</v>
      </c>
      <c r="AA55" s="7"/>
    </row>
    <row r="56" spans="1:27" ht="18.75">
      <c r="A56" s="2" t="s">
        <v>62</v>
      </c>
      <c r="C56" s="4">
        <v>85000000</v>
      </c>
      <c r="D56" s="4"/>
      <c r="E56" s="4">
        <v>218753818289</v>
      </c>
      <c r="F56" s="4"/>
      <c r="G56" s="4">
        <v>159947615250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85000000</v>
      </c>
      <c r="R56" s="4"/>
      <c r="S56" s="4">
        <v>1864</v>
      </c>
      <c r="T56" s="4"/>
      <c r="U56" s="4">
        <v>218753818289</v>
      </c>
      <c r="V56" s="4"/>
      <c r="W56" s="4">
        <v>157497282000</v>
      </c>
      <c r="Y56" s="5">
        <v>3.5277200903078225E-2</v>
      </c>
      <c r="AA56" s="7"/>
    </row>
    <row r="57" spans="1:27" ht="18.75">
      <c r="A57" s="2" t="s">
        <v>63</v>
      </c>
      <c r="C57" s="4">
        <v>2665000</v>
      </c>
      <c r="D57" s="4"/>
      <c r="E57" s="4">
        <v>7851088479</v>
      </c>
      <c r="F57" s="4"/>
      <c r="G57" s="4">
        <v>85805749867.5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2665000</v>
      </c>
      <c r="R57" s="4"/>
      <c r="S57" s="4">
        <v>27660</v>
      </c>
      <c r="T57" s="4"/>
      <c r="U57" s="4">
        <v>7851088479</v>
      </c>
      <c r="V57" s="4"/>
      <c r="W57" s="4">
        <v>73275302295</v>
      </c>
      <c r="Y57" s="5">
        <v>1.6412648697610565E-2</v>
      </c>
      <c r="AA57" s="7"/>
    </row>
    <row r="58" spans="1:27" ht="18.75">
      <c r="A58" s="2" t="s">
        <v>64</v>
      </c>
      <c r="C58" s="4">
        <v>9143160</v>
      </c>
      <c r="D58" s="4"/>
      <c r="E58" s="4">
        <v>256078371413</v>
      </c>
      <c r="F58" s="4"/>
      <c r="G58" s="4">
        <v>152218522300.104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9143160</v>
      </c>
      <c r="R58" s="4"/>
      <c r="S58" s="4">
        <v>14200</v>
      </c>
      <c r="T58" s="4"/>
      <c r="U58" s="4">
        <v>256078371413</v>
      </c>
      <c r="V58" s="4"/>
      <c r="W58" s="4">
        <v>129060366411.60001</v>
      </c>
      <c r="Y58" s="5">
        <v>2.8907727274473868E-2</v>
      </c>
      <c r="AA58" s="7"/>
    </row>
    <row r="59" spans="1:27" ht="18.75">
      <c r="A59" s="2" t="s">
        <v>65</v>
      </c>
      <c r="C59" s="4">
        <v>4118000</v>
      </c>
      <c r="D59" s="4"/>
      <c r="E59" s="4">
        <v>57538620977</v>
      </c>
      <c r="F59" s="4"/>
      <c r="G59" s="4">
        <v>98366754537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4118000</v>
      </c>
      <c r="R59" s="4"/>
      <c r="S59" s="4">
        <v>21490</v>
      </c>
      <c r="T59" s="4"/>
      <c r="U59" s="4">
        <v>57538620977</v>
      </c>
      <c r="V59" s="4"/>
      <c r="W59" s="4">
        <v>87969269871</v>
      </c>
      <c r="Y59" s="5">
        <v>1.97038930902717E-2</v>
      </c>
      <c r="AA59" s="7"/>
    </row>
    <row r="60" spans="1:27" ht="18.75">
      <c r="A60" s="2" t="s">
        <v>66</v>
      </c>
      <c r="C60" s="4">
        <v>6942000</v>
      </c>
      <c r="D60" s="4"/>
      <c r="E60" s="4">
        <v>114827915861</v>
      </c>
      <c r="F60" s="4"/>
      <c r="G60" s="4">
        <v>48649900455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6942000</v>
      </c>
      <c r="R60" s="4"/>
      <c r="S60" s="4">
        <v>6830</v>
      </c>
      <c r="T60" s="4"/>
      <c r="U60" s="4">
        <v>114827915861</v>
      </c>
      <c r="V60" s="4"/>
      <c r="W60" s="4">
        <v>47131747533</v>
      </c>
      <c r="Y60" s="5">
        <v>1.0556856001075641E-2</v>
      </c>
      <c r="AA60" s="7"/>
    </row>
    <row r="61" spans="1:27" ht="18.75">
      <c r="A61" s="2" t="s">
        <v>67</v>
      </c>
      <c r="C61" s="4">
        <v>2500000</v>
      </c>
      <c r="D61" s="4"/>
      <c r="E61" s="4">
        <v>46407315083</v>
      </c>
      <c r="F61" s="4"/>
      <c r="G61" s="4">
        <v>65184828750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2500000</v>
      </c>
      <c r="R61" s="4"/>
      <c r="S61" s="4">
        <v>26750</v>
      </c>
      <c r="T61" s="4"/>
      <c r="U61" s="4">
        <v>46407315083</v>
      </c>
      <c r="V61" s="4"/>
      <c r="W61" s="4">
        <v>66477093750</v>
      </c>
      <c r="Y61" s="5">
        <v>1.4889944524068142E-2</v>
      </c>
      <c r="AA61" s="7"/>
    </row>
    <row r="62" spans="1:27" ht="18.75">
      <c r="A62" s="2" t="s">
        <v>68</v>
      </c>
      <c r="C62" s="4">
        <v>6760000</v>
      </c>
      <c r="D62" s="4"/>
      <c r="E62" s="4">
        <v>201899108539</v>
      </c>
      <c r="F62" s="4"/>
      <c r="G62" s="4">
        <v>190640101860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6760000</v>
      </c>
      <c r="R62" s="4"/>
      <c r="S62" s="4">
        <v>29000</v>
      </c>
      <c r="T62" s="4"/>
      <c r="U62" s="4">
        <v>201899108539</v>
      </c>
      <c r="V62" s="4"/>
      <c r="W62" s="4">
        <v>194873562000</v>
      </c>
      <c r="Y62" s="5">
        <v>4.3648967842965507E-2</v>
      </c>
      <c r="AA62" s="7"/>
    </row>
    <row r="63" spans="1:27" ht="18.75">
      <c r="A63" s="2" t="s">
        <v>69</v>
      </c>
      <c r="C63" s="4">
        <v>19591320</v>
      </c>
      <c r="D63" s="4"/>
      <c r="E63" s="4">
        <v>158751997342</v>
      </c>
      <c r="F63" s="4"/>
      <c r="G63" s="4">
        <v>126975380731.92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19591320</v>
      </c>
      <c r="R63" s="4"/>
      <c r="S63" s="4">
        <v>6740</v>
      </c>
      <c r="T63" s="4"/>
      <c r="U63" s="4">
        <v>158751997342</v>
      </c>
      <c r="V63" s="4"/>
      <c r="W63" s="4">
        <v>131259826094.03999</v>
      </c>
      <c r="Y63" s="5">
        <v>2.940037565614979E-2</v>
      </c>
      <c r="AA63" s="7"/>
    </row>
    <row r="64" spans="1:27" ht="18.75">
      <c r="A64" s="2" t="s">
        <v>70</v>
      </c>
      <c r="C64" s="4">
        <v>10000000</v>
      </c>
      <c r="D64" s="4"/>
      <c r="E64" s="4">
        <v>11585587567</v>
      </c>
      <c r="F64" s="4"/>
      <c r="G64" s="4">
        <v>33400080000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10000000</v>
      </c>
      <c r="R64" s="4"/>
      <c r="S64" s="4">
        <v>3250</v>
      </c>
      <c r="T64" s="4"/>
      <c r="U64" s="4">
        <v>11585587567</v>
      </c>
      <c r="V64" s="4"/>
      <c r="W64" s="4">
        <v>32306625000</v>
      </c>
      <c r="Y64" s="5">
        <v>7.2362347219770409E-3</v>
      </c>
      <c r="AA64" s="7"/>
    </row>
    <row r="65" spans="1:27" ht="18.75">
      <c r="A65" s="2" t="s">
        <v>71</v>
      </c>
      <c r="C65" s="4">
        <v>29387</v>
      </c>
      <c r="D65" s="4"/>
      <c r="E65" s="4">
        <v>560447296</v>
      </c>
      <c r="F65" s="4"/>
      <c r="G65" s="4">
        <v>384431859.12599999</v>
      </c>
      <c r="H65" s="4"/>
      <c r="I65" s="4">
        <v>0</v>
      </c>
      <c r="J65" s="4"/>
      <c r="K65" s="4">
        <v>0</v>
      </c>
      <c r="L65" s="4"/>
      <c r="M65" s="4">
        <v>-29387</v>
      </c>
      <c r="N65" s="4"/>
      <c r="O65" s="4">
        <v>402412676</v>
      </c>
      <c r="P65" s="4"/>
      <c r="Q65" s="4">
        <v>0</v>
      </c>
      <c r="R65" s="4"/>
      <c r="S65" s="4">
        <v>0</v>
      </c>
      <c r="T65" s="4"/>
      <c r="U65" s="4">
        <v>0</v>
      </c>
      <c r="V65" s="4"/>
      <c r="W65" s="4">
        <v>0</v>
      </c>
      <c r="Y65" s="5">
        <v>0</v>
      </c>
      <c r="AA65" s="7"/>
    </row>
    <row r="66" spans="1:27" ht="18.75">
      <c r="A66" s="2" t="s">
        <v>72</v>
      </c>
      <c r="C66" s="4">
        <v>10200</v>
      </c>
      <c r="D66" s="4"/>
      <c r="E66" s="4">
        <v>698446833</v>
      </c>
      <c r="F66" s="4"/>
      <c r="G66" s="4">
        <v>465323353.82999998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10200</v>
      </c>
      <c r="R66" s="4"/>
      <c r="S66" s="4">
        <v>45893</v>
      </c>
      <c r="T66" s="4"/>
      <c r="U66" s="4">
        <v>698446833</v>
      </c>
      <c r="V66" s="4"/>
      <c r="W66" s="4">
        <v>465323353.82999998</v>
      </c>
      <c r="Y66" s="5">
        <v>1.0422596015310959E-4</v>
      </c>
      <c r="AA66" s="7"/>
    </row>
    <row r="67" spans="1:27" ht="18.75">
      <c r="A67" s="2" t="s">
        <v>73</v>
      </c>
      <c r="C67" s="4">
        <v>2995371</v>
      </c>
      <c r="D67" s="4"/>
      <c r="E67" s="4">
        <v>26139922984</v>
      </c>
      <c r="F67" s="4"/>
      <c r="G67" s="4">
        <v>16078762129.77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5990742</v>
      </c>
      <c r="R67" s="4"/>
      <c r="S67" s="4">
        <v>4750</v>
      </c>
      <c r="T67" s="4"/>
      <c r="U67" s="4">
        <v>52277530330</v>
      </c>
      <c r="V67" s="4"/>
      <c r="W67" s="4">
        <v>28286711154.224998</v>
      </c>
      <c r="Y67" s="5">
        <v>6.3358299241947488E-3</v>
      </c>
      <c r="AA67" s="7"/>
    </row>
    <row r="68" spans="1:27" ht="18.75">
      <c r="A68" s="2" t="s">
        <v>74</v>
      </c>
      <c r="C68" s="4">
        <v>700000</v>
      </c>
      <c r="D68" s="4"/>
      <c r="E68" s="4">
        <v>16194205668</v>
      </c>
      <c r="F68" s="4"/>
      <c r="G68" s="4">
        <f>12260612700-18</f>
        <v>12260612682</v>
      </c>
      <c r="H68" s="4"/>
      <c r="I68" s="4">
        <v>230000</v>
      </c>
      <c r="J68" s="4"/>
      <c r="K68" s="4">
        <v>3718204444</v>
      </c>
      <c r="L68" s="4"/>
      <c r="M68" s="4">
        <v>0</v>
      </c>
      <c r="N68" s="4"/>
      <c r="O68" s="4">
        <v>0</v>
      </c>
      <c r="P68" s="4"/>
      <c r="Q68" s="4">
        <v>930000</v>
      </c>
      <c r="R68" s="4"/>
      <c r="S68" s="4">
        <v>15790</v>
      </c>
      <c r="T68" s="4"/>
      <c r="U68" s="4">
        <v>19912410112</v>
      </c>
      <c r="V68" s="4"/>
      <c r="W68" s="4">
        <f>14597326035-13</f>
        <v>14597326022</v>
      </c>
      <c r="Y68" s="5">
        <v>3.2695980285286806E-3</v>
      </c>
      <c r="AA68" s="7"/>
    </row>
    <row r="69" spans="1:27" ht="19.5" thickBot="1">
      <c r="C69" s="8">
        <f>SUM(C9:C68)</f>
        <v>614729982</v>
      </c>
      <c r="D69" s="4"/>
      <c r="E69" s="8">
        <f>SUM(E9:E68)</f>
        <v>4859812883935</v>
      </c>
      <c r="F69" s="4"/>
      <c r="G69" s="8">
        <f>SUM(SUM(G9:G68))</f>
        <v>4515734528592.1719</v>
      </c>
      <c r="H69" s="4"/>
      <c r="I69" s="8">
        <f>SUM(I9:I68)</f>
        <v>230000</v>
      </c>
      <c r="J69" s="4"/>
      <c r="K69" s="8">
        <f>SUM(K9:K68)</f>
        <v>3718204444</v>
      </c>
      <c r="L69" s="4"/>
      <c r="M69" s="8">
        <f>SUM(M9:M68)</f>
        <v>-3024758</v>
      </c>
      <c r="N69" s="4"/>
      <c r="O69" s="8">
        <f>SUM(O9:O68)</f>
        <v>402412676</v>
      </c>
      <c r="P69" s="4"/>
      <c r="Q69" s="8">
        <f>SUM(Q9:Q68)</f>
        <v>641565595</v>
      </c>
      <c r="R69" s="4"/>
      <c r="S69" s="8">
        <f>SUM(S9:S68)</f>
        <v>1120122</v>
      </c>
      <c r="T69" s="4"/>
      <c r="U69" s="8">
        <f>SUM(U9:U68)</f>
        <v>4865966012083</v>
      </c>
      <c r="V69" s="4"/>
      <c r="W69" s="8">
        <f>SUM(W9:W68)</f>
        <v>4315112427017.4917</v>
      </c>
      <c r="Y69" s="9">
        <f>SUM(Y9:Y68)</f>
        <v>0.96652517474724098</v>
      </c>
      <c r="AA69" s="7"/>
    </row>
    <row r="70" spans="1:27" ht="15.75" thickTop="1"/>
    <row r="71" spans="1:27" ht="18.75">
      <c r="C71" s="4"/>
      <c r="D71" s="4"/>
      <c r="E71" s="4"/>
      <c r="F71" s="4"/>
      <c r="G71" s="4"/>
      <c r="I71" s="13"/>
      <c r="J71" s="14"/>
      <c r="K71" s="13"/>
      <c r="L71" s="14"/>
      <c r="M71" s="13"/>
      <c r="O71" s="12"/>
      <c r="Q71" s="10"/>
      <c r="U71" s="10"/>
      <c r="W71" s="3"/>
    </row>
    <row r="72" spans="1:27">
      <c r="U72" s="10"/>
      <c r="W72" s="10"/>
    </row>
    <row r="73" spans="1:27" ht="18.75">
      <c r="C73" s="6"/>
      <c r="D73" s="6"/>
      <c r="E73" s="6"/>
      <c r="F73" s="6"/>
      <c r="G73" s="6"/>
      <c r="I73" s="6"/>
      <c r="M73" s="3"/>
      <c r="O73" s="3"/>
      <c r="U73" s="11"/>
      <c r="W73" s="11"/>
    </row>
    <row r="75" spans="1:27">
      <c r="U75" s="3"/>
      <c r="W75" s="3"/>
    </row>
    <row r="76" spans="1:27">
      <c r="W76" s="3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view="pageBreakPreview" zoomScaleNormal="100" zoomScaleSheetLayoutView="100" workbookViewId="0">
      <selection activeCell="I6" sqref="I6:K10"/>
    </sheetView>
  </sheetViews>
  <sheetFormatPr defaultRowHeight="15"/>
  <cols>
    <col min="1" max="1" width="24.28515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7.42578125" style="1" bestFit="1" customWidth="1"/>
    <col min="10" max="10" width="9.140625" style="1"/>
    <col min="11" max="11" width="18.7109375" style="1" bestFit="1" customWidth="1"/>
    <col min="12" max="16384" width="9.140625" style="1"/>
  </cols>
  <sheetData>
    <row r="2" spans="1:11" ht="23.25">
      <c r="A2" s="26" t="s">
        <v>0</v>
      </c>
      <c r="B2" s="26"/>
      <c r="C2" s="26"/>
      <c r="D2" s="26"/>
      <c r="E2" s="26"/>
      <c r="F2" s="26"/>
      <c r="G2" s="26"/>
    </row>
    <row r="3" spans="1:11" ht="23.25">
      <c r="A3" s="26" t="s">
        <v>109</v>
      </c>
      <c r="B3" s="26"/>
      <c r="C3" s="26"/>
      <c r="D3" s="26"/>
      <c r="E3" s="26"/>
      <c r="F3" s="26"/>
      <c r="G3" s="26"/>
    </row>
    <row r="4" spans="1:11" ht="23.25">
      <c r="A4" s="26" t="s">
        <v>2</v>
      </c>
      <c r="B4" s="26"/>
      <c r="C4" s="26"/>
      <c r="D4" s="26"/>
      <c r="E4" s="26"/>
      <c r="F4" s="26"/>
      <c r="G4" s="26"/>
    </row>
    <row r="6" spans="1:11" ht="33.75" customHeight="1">
      <c r="A6" s="28" t="s">
        <v>113</v>
      </c>
      <c r="C6" s="28" t="s">
        <v>82</v>
      </c>
      <c r="E6" s="28" t="s">
        <v>185</v>
      </c>
      <c r="G6" s="28" t="s">
        <v>13</v>
      </c>
      <c r="I6" s="44"/>
      <c r="K6" s="12"/>
    </row>
    <row r="7" spans="1:11" ht="18.75">
      <c r="A7" s="2" t="s">
        <v>193</v>
      </c>
      <c r="C7" s="4">
        <v>-197602505511</v>
      </c>
      <c r="E7" s="5">
        <v>1.0009999999999999</v>
      </c>
      <c r="F7" s="15"/>
      <c r="G7" s="5">
        <v>-4.4260213238874621E-2</v>
      </c>
      <c r="I7" s="7"/>
      <c r="K7" s="7"/>
    </row>
    <row r="8" spans="1:11" ht="18.75">
      <c r="A8" s="2" t="s">
        <v>194</v>
      </c>
      <c r="C8" s="4">
        <v>0</v>
      </c>
      <c r="E8" s="5">
        <v>0</v>
      </c>
      <c r="F8" s="15"/>
      <c r="G8" s="5">
        <v>0</v>
      </c>
      <c r="I8" s="7"/>
      <c r="K8" s="7"/>
    </row>
    <row r="9" spans="1:11" ht="18.75">
      <c r="A9" s="2" t="s">
        <v>195</v>
      </c>
      <c r="C9" s="4">
        <v>115371179</v>
      </c>
      <c r="E9" s="5">
        <v>-5.9999999999999995E-4</v>
      </c>
      <c r="F9" s="15"/>
      <c r="G9" s="5">
        <v>0</v>
      </c>
      <c r="I9" s="7"/>
      <c r="K9" s="7"/>
    </row>
    <row r="10" spans="1:11" ht="19.5" thickBot="1">
      <c r="C10" s="42">
        <f>SUM(C7:C9)</f>
        <v>-197487134332</v>
      </c>
      <c r="E10" s="9">
        <f>SUM(E7:E9)</f>
        <v>1.0004</v>
      </c>
      <c r="F10" s="43"/>
      <c r="G10" s="9">
        <f>SUM(G7:G9)</f>
        <v>-4.4260213238874621E-2</v>
      </c>
    </row>
    <row r="11" spans="1:11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0"/>
  <sheetViews>
    <sheetView rightToLeft="1" view="pageBreakPreview" zoomScale="110" zoomScaleNormal="100" zoomScaleSheetLayoutView="110" workbookViewId="0">
      <selection activeCell="A4" sqref="A4:S4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22" width="15.85546875" style="1" bestFit="1" customWidth="1"/>
    <col min="23" max="16384" width="9.140625" style="1"/>
  </cols>
  <sheetData>
    <row r="2" spans="1:22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2" ht="23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22" ht="30">
      <c r="A6" s="27" t="s">
        <v>77</v>
      </c>
      <c r="C6" s="28" t="s">
        <v>78</v>
      </c>
      <c r="D6" s="28" t="s">
        <v>78</v>
      </c>
      <c r="E6" s="28" t="s">
        <v>78</v>
      </c>
      <c r="F6" s="28" t="s">
        <v>78</v>
      </c>
      <c r="G6" s="28" t="s">
        <v>78</v>
      </c>
      <c r="H6" s="28" t="s">
        <v>78</v>
      </c>
      <c r="I6" s="28" t="s">
        <v>78</v>
      </c>
      <c r="K6" s="29" t="s">
        <v>4</v>
      </c>
      <c r="M6" s="28" t="s">
        <v>5</v>
      </c>
      <c r="N6" s="28" t="s">
        <v>5</v>
      </c>
      <c r="O6" s="28" t="s">
        <v>5</v>
      </c>
      <c r="Q6" s="29" t="s">
        <v>6</v>
      </c>
      <c r="R6" s="29" t="s">
        <v>6</v>
      </c>
      <c r="S6" s="29" t="s">
        <v>6</v>
      </c>
    </row>
    <row r="7" spans="1:22" ht="23.25">
      <c r="A7" s="28" t="s">
        <v>77</v>
      </c>
      <c r="C7" s="28" t="s">
        <v>79</v>
      </c>
      <c r="E7" s="28" t="s">
        <v>80</v>
      </c>
      <c r="G7" s="28" t="s">
        <v>81</v>
      </c>
      <c r="I7" s="28" t="s">
        <v>75</v>
      </c>
      <c r="K7" s="28" t="s">
        <v>82</v>
      </c>
      <c r="M7" s="28" t="s">
        <v>83</v>
      </c>
      <c r="O7" s="28" t="s">
        <v>84</v>
      </c>
      <c r="Q7" s="28" t="s">
        <v>82</v>
      </c>
      <c r="S7" s="28" t="s">
        <v>76</v>
      </c>
    </row>
    <row r="8" spans="1:22" ht="18.75">
      <c r="A8" s="2" t="s">
        <v>85</v>
      </c>
      <c r="C8" s="15" t="s">
        <v>86</v>
      </c>
      <c r="E8" s="1" t="s">
        <v>87</v>
      </c>
      <c r="G8" s="15" t="s">
        <v>88</v>
      </c>
      <c r="I8" s="4">
        <v>0</v>
      </c>
      <c r="J8" s="4"/>
      <c r="K8" s="4">
        <v>14030658041</v>
      </c>
      <c r="L8" s="4"/>
      <c r="M8" s="4">
        <v>85594120621</v>
      </c>
      <c r="N8" s="4"/>
      <c r="O8" s="4">
        <v>5192382167</v>
      </c>
      <c r="P8" s="4"/>
      <c r="Q8" s="4">
        <v>94432396495</v>
      </c>
      <c r="S8" s="5">
        <v>2.1151543573388491E-2</v>
      </c>
      <c r="V8" s="7"/>
    </row>
    <row r="9" spans="1:22" ht="18.75">
      <c r="A9" s="2" t="s">
        <v>89</v>
      </c>
      <c r="C9" s="15" t="s">
        <v>90</v>
      </c>
      <c r="E9" s="1" t="s">
        <v>87</v>
      </c>
      <c r="G9" s="15" t="s">
        <v>91</v>
      </c>
      <c r="I9" s="4">
        <v>10</v>
      </c>
      <c r="J9" s="4"/>
      <c r="K9" s="4">
        <v>383588</v>
      </c>
      <c r="L9" s="4"/>
      <c r="M9" s="4">
        <v>2506</v>
      </c>
      <c r="N9" s="4"/>
      <c r="O9" s="4">
        <v>0</v>
      </c>
      <c r="P9" s="4"/>
      <c r="Q9" s="4">
        <v>386094</v>
      </c>
      <c r="S9" s="5">
        <v>8.6479686712771876E-8</v>
      </c>
      <c r="V9" s="7"/>
    </row>
    <row r="10" spans="1:22" ht="18.75">
      <c r="A10" s="2" t="s">
        <v>92</v>
      </c>
      <c r="C10" s="15" t="s">
        <v>93</v>
      </c>
      <c r="E10" s="1" t="s">
        <v>87</v>
      </c>
      <c r="G10" s="15" t="s">
        <v>94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5">
        <v>4.9259021642068485E-8</v>
      </c>
      <c r="V10" s="7"/>
    </row>
    <row r="11" spans="1:22" ht="18.75">
      <c r="A11" s="2" t="s">
        <v>95</v>
      </c>
      <c r="C11" s="15" t="s">
        <v>96</v>
      </c>
      <c r="E11" s="1" t="s">
        <v>87</v>
      </c>
      <c r="G11" s="15" t="s">
        <v>94</v>
      </c>
      <c r="I11" s="4">
        <v>10</v>
      </c>
      <c r="J11" s="4"/>
      <c r="K11" s="4">
        <v>8655690</v>
      </c>
      <c r="L11" s="4"/>
      <c r="M11" s="4">
        <v>71143</v>
      </c>
      <c r="N11" s="4"/>
      <c r="O11" s="4">
        <v>0</v>
      </c>
      <c r="P11" s="4"/>
      <c r="Q11" s="4">
        <v>8726833</v>
      </c>
      <c r="S11" s="5">
        <v>1.9546892306916945E-6</v>
      </c>
      <c r="V11" s="7"/>
    </row>
    <row r="12" spans="1:22" ht="18.75">
      <c r="A12" s="2" t="s">
        <v>97</v>
      </c>
      <c r="C12" s="15" t="s">
        <v>98</v>
      </c>
      <c r="E12" s="1" t="s">
        <v>87</v>
      </c>
      <c r="G12" s="15" t="s">
        <v>99</v>
      </c>
      <c r="I12" s="4">
        <v>10</v>
      </c>
      <c r="J12" s="4"/>
      <c r="K12" s="4">
        <v>453870</v>
      </c>
      <c r="L12" s="4"/>
      <c r="M12" s="4">
        <v>0</v>
      </c>
      <c r="N12" s="4"/>
      <c r="O12" s="4">
        <v>0</v>
      </c>
      <c r="P12" s="4"/>
      <c r="Q12" s="4">
        <v>453870</v>
      </c>
      <c r="S12" s="5">
        <v>1.0166056817336133E-7</v>
      </c>
      <c r="V12" s="7"/>
    </row>
    <row r="13" spans="1:22" ht="18.75">
      <c r="A13" s="2" t="s">
        <v>97</v>
      </c>
      <c r="C13" s="15" t="s">
        <v>100</v>
      </c>
      <c r="E13" s="1" t="s">
        <v>101</v>
      </c>
      <c r="G13" s="15" t="s">
        <v>102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5">
        <v>1.1647276852435255E-7</v>
      </c>
      <c r="V13" s="7"/>
    </row>
    <row r="14" spans="1:22" ht="18.75">
      <c r="A14" s="2" t="s">
        <v>103</v>
      </c>
      <c r="C14" s="15" t="s">
        <v>104</v>
      </c>
      <c r="E14" s="1" t="s">
        <v>87</v>
      </c>
      <c r="G14" s="15" t="s">
        <v>105</v>
      </c>
      <c r="I14" s="4">
        <v>0</v>
      </c>
      <c r="J14" s="4"/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5">
        <v>8.5310703291755347E-8</v>
      </c>
      <c r="V14" s="7"/>
    </row>
    <row r="15" spans="1:22" ht="18.75">
      <c r="A15" s="2" t="s">
        <v>106</v>
      </c>
      <c r="C15" s="15" t="s">
        <v>107</v>
      </c>
      <c r="E15" s="1" t="s">
        <v>101</v>
      </c>
      <c r="G15" s="15" t="s">
        <v>108</v>
      </c>
      <c r="I15" s="4">
        <v>0</v>
      </c>
      <c r="J15" s="4"/>
      <c r="K15" s="4">
        <v>22208690112</v>
      </c>
      <c r="L15" s="4"/>
      <c r="M15" s="4">
        <v>133501939457</v>
      </c>
      <c r="N15" s="4"/>
      <c r="O15" s="4">
        <v>154237563300</v>
      </c>
      <c r="P15" s="4"/>
      <c r="Q15" s="4">
        <v>1473066269</v>
      </c>
      <c r="S15" s="5">
        <v>3.2994635878897814E-4</v>
      </c>
      <c r="V15" s="7"/>
    </row>
    <row r="16" spans="1:22" ht="19.5" thickBot="1">
      <c r="K16" s="8">
        <f>SUM(K8:K15)</f>
        <v>36249962096</v>
      </c>
      <c r="L16" s="4">
        <f t="shared" ref="L16:R16" si="0">SUM(L8:L15)</f>
        <v>0</v>
      </c>
      <c r="M16" s="8">
        <f>SUM(M8:M15)</f>
        <v>219096133727</v>
      </c>
      <c r="N16" s="4">
        <f t="shared" si="0"/>
        <v>0</v>
      </c>
      <c r="O16" s="8">
        <f t="shared" si="0"/>
        <v>159429945467</v>
      </c>
      <c r="P16" s="4">
        <f t="shared" si="0"/>
        <v>0</v>
      </c>
      <c r="Q16" s="8">
        <f t="shared" si="0"/>
        <v>95916150356</v>
      </c>
      <c r="R16" s="16">
        <f t="shared" si="0"/>
        <v>0</v>
      </c>
      <c r="S16" s="9">
        <f>SUM(S8:S15)</f>
        <v>2.1483883804156508E-2</v>
      </c>
      <c r="V16" s="7"/>
    </row>
    <row r="17" spans="11:19" ht="15.75" thickTop="1"/>
    <row r="18" spans="11:19">
      <c r="K18" s="23"/>
      <c r="L18" s="14"/>
      <c r="M18" s="18"/>
      <c r="N18" s="14"/>
      <c r="O18" s="18"/>
      <c r="P18" s="14"/>
      <c r="Q18" s="23"/>
      <c r="R18" s="14"/>
      <c r="S18" s="14"/>
    </row>
    <row r="19" spans="11:19">
      <c r="K19" s="14"/>
      <c r="L19" s="14"/>
      <c r="M19" s="14"/>
      <c r="N19" s="14"/>
      <c r="O19" s="14"/>
      <c r="P19" s="14"/>
      <c r="Q19" s="14"/>
      <c r="R19" s="14"/>
      <c r="S19" s="14"/>
    </row>
    <row r="20" spans="11:19">
      <c r="K20" s="24"/>
      <c r="L20" s="24"/>
      <c r="M20" s="24"/>
      <c r="N20" s="24"/>
      <c r="O20" s="24"/>
      <c r="P20" s="24"/>
      <c r="Q20" s="24"/>
      <c r="R20" s="14"/>
      <c r="S20" s="14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7"/>
  <sheetViews>
    <sheetView rightToLeft="1" view="pageBreakPreview" zoomScale="120" zoomScaleNormal="100" zoomScaleSheetLayoutView="120" workbookViewId="0">
      <selection activeCell="G15" sqref="G15:Q17"/>
    </sheetView>
  </sheetViews>
  <sheetFormatPr defaultRowHeight="15"/>
  <cols>
    <col min="1" max="1" width="2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ht="23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0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20" ht="23.25">
      <c r="A6" s="28" t="s">
        <v>110</v>
      </c>
      <c r="B6" s="28" t="s">
        <v>110</v>
      </c>
      <c r="C6" s="28" t="s">
        <v>110</v>
      </c>
      <c r="D6" s="28" t="s">
        <v>110</v>
      </c>
      <c r="E6" s="28" t="s">
        <v>110</v>
      </c>
      <c r="G6" s="28" t="s">
        <v>111</v>
      </c>
      <c r="H6" s="28" t="s">
        <v>111</v>
      </c>
      <c r="I6" s="28" t="s">
        <v>111</v>
      </c>
      <c r="J6" s="28" t="s">
        <v>111</v>
      </c>
      <c r="K6" s="28" t="s">
        <v>111</v>
      </c>
      <c r="M6" s="28" t="s">
        <v>112</v>
      </c>
      <c r="N6" s="28" t="s">
        <v>112</v>
      </c>
      <c r="O6" s="28" t="s">
        <v>112</v>
      </c>
      <c r="P6" s="28" t="s">
        <v>112</v>
      </c>
      <c r="Q6" s="28" t="s">
        <v>112</v>
      </c>
    </row>
    <row r="7" spans="1:20" ht="23.25">
      <c r="A7" s="28" t="s">
        <v>113</v>
      </c>
      <c r="C7" s="28" t="s">
        <v>114</v>
      </c>
      <c r="E7" s="28" t="s">
        <v>75</v>
      </c>
      <c r="G7" s="28" t="s">
        <v>115</v>
      </c>
      <c r="I7" s="28" t="s">
        <v>116</v>
      </c>
      <c r="K7" s="28" t="s">
        <v>117</v>
      </c>
      <c r="M7" s="28" t="s">
        <v>115</v>
      </c>
      <c r="O7" s="28" t="s">
        <v>116</v>
      </c>
      <c r="Q7" s="28" t="s">
        <v>117</v>
      </c>
    </row>
    <row r="8" spans="1:20" ht="18.75">
      <c r="A8" s="2" t="s">
        <v>85</v>
      </c>
      <c r="C8" s="4">
        <v>30</v>
      </c>
      <c r="D8" s="4"/>
      <c r="E8" s="4">
        <v>0</v>
      </c>
      <c r="F8" s="4"/>
      <c r="G8" s="4">
        <v>115320477</v>
      </c>
      <c r="H8" s="4"/>
      <c r="I8" s="4">
        <v>0</v>
      </c>
      <c r="J8" s="4"/>
      <c r="K8" s="4">
        <f>G8+I8</f>
        <v>115320477</v>
      </c>
      <c r="L8" s="4"/>
      <c r="M8" s="4">
        <v>155561873</v>
      </c>
      <c r="N8" s="4"/>
      <c r="O8" s="4">
        <v>0</v>
      </c>
      <c r="P8" s="4"/>
      <c r="Q8" s="4">
        <f>M8+O8</f>
        <v>155561873</v>
      </c>
      <c r="T8" s="4"/>
    </row>
    <row r="9" spans="1:20" ht="18.75">
      <c r="A9" s="2" t="s">
        <v>89</v>
      </c>
      <c r="C9" s="4">
        <v>29</v>
      </c>
      <c r="D9" s="4"/>
      <c r="E9" s="4">
        <v>10</v>
      </c>
      <c r="F9" s="4"/>
      <c r="G9" s="4">
        <v>2507</v>
      </c>
      <c r="H9" s="4"/>
      <c r="I9" s="4">
        <v>0</v>
      </c>
      <c r="J9" s="4"/>
      <c r="K9" s="4">
        <f t="shared" ref="K9:K12" si="0">G9+I9</f>
        <v>2507</v>
      </c>
      <c r="L9" s="4"/>
      <c r="M9" s="4">
        <v>20799</v>
      </c>
      <c r="N9" s="4"/>
      <c r="O9" s="4">
        <v>-2</v>
      </c>
      <c r="P9" s="4"/>
      <c r="Q9" s="4">
        <f t="shared" ref="Q9:Q12" si="1">M9+O9</f>
        <v>20797</v>
      </c>
    </row>
    <row r="10" spans="1:20" ht="18.75">
      <c r="A10" s="2" t="s">
        <v>92</v>
      </c>
      <c r="C10" s="4">
        <v>23</v>
      </c>
      <c r="D10" s="4"/>
      <c r="E10" s="4">
        <v>10</v>
      </c>
      <c r="F10" s="4"/>
      <c r="G10" s="4">
        <v>1800</v>
      </c>
      <c r="H10" s="4"/>
      <c r="I10" s="4">
        <v>-11</v>
      </c>
      <c r="J10" s="4"/>
      <c r="K10" s="4">
        <f t="shared" si="0"/>
        <v>1789</v>
      </c>
      <c r="L10" s="4"/>
      <c r="M10" s="4">
        <v>11746</v>
      </c>
      <c r="N10" s="4"/>
      <c r="O10" s="4">
        <v>-83</v>
      </c>
      <c r="P10" s="4"/>
      <c r="Q10" s="4">
        <f t="shared" si="1"/>
        <v>11663</v>
      </c>
    </row>
    <row r="11" spans="1:20" ht="18.75">
      <c r="A11" s="2" t="s">
        <v>95</v>
      </c>
      <c r="C11" s="4">
        <v>30</v>
      </c>
      <c r="D11" s="4"/>
      <c r="E11" s="4">
        <v>10</v>
      </c>
      <c r="F11" s="4"/>
      <c r="G11" s="4">
        <v>42675</v>
      </c>
      <c r="H11" s="4"/>
      <c r="I11" s="4">
        <v>0</v>
      </c>
      <c r="J11" s="4"/>
      <c r="K11" s="4">
        <f t="shared" si="0"/>
        <v>42675</v>
      </c>
      <c r="L11" s="4"/>
      <c r="M11" s="4">
        <v>8401154</v>
      </c>
      <c r="N11" s="4"/>
      <c r="O11" s="4">
        <v>0</v>
      </c>
      <c r="P11" s="4"/>
      <c r="Q11" s="4">
        <f t="shared" si="1"/>
        <v>8401154</v>
      </c>
    </row>
    <row r="12" spans="1:20" ht="18.75">
      <c r="A12" s="2" t="s">
        <v>97</v>
      </c>
      <c r="C12" s="4">
        <v>30</v>
      </c>
      <c r="D12" s="4"/>
      <c r="E12" s="4">
        <v>10</v>
      </c>
      <c r="F12" s="4"/>
      <c r="G12" s="4">
        <v>3720</v>
      </c>
      <c r="H12" s="4"/>
      <c r="I12" s="4">
        <v>0</v>
      </c>
      <c r="J12" s="4"/>
      <c r="K12" s="4">
        <f t="shared" si="0"/>
        <v>3720</v>
      </c>
      <c r="L12" s="4"/>
      <c r="M12" s="4">
        <v>48399</v>
      </c>
      <c r="N12" s="4"/>
      <c r="O12" s="4">
        <v>0</v>
      </c>
      <c r="P12" s="4"/>
      <c r="Q12" s="4">
        <f t="shared" si="1"/>
        <v>48399</v>
      </c>
    </row>
    <row r="13" spans="1:20" ht="19.5" thickBot="1">
      <c r="G13" s="8">
        <f>SUM(G8:G12)</f>
        <v>115371179</v>
      </c>
      <c r="H13" s="4">
        <f t="shared" ref="H13:P13" si="2">SUM(H8:H12)</f>
        <v>0</v>
      </c>
      <c r="I13" s="8">
        <f>SUM(I8:I12)</f>
        <v>-11</v>
      </c>
      <c r="J13" s="4">
        <f t="shared" si="2"/>
        <v>0</v>
      </c>
      <c r="K13" s="8">
        <f>SUM(K8:K12)</f>
        <v>115371168</v>
      </c>
      <c r="L13" s="4">
        <f t="shared" si="2"/>
        <v>0</v>
      </c>
      <c r="M13" s="8">
        <f>SUM(M8:M12)</f>
        <v>164043971</v>
      </c>
      <c r="N13" s="4">
        <f t="shared" si="2"/>
        <v>0</v>
      </c>
      <c r="O13" s="8">
        <f t="shared" si="2"/>
        <v>-85</v>
      </c>
      <c r="P13" s="4">
        <f t="shared" si="2"/>
        <v>0</v>
      </c>
      <c r="Q13" s="8">
        <f>SUM(Q8:Q12)</f>
        <v>164043886</v>
      </c>
    </row>
    <row r="14" spans="1:20" ht="15.75" thickTop="1"/>
    <row r="15" spans="1:20">
      <c r="G15" s="18"/>
      <c r="I15" s="17"/>
      <c r="K15" s="3"/>
      <c r="M15" s="10"/>
      <c r="O15" s="17"/>
      <c r="Q15" s="3"/>
    </row>
    <row r="17" spans="7:17">
      <c r="G17" s="3"/>
      <c r="H17" s="3"/>
      <c r="I17" s="3"/>
      <c r="J17" s="3"/>
      <c r="K17" s="3"/>
      <c r="M17" s="3"/>
      <c r="N17" s="3"/>
      <c r="O17" s="3"/>
      <c r="P17" s="3"/>
      <c r="Q17" s="3"/>
    </row>
  </sheetData>
  <mergeCells count="15">
    <mergeCell ref="A7"/>
    <mergeCell ref="C7"/>
    <mergeCell ref="E7"/>
    <mergeCell ref="A6:E6"/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63"/>
  <sheetViews>
    <sheetView rightToLeft="1" view="pageBreakPreview" zoomScale="90" zoomScaleNormal="100" zoomScaleSheetLayoutView="90" workbookViewId="0">
      <selection activeCell="X13" sqref="X13:AF16"/>
    </sheetView>
  </sheetViews>
  <sheetFormatPr defaultRowHeight="18.75"/>
  <cols>
    <col min="1" max="1" width="27" style="1" bestFit="1" customWidth="1"/>
    <col min="2" max="2" width="1" style="1" customWidth="1"/>
    <col min="3" max="3" width="15.140625" style="15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2" ht="23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2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22" ht="23.25">
      <c r="A6" s="27" t="s">
        <v>3</v>
      </c>
      <c r="C6" s="28" t="s">
        <v>119</v>
      </c>
      <c r="D6" s="28" t="s">
        <v>119</v>
      </c>
      <c r="E6" s="28" t="s">
        <v>119</v>
      </c>
      <c r="F6" s="28" t="s">
        <v>119</v>
      </c>
      <c r="G6" s="28" t="s">
        <v>119</v>
      </c>
      <c r="I6" s="28" t="s">
        <v>111</v>
      </c>
      <c r="J6" s="28" t="s">
        <v>111</v>
      </c>
      <c r="K6" s="28" t="s">
        <v>111</v>
      </c>
      <c r="L6" s="28" t="s">
        <v>111</v>
      </c>
      <c r="M6" s="28" t="s">
        <v>111</v>
      </c>
      <c r="O6" s="28" t="s">
        <v>112</v>
      </c>
      <c r="P6" s="28" t="s">
        <v>112</v>
      </c>
      <c r="Q6" s="28" t="s">
        <v>112</v>
      </c>
      <c r="R6" s="28" t="s">
        <v>112</v>
      </c>
      <c r="S6" s="28" t="s">
        <v>112</v>
      </c>
    </row>
    <row r="7" spans="1:22" ht="23.25">
      <c r="A7" s="28" t="s">
        <v>3</v>
      </c>
      <c r="C7" s="25" t="s">
        <v>120</v>
      </c>
      <c r="E7" s="28" t="s">
        <v>121</v>
      </c>
      <c r="G7" s="28" t="s">
        <v>122</v>
      </c>
      <c r="I7" s="28" t="s">
        <v>123</v>
      </c>
      <c r="K7" s="28" t="s">
        <v>116</v>
      </c>
      <c r="M7" s="28" t="s">
        <v>124</v>
      </c>
      <c r="O7" s="28" t="s">
        <v>123</v>
      </c>
      <c r="Q7" s="28" t="s">
        <v>116</v>
      </c>
      <c r="S7" s="28" t="s">
        <v>124</v>
      </c>
    </row>
    <row r="8" spans="1:22" ht="18.75" customHeight="1">
      <c r="A8" s="2" t="s">
        <v>125</v>
      </c>
      <c r="C8" s="15" t="s">
        <v>126</v>
      </c>
      <c r="E8" s="4">
        <v>1398518</v>
      </c>
      <c r="F8" s="4"/>
      <c r="G8" s="4">
        <v>350</v>
      </c>
      <c r="H8" s="4"/>
      <c r="I8" s="4">
        <v>0</v>
      </c>
      <c r="J8" s="4"/>
      <c r="K8" s="4">
        <v>0</v>
      </c>
      <c r="L8" s="4"/>
      <c r="M8" s="4">
        <f>I8+K8</f>
        <v>0</v>
      </c>
      <c r="N8" s="4"/>
      <c r="O8" s="30">
        <v>489481300</v>
      </c>
      <c r="P8" s="30"/>
      <c r="Q8" s="30">
        <v>0</v>
      </c>
      <c r="R8" s="4"/>
      <c r="S8" s="4">
        <f>O8+Q8</f>
        <v>489481300</v>
      </c>
      <c r="V8" s="4"/>
    </row>
    <row r="9" spans="1:22">
      <c r="A9" s="2" t="s">
        <v>66</v>
      </c>
      <c r="C9" s="15" t="s">
        <v>127</v>
      </c>
      <c r="E9" s="4">
        <v>6942000</v>
      </c>
      <c r="F9" s="4"/>
      <c r="G9" s="4">
        <v>300</v>
      </c>
      <c r="H9" s="4"/>
      <c r="I9" s="4">
        <v>0</v>
      </c>
      <c r="J9" s="4"/>
      <c r="K9" s="4">
        <v>0</v>
      </c>
      <c r="L9" s="4"/>
      <c r="M9" s="4">
        <f t="shared" ref="M9:M46" si="0">I9+K9</f>
        <v>0</v>
      </c>
      <c r="N9" s="4"/>
      <c r="O9" s="30">
        <v>2082600000</v>
      </c>
      <c r="P9" s="30"/>
      <c r="Q9" s="30">
        <v>0</v>
      </c>
      <c r="R9" s="4"/>
      <c r="S9" s="4">
        <f>O9+Q9</f>
        <v>2082600000</v>
      </c>
    </row>
    <row r="10" spans="1:22">
      <c r="A10" s="2" t="s">
        <v>34</v>
      </c>
      <c r="C10" s="15" t="s">
        <v>128</v>
      </c>
      <c r="E10" s="4">
        <v>3200000</v>
      </c>
      <c r="F10" s="4"/>
      <c r="G10" s="4">
        <v>380</v>
      </c>
      <c r="H10" s="4"/>
      <c r="I10" s="4">
        <v>0</v>
      </c>
      <c r="J10" s="4"/>
      <c r="K10" s="4">
        <v>0</v>
      </c>
      <c r="L10" s="4"/>
      <c r="M10" s="4">
        <f t="shared" si="0"/>
        <v>0</v>
      </c>
      <c r="N10" s="4"/>
      <c r="O10" s="30">
        <v>1216000000</v>
      </c>
      <c r="P10" s="30"/>
      <c r="Q10" s="30">
        <v>0</v>
      </c>
      <c r="R10" s="4"/>
      <c r="S10" s="4">
        <f t="shared" ref="S9:S46" si="1">O10+Q10</f>
        <v>1216000000</v>
      </c>
    </row>
    <row r="11" spans="1:22">
      <c r="A11" s="2" t="s">
        <v>61</v>
      </c>
      <c r="C11" s="15" t="s">
        <v>129</v>
      </c>
      <c r="E11" s="4">
        <v>2490764</v>
      </c>
      <c r="F11" s="4"/>
      <c r="G11" s="4">
        <v>150</v>
      </c>
      <c r="H11" s="4"/>
      <c r="I11" s="4">
        <v>0</v>
      </c>
      <c r="J11" s="4"/>
      <c r="K11" s="4">
        <v>0</v>
      </c>
      <c r="L11" s="4"/>
      <c r="M11" s="4">
        <f t="shared" si="0"/>
        <v>0</v>
      </c>
      <c r="N11" s="4"/>
      <c r="O11" s="30">
        <v>373614600</v>
      </c>
      <c r="P11" s="30"/>
      <c r="Q11" s="30">
        <v>-32050845</v>
      </c>
      <c r="R11" s="4"/>
      <c r="S11" s="4">
        <f t="shared" si="1"/>
        <v>341563755</v>
      </c>
    </row>
    <row r="12" spans="1:22">
      <c r="A12" s="2" t="s">
        <v>49</v>
      </c>
      <c r="C12" s="15" t="s">
        <v>130</v>
      </c>
      <c r="E12" s="4">
        <v>4000000</v>
      </c>
      <c r="F12" s="4"/>
      <c r="G12" s="4">
        <v>2000</v>
      </c>
      <c r="H12" s="4"/>
      <c r="I12" s="4">
        <v>0</v>
      </c>
      <c r="J12" s="4"/>
      <c r="K12" s="4">
        <v>0</v>
      </c>
      <c r="L12" s="4"/>
      <c r="M12" s="4">
        <f t="shared" si="0"/>
        <v>0</v>
      </c>
      <c r="N12" s="4"/>
      <c r="O12" s="30">
        <v>8000000000</v>
      </c>
      <c r="P12" s="30"/>
      <c r="Q12" s="30">
        <v>0</v>
      </c>
      <c r="R12" s="4"/>
      <c r="S12" s="4">
        <f t="shared" si="1"/>
        <v>8000000000</v>
      </c>
    </row>
    <row r="13" spans="1:22">
      <c r="A13" s="2" t="s">
        <v>69</v>
      </c>
      <c r="C13" s="15" t="s">
        <v>131</v>
      </c>
      <c r="E13" s="4">
        <v>9795660</v>
      </c>
      <c r="F13" s="4"/>
      <c r="G13" s="4">
        <v>280</v>
      </c>
      <c r="H13" s="4"/>
      <c r="I13" s="4">
        <v>0</v>
      </c>
      <c r="J13" s="4"/>
      <c r="K13" s="4">
        <v>0</v>
      </c>
      <c r="L13" s="4"/>
      <c r="M13" s="4">
        <f t="shared" si="0"/>
        <v>0</v>
      </c>
      <c r="N13" s="4"/>
      <c r="O13" s="30">
        <v>2742784800</v>
      </c>
      <c r="P13" s="30"/>
      <c r="Q13" s="30">
        <v>0</v>
      </c>
      <c r="R13" s="4"/>
      <c r="S13" s="4">
        <f t="shared" si="1"/>
        <v>2742784800</v>
      </c>
    </row>
    <row r="14" spans="1:22">
      <c r="A14" s="2" t="s">
        <v>62</v>
      </c>
      <c r="C14" s="15" t="s">
        <v>131</v>
      </c>
      <c r="E14" s="4">
        <v>85397261</v>
      </c>
      <c r="F14" s="4"/>
      <c r="G14" s="4">
        <v>28</v>
      </c>
      <c r="H14" s="4"/>
      <c r="I14" s="4">
        <v>0</v>
      </c>
      <c r="J14" s="4"/>
      <c r="K14" s="4">
        <v>0</v>
      </c>
      <c r="L14" s="4"/>
      <c r="M14" s="4">
        <f t="shared" si="0"/>
        <v>0</v>
      </c>
      <c r="N14" s="4"/>
      <c r="O14" s="30">
        <v>2391123308</v>
      </c>
      <c r="P14" s="30"/>
      <c r="Q14" s="30">
        <v>0</v>
      </c>
      <c r="R14" s="4"/>
      <c r="S14" s="4">
        <f>O14+Q14</f>
        <v>2391123308</v>
      </c>
    </row>
    <row r="15" spans="1:22">
      <c r="A15" s="2" t="s">
        <v>71</v>
      </c>
      <c r="C15" s="15" t="s">
        <v>132</v>
      </c>
      <c r="E15" s="4">
        <v>499387</v>
      </c>
      <c r="F15" s="4"/>
      <c r="G15" s="4">
        <v>73</v>
      </c>
      <c r="H15" s="4"/>
      <c r="I15" s="4">
        <v>0</v>
      </c>
      <c r="J15" s="4"/>
      <c r="K15" s="4">
        <v>0</v>
      </c>
      <c r="L15" s="4"/>
      <c r="M15" s="4">
        <f t="shared" si="0"/>
        <v>0</v>
      </c>
      <c r="N15" s="4"/>
      <c r="O15" s="30">
        <v>36455251</v>
      </c>
      <c r="P15" s="30"/>
      <c r="Q15" s="30">
        <v>-3189834</v>
      </c>
      <c r="R15" s="4"/>
      <c r="S15" s="4">
        <f t="shared" si="1"/>
        <v>33265417</v>
      </c>
    </row>
    <row r="16" spans="1:22">
      <c r="A16" s="2" t="s">
        <v>47</v>
      </c>
      <c r="C16" s="15" t="s">
        <v>133</v>
      </c>
      <c r="E16" s="4">
        <v>7100000</v>
      </c>
      <c r="F16" s="4"/>
      <c r="G16" s="4">
        <v>1000</v>
      </c>
      <c r="H16" s="4"/>
      <c r="I16" s="4">
        <v>0</v>
      </c>
      <c r="J16" s="4"/>
      <c r="K16" s="4">
        <v>0</v>
      </c>
      <c r="L16" s="4"/>
      <c r="M16" s="4">
        <f t="shared" si="0"/>
        <v>0</v>
      </c>
      <c r="N16" s="4"/>
      <c r="O16" s="30">
        <v>7100000000</v>
      </c>
      <c r="P16" s="30"/>
      <c r="Q16" s="30">
        <v>0</v>
      </c>
      <c r="R16" s="4"/>
      <c r="S16" s="4">
        <f t="shared" si="1"/>
        <v>7100000000</v>
      </c>
    </row>
    <row r="17" spans="1:19">
      <c r="A17" s="2" t="s">
        <v>134</v>
      </c>
      <c r="C17" s="15" t="s">
        <v>135</v>
      </c>
      <c r="E17" s="4">
        <v>4500000</v>
      </c>
      <c r="F17" s="4"/>
      <c r="G17" s="4">
        <v>2370</v>
      </c>
      <c r="H17" s="4"/>
      <c r="I17" s="4">
        <v>0</v>
      </c>
      <c r="J17" s="4"/>
      <c r="K17" s="4">
        <v>0</v>
      </c>
      <c r="L17" s="4"/>
      <c r="M17" s="4">
        <f t="shared" si="0"/>
        <v>0</v>
      </c>
      <c r="N17" s="4"/>
      <c r="O17" s="30">
        <v>10665000000</v>
      </c>
      <c r="P17" s="30"/>
      <c r="Q17" s="30">
        <v>0</v>
      </c>
      <c r="R17" s="4"/>
      <c r="S17" s="4">
        <f t="shared" si="1"/>
        <v>10665000000</v>
      </c>
    </row>
    <row r="18" spans="1:19">
      <c r="A18" s="2" t="s">
        <v>51</v>
      </c>
      <c r="C18" s="15" t="s">
        <v>136</v>
      </c>
      <c r="E18" s="4">
        <v>7864723</v>
      </c>
      <c r="F18" s="4"/>
      <c r="G18" s="4">
        <v>1100</v>
      </c>
      <c r="H18" s="4"/>
      <c r="I18" s="4">
        <v>0</v>
      </c>
      <c r="J18" s="4"/>
      <c r="K18" s="4">
        <v>0</v>
      </c>
      <c r="L18" s="4"/>
      <c r="M18" s="4">
        <f t="shared" si="0"/>
        <v>0</v>
      </c>
      <c r="N18" s="4"/>
      <c r="O18" s="30">
        <v>8651195300</v>
      </c>
      <c r="P18" s="30"/>
      <c r="Q18" s="30">
        <v>-737194587</v>
      </c>
      <c r="R18" s="4"/>
      <c r="S18" s="4">
        <f t="shared" si="1"/>
        <v>7914000713</v>
      </c>
    </row>
    <row r="19" spans="1:19">
      <c r="A19" s="2" t="s">
        <v>24</v>
      </c>
      <c r="C19" s="15" t="s">
        <v>130</v>
      </c>
      <c r="E19" s="4">
        <v>3050000</v>
      </c>
      <c r="F19" s="4"/>
      <c r="G19" s="4">
        <v>4175</v>
      </c>
      <c r="H19" s="4"/>
      <c r="I19" s="4">
        <v>0</v>
      </c>
      <c r="J19" s="4"/>
      <c r="K19" s="4">
        <v>0</v>
      </c>
      <c r="L19" s="4"/>
      <c r="M19" s="4">
        <f t="shared" si="0"/>
        <v>0</v>
      </c>
      <c r="N19" s="4"/>
      <c r="O19" s="30">
        <v>12733750000</v>
      </c>
      <c r="P19" s="30"/>
      <c r="Q19" s="30">
        <v>0</v>
      </c>
      <c r="R19" s="4"/>
      <c r="S19" s="4">
        <f t="shared" si="1"/>
        <v>12733750000</v>
      </c>
    </row>
    <row r="20" spans="1:19">
      <c r="A20" s="2" t="s">
        <v>137</v>
      </c>
      <c r="C20" s="15" t="s">
        <v>138</v>
      </c>
      <c r="E20" s="4">
        <v>6250000</v>
      </c>
      <c r="F20" s="4"/>
      <c r="G20" s="4">
        <v>1300</v>
      </c>
      <c r="H20" s="4"/>
      <c r="I20" s="4">
        <v>0</v>
      </c>
      <c r="J20" s="4"/>
      <c r="K20" s="4">
        <v>0</v>
      </c>
      <c r="L20" s="4"/>
      <c r="M20" s="4">
        <f t="shared" si="0"/>
        <v>0</v>
      </c>
      <c r="N20" s="4"/>
      <c r="O20" s="30">
        <v>8125000000</v>
      </c>
      <c r="P20" s="30"/>
      <c r="Q20" s="30">
        <v>0</v>
      </c>
      <c r="R20" s="4"/>
      <c r="S20" s="4">
        <f t="shared" si="1"/>
        <v>8125000000</v>
      </c>
    </row>
    <row r="21" spans="1:19">
      <c r="A21" s="2" t="s">
        <v>59</v>
      </c>
      <c r="C21" s="15" t="s">
        <v>139</v>
      </c>
      <c r="E21" s="4">
        <v>33223310</v>
      </c>
      <c r="F21" s="4"/>
      <c r="G21" s="4">
        <v>400</v>
      </c>
      <c r="H21" s="4"/>
      <c r="I21" s="4">
        <v>0</v>
      </c>
      <c r="J21" s="4"/>
      <c r="K21" s="4">
        <v>0</v>
      </c>
      <c r="L21" s="4"/>
      <c r="M21" s="4">
        <f t="shared" si="0"/>
        <v>0</v>
      </c>
      <c r="N21" s="4"/>
      <c r="O21" s="30">
        <v>13289324000</v>
      </c>
      <c r="P21" s="30"/>
      <c r="Q21" s="30">
        <v>0</v>
      </c>
      <c r="R21" s="4"/>
      <c r="S21" s="4">
        <f t="shared" si="1"/>
        <v>13289324000</v>
      </c>
    </row>
    <row r="22" spans="1:19">
      <c r="A22" s="2" t="s">
        <v>58</v>
      </c>
      <c r="C22" s="15" t="s">
        <v>140</v>
      </c>
      <c r="E22" s="4">
        <v>6000000</v>
      </c>
      <c r="F22" s="4"/>
      <c r="G22" s="4">
        <v>800</v>
      </c>
      <c r="H22" s="4"/>
      <c r="I22" s="4">
        <v>0</v>
      </c>
      <c r="J22" s="4"/>
      <c r="K22" s="4">
        <v>0</v>
      </c>
      <c r="L22" s="4"/>
      <c r="M22" s="4">
        <f t="shared" si="0"/>
        <v>0</v>
      </c>
      <c r="N22" s="4"/>
      <c r="O22" s="30">
        <v>4800000000</v>
      </c>
      <c r="P22" s="30"/>
      <c r="Q22" s="30">
        <v>0</v>
      </c>
      <c r="R22" s="4"/>
      <c r="S22" s="4">
        <f t="shared" si="1"/>
        <v>4800000000</v>
      </c>
    </row>
    <row r="23" spans="1:19">
      <c r="A23" s="2" t="s">
        <v>16</v>
      </c>
      <c r="C23" s="15" t="s">
        <v>131</v>
      </c>
      <c r="E23" s="4">
        <v>20321813</v>
      </c>
      <c r="F23" s="4"/>
      <c r="G23" s="4">
        <v>66</v>
      </c>
      <c r="H23" s="4"/>
      <c r="I23" s="4">
        <v>0</v>
      </c>
      <c r="J23" s="4"/>
      <c r="K23" s="4">
        <v>0</v>
      </c>
      <c r="L23" s="4"/>
      <c r="M23" s="4">
        <f t="shared" si="0"/>
        <v>0</v>
      </c>
      <c r="N23" s="4"/>
      <c r="O23" s="30">
        <v>1341239658</v>
      </c>
      <c r="P23" s="30"/>
      <c r="Q23" s="30">
        <v>0</v>
      </c>
      <c r="R23" s="4"/>
      <c r="S23" s="4">
        <f t="shared" si="1"/>
        <v>1341239658</v>
      </c>
    </row>
    <row r="24" spans="1:19">
      <c r="A24" s="2" t="s">
        <v>23</v>
      </c>
      <c r="C24" s="15" t="s">
        <v>141</v>
      </c>
      <c r="E24" s="4">
        <v>4706882</v>
      </c>
      <c r="F24" s="4"/>
      <c r="G24" s="4">
        <v>3850</v>
      </c>
      <c r="H24" s="4"/>
      <c r="I24" s="4">
        <v>0</v>
      </c>
      <c r="J24" s="4"/>
      <c r="K24" s="4">
        <v>0</v>
      </c>
      <c r="L24" s="4"/>
      <c r="M24" s="4">
        <f t="shared" si="0"/>
        <v>0</v>
      </c>
      <c r="N24" s="4"/>
      <c r="O24" s="30">
        <v>18121495700</v>
      </c>
      <c r="P24" s="30"/>
      <c r="Q24" s="30">
        <v>0</v>
      </c>
      <c r="R24" s="4"/>
      <c r="S24" s="4">
        <f t="shared" si="1"/>
        <v>18121495700</v>
      </c>
    </row>
    <row r="25" spans="1:19">
      <c r="A25" s="2" t="s">
        <v>63</v>
      </c>
      <c r="C25" s="15" t="s">
        <v>142</v>
      </c>
      <c r="E25" s="4">
        <v>2665000</v>
      </c>
      <c r="F25" s="4"/>
      <c r="G25" s="4">
        <v>3530</v>
      </c>
      <c r="H25" s="4"/>
      <c r="I25" s="4">
        <v>9407450000</v>
      </c>
      <c r="J25" s="4"/>
      <c r="K25" s="4">
        <v>-76691168</v>
      </c>
      <c r="L25" s="4"/>
      <c r="M25" s="4">
        <f>I25+K25</f>
        <v>9330758832</v>
      </c>
      <c r="N25" s="4"/>
      <c r="O25" s="30">
        <v>9407450000</v>
      </c>
      <c r="P25" s="30"/>
      <c r="Q25" s="30">
        <v>-76691168</v>
      </c>
      <c r="R25" s="4"/>
      <c r="S25" s="4">
        <f t="shared" si="1"/>
        <v>9330758832</v>
      </c>
    </row>
    <row r="26" spans="1:19">
      <c r="A26" s="2" t="s">
        <v>15</v>
      </c>
      <c r="C26" s="15" t="s">
        <v>143</v>
      </c>
      <c r="E26" s="4">
        <v>15000000</v>
      </c>
      <c r="F26" s="4"/>
      <c r="G26" s="4">
        <v>62</v>
      </c>
      <c r="H26" s="4"/>
      <c r="I26" s="4">
        <v>0</v>
      </c>
      <c r="J26" s="4"/>
      <c r="K26" s="4">
        <v>0</v>
      </c>
      <c r="L26" s="4"/>
      <c r="M26" s="4">
        <f t="shared" si="0"/>
        <v>0</v>
      </c>
      <c r="N26" s="4"/>
      <c r="O26" s="30">
        <v>930000000</v>
      </c>
      <c r="P26" s="30"/>
      <c r="Q26" s="30">
        <v>0</v>
      </c>
      <c r="R26" s="4"/>
      <c r="S26" s="4">
        <f t="shared" si="1"/>
        <v>930000000</v>
      </c>
    </row>
    <row r="27" spans="1:19">
      <c r="A27" s="2" t="s">
        <v>54</v>
      </c>
      <c r="C27" s="15" t="s">
        <v>144</v>
      </c>
      <c r="E27" s="4">
        <v>13546448</v>
      </c>
      <c r="F27" s="4"/>
      <c r="G27" s="4">
        <v>600</v>
      </c>
      <c r="H27" s="4"/>
      <c r="I27" s="4">
        <v>0</v>
      </c>
      <c r="J27" s="4"/>
      <c r="K27" s="4">
        <v>0</v>
      </c>
      <c r="L27" s="4"/>
      <c r="M27" s="4">
        <f t="shared" si="0"/>
        <v>0</v>
      </c>
      <c r="N27" s="4"/>
      <c r="O27" s="30">
        <v>8127868800</v>
      </c>
      <c r="P27" s="30"/>
      <c r="Q27" s="30">
        <v>-748087427</v>
      </c>
      <c r="R27" s="4"/>
      <c r="S27" s="4">
        <f t="shared" si="1"/>
        <v>7379781373</v>
      </c>
    </row>
    <row r="28" spans="1:19">
      <c r="A28" s="2" t="s">
        <v>45</v>
      </c>
      <c r="C28" s="15" t="s">
        <v>145</v>
      </c>
      <c r="E28" s="4">
        <v>8800000</v>
      </c>
      <c r="F28" s="4"/>
      <c r="G28" s="4">
        <v>1930</v>
      </c>
      <c r="H28" s="4"/>
      <c r="I28" s="4">
        <v>0</v>
      </c>
      <c r="J28" s="4"/>
      <c r="K28" s="4">
        <v>0</v>
      </c>
      <c r="L28" s="4"/>
      <c r="M28" s="4">
        <f t="shared" si="0"/>
        <v>0</v>
      </c>
      <c r="N28" s="4"/>
      <c r="O28" s="30">
        <v>16984000000</v>
      </c>
      <c r="P28" s="30"/>
      <c r="Q28" s="30">
        <v>0</v>
      </c>
      <c r="R28" s="4"/>
      <c r="S28" s="4">
        <f t="shared" si="1"/>
        <v>16984000000</v>
      </c>
    </row>
    <row r="29" spans="1:19">
      <c r="A29" s="2" t="s">
        <v>46</v>
      </c>
      <c r="C29" s="15" t="s">
        <v>146</v>
      </c>
      <c r="E29" s="4">
        <v>1795536</v>
      </c>
      <c r="F29" s="4"/>
      <c r="G29" s="4">
        <v>4750</v>
      </c>
      <c r="H29" s="4"/>
      <c r="I29" s="4">
        <v>0</v>
      </c>
      <c r="J29" s="4"/>
      <c r="K29" s="4">
        <v>0</v>
      </c>
      <c r="L29" s="4"/>
      <c r="M29" s="4">
        <f t="shared" si="0"/>
        <v>0</v>
      </c>
      <c r="N29" s="4"/>
      <c r="O29" s="30">
        <v>8528796000</v>
      </c>
      <c r="P29" s="30"/>
      <c r="Q29" s="30">
        <v>0</v>
      </c>
      <c r="R29" s="4"/>
      <c r="S29" s="4">
        <f t="shared" si="1"/>
        <v>8528796000</v>
      </c>
    </row>
    <row r="30" spans="1:19">
      <c r="A30" s="2" t="s">
        <v>70</v>
      </c>
      <c r="C30" s="15" t="s">
        <v>147</v>
      </c>
      <c r="E30" s="4">
        <v>1179000</v>
      </c>
      <c r="F30" s="4"/>
      <c r="G30" s="4">
        <v>1100</v>
      </c>
      <c r="H30" s="4"/>
      <c r="I30" s="4">
        <v>0</v>
      </c>
      <c r="J30" s="4"/>
      <c r="K30" s="4">
        <v>0</v>
      </c>
      <c r="L30" s="4"/>
      <c r="M30" s="4">
        <f t="shared" si="0"/>
        <v>0</v>
      </c>
      <c r="N30" s="4"/>
      <c r="O30" s="30">
        <v>1296900000</v>
      </c>
      <c r="P30" s="30"/>
      <c r="Q30" s="30">
        <v>0</v>
      </c>
      <c r="R30" s="4"/>
      <c r="S30" s="4">
        <f t="shared" si="1"/>
        <v>1296900000</v>
      </c>
    </row>
    <row r="31" spans="1:19">
      <c r="A31" s="2" t="s">
        <v>35</v>
      </c>
      <c r="C31" s="15" t="s">
        <v>143</v>
      </c>
      <c r="E31" s="4">
        <v>782257</v>
      </c>
      <c r="F31" s="4"/>
      <c r="G31" s="4">
        <v>300</v>
      </c>
      <c r="H31" s="4"/>
      <c r="I31" s="4">
        <v>0</v>
      </c>
      <c r="J31" s="4"/>
      <c r="K31" s="4">
        <v>0</v>
      </c>
      <c r="L31" s="4"/>
      <c r="M31" s="4">
        <f t="shared" si="0"/>
        <v>0</v>
      </c>
      <c r="N31" s="4"/>
      <c r="O31" s="30">
        <v>234677100</v>
      </c>
      <c r="P31" s="30"/>
      <c r="Q31" s="30">
        <v>0</v>
      </c>
      <c r="R31" s="4"/>
      <c r="S31" s="4">
        <f t="shared" si="1"/>
        <v>234677100</v>
      </c>
    </row>
    <row r="32" spans="1:19">
      <c r="A32" s="2" t="s">
        <v>64</v>
      </c>
      <c r="C32" s="15" t="s">
        <v>148</v>
      </c>
      <c r="E32" s="4">
        <v>1142895</v>
      </c>
      <c r="F32" s="4"/>
      <c r="G32" s="4">
        <v>2600</v>
      </c>
      <c r="H32" s="4"/>
      <c r="I32" s="4">
        <v>0</v>
      </c>
      <c r="J32" s="4"/>
      <c r="K32" s="4">
        <v>0</v>
      </c>
      <c r="L32" s="4"/>
      <c r="M32" s="4">
        <f t="shared" si="0"/>
        <v>0</v>
      </c>
      <c r="N32" s="4"/>
      <c r="O32" s="30">
        <v>2971527000</v>
      </c>
      <c r="P32" s="30"/>
      <c r="Q32" s="30">
        <v>0</v>
      </c>
      <c r="R32" s="4"/>
      <c r="S32" s="4">
        <f t="shared" si="1"/>
        <v>2971527000</v>
      </c>
    </row>
    <row r="33" spans="1:19">
      <c r="A33" s="2" t="s">
        <v>65</v>
      </c>
      <c r="C33" s="15" t="s">
        <v>149</v>
      </c>
      <c r="E33" s="4">
        <v>4118000</v>
      </c>
      <c r="F33" s="4"/>
      <c r="G33" s="4">
        <v>1800</v>
      </c>
      <c r="H33" s="4"/>
      <c r="I33" s="4">
        <v>0</v>
      </c>
      <c r="J33" s="4"/>
      <c r="K33" s="4">
        <v>0</v>
      </c>
      <c r="L33" s="4"/>
      <c r="M33" s="4">
        <f t="shared" si="0"/>
        <v>0</v>
      </c>
      <c r="N33" s="4"/>
      <c r="O33" s="30">
        <v>7412400000</v>
      </c>
      <c r="P33" s="30"/>
      <c r="Q33" s="30">
        <v>0</v>
      </c>
      <c r="R33" s="4"/>
      <c r="S33" s="4">
        <f t="shared" si="1"/>
        <v>7412400000</v>
      </c>
    </row>
    <row r="34" spans="1:19">
      <c r="A34" s="2" t="s">
        <v>25</v>
      </c>
      <c r="C34" s="15" t="s">
        <v>138</v>
      </c>
      <c r="E34" s="4">
        <v>450652</v>
      </c>
      <c r="F34" s="4"/>
      <c r="G34" s="4">
        <v>6500</v>
      </c>
      <c r="H34" s="4"/>
      <c r="I34" s="4">
        <v>0</v>
      </c>
      <c r="J34" s="4"/>
      <c r="K34" s="4">
        <v>0</v>
      </c>
      <c r="L34" s="4"/>
      <c r="M34" s="4">
        <f t="shared" si="0"/>
        <v>0</v>
      </c>
      <c r="N34" s="4"/>
      <c r="O34" s="30">
        <v>2929238000</v>
      </c>
      <c r="P34" s="30"/>
      <c r="Q34" s="30">
        <v>0</v>
      </c>
      <c r="R34" s="4"/>
      <c r="S34" s="4">
        <f t="shared" si="1"/>
        <v>2929238000</v>
      </c>
    </row>
    <row r="35" spans="1:19">
      <c r="A35" s="2" t="s">
        <v>150</v>
      </c>
      <c r="C35" s="15" t="s">
        <v>143</v>
      </c>
      <c r="E35" s="4">
        <v>500000</v>
      </c>
      <c r="F35" s="4"/>
      <c r="G35" s="4">
        <v>2000</v>
      </c>
      <c r="H35" s="4"/>
      <c r="I35" s="4">
        <v>0</v>
      </c>
      <c r="J35" s="4"/>
      <c r="K35" s="4">
        <v>0</v>
      </c>
      <c r="L35" s="4"/>
      <c r="M35" s="4">
        <f t="shared" si="0"/>
        <v>0</v>
      </c>
      <c r="N35" s="4"/>
      <c r="O35" s="30">
        <v>1000000000</v>
      </c>
      <c r="P35" s="30"/>
      <c r="Q35" s="30">
        <v>0</v>
      </c>
      <c r="R35" s="4"/>
      <c r="S35" s="4">
        <f t="shared" si="1"/>
        <v>1000000000</v>
      </c>
    </row>
    <row r="36" spans="1:19">
      <c r="A36" s="2" t="s">
        <v>151</v>
      </c>
      <c r="C36" s="15" t="s">
        <v>152</v>
      </c>
      <c r="E36" s="4">
        <v>500000</v>
      </c>
      <c r="F36" s="4"/>
      <c r="G36" s="4">
        <v>1680</v>
      </c>
      <c r="H36" s="4"/>
      <c r="I36" s="4">
        <v>0</v>
      </c>
      <c r="J36" s="4"/>
      <c r="K36" s="4">
        <v>0</v>
      </c>
      <c r="L36" s="4"/>
      <c r="M36" s="4">
        <f t="shared" si="0"/>
        <v>0</v>
      </c>
      <c r="N36" s="4"/>
      <c r="O36" s="30">
        <v>840000000</v>
      </c>
      <c r="P36" s="30"/>
      <c r="Q36" s="30">
        <v>0</v>
      </c>
      <c r="R36" s="4"/>
      <c r="S36" s="4">
        <f t="shared" si="1"/>
        <v>840000000</v>
      </c>
    </row>
    <row r="37" spans="1:19">
      <c r="A37" s="2" t="s">
        <v>32</v>
      </c>
      <c r="C37" s="15" t="s">
        <v>136</v>
      </c>
      <c r="E37" s="4">
        <v>1129857</v>
      </c>
      <c r="F37" s="4"/>
      <c r="G37" s="4">
        <v>3450</v>
      </c>
      <c r="H37" s="4"/>
      <c r="I37" s="4">
        <v>0</v>
      </c>
      <c r="J37" s="4"/>
      <c r="K37" s="4">
        <v>0</v>
      </c>
      <c r="L37" s="4"/>
      <c r="M37" s="4">
        <f t="shared" si="0"/>
        <v>0</v>
      </c>
      <c r="N37" s="4"/>
      <c r="O37" s="30">
        <v>3898006650</v>
      </c>
      <c r="P37" s="30"/>
      <c r="Q37" s="30">
        <v>-365362510</v>
      </c>
      <c r="R37" s="4"/>
      <c r="S37" s="4">
        <f t="shared" si="1"/>
        <v>3532644140</v>
      </c>
    </row>
    <row r="38" spans="1:19">
      <c r="A38" s="2" t="s">
        <v>153</v>
      </c>
      <c r="C38" s="15" t="s">
        <v>141</v>
      </c>
      <c r="E38" s="4">
        <v>938850</v>
      </c>
      <c r="F38" s="4"/>
      <c r="G38" s="4">
        <v>20000</v>
      </c>
      <c r="H38" s="4"/>
      <c r="I38" s="4">
        <v>0</v>
      </c>
      <c r="J38" s="4"/>
      <c r="K38" s="4">
        <v>0</v>
      </c>
      <c r="L38" s="4"/>
      <c r="M38" s="4">
        <f t="shared" si="0"/>
        <v>0</v>
      </c>
      <c r="N38" s="4"/>
      <c r="O38" s="30">
        <v>18777000000</v>
      </c>
      <c r="P38" s="30"/>
      <c r="Q38" s="30">
        <v>0</v>
      </c>
      <c r="R38" s="4"/>
      <c r="S38" s="4">
        <f t="shared" si="1"/>
        <v>18777000000</v>
      </c>
    </row>
    <row r="39" spans="1:19">
      <c r="A39" s="2" t="s">
        <v>154</v>
      </c>
      <c r="C39" s="15" t="s">
        <v>155</v>
      </c>
      <c r="E39" s="4">
        <v>11896067</v>
      </c>
      <c r="F39" s="4"/>
      <c r="G39" s="4">
        <v>84</v>
      </c>
      <c r="H39" s="4"/>
      <c r="I39" s="4">
        <v>0</v>
      </c>
      <c r="J39" s="4"/>
      <c r="K39" s="4">
        <v>0</v>
      </c>
      <c r="L39" s="4"/>
      <c r="M39" s="4">
        <f t="shared" si="0"/>
        <v>0</v>
      </c>
      <c r="N39" s="4"/>
      <c r="O39" s="30">
        <v>999269628</v>
      </c>
      <c r="P39" s="30"/>
      <c r="Q39" s="30">
        <v>0</v>
      </c>
      <c r="R39" s="4"/>
      <c r="S39" s="4">
        <f t="shared" si="1"/>
        <v>999269628</v>
      </c>
    </row>
    <row r="40" spans="1:19">
      <c r="A40" s="2" t="s">
        <v>156</v>
      </c>
      <c r="C40" s="15" t="s">
        <v>157</v>
      </c>
      <c r="E40" s="4">
        <v>9330901</v>
      </c>
      <c r="F40" s="4"/>
      <c r="G40" s="4">
        <v>825</v>
      </c>
      <c r="H40" s="4"/>
      <c r="I40" s="4">
        <v>0</v>
      </c>
      <c r="J40" s="4"/>
      <c r="K40" s="4">
        <v>0</v>
      </c>
      <c r="L40" s="4"/>
      <c r="M40" s="4">
        <f t="shared" si="0"/>
        <v>0</v>
      </c>
      <c r="N40" s="4"/>
      <c r="O40" s="30">
        <v>7697993325</v>
      </c>
      <c r="P40" s="30"/>
      <c r="Q40" s="30">
        <v>-404631706</v>
      </c>
      <c r="R40" s="4"/>
      <c r="S40" s="4">
        <f t="shared" si="1"/>
        <v>7293361619</v>
      </c>
    </row>
    <row r="41" spans="1:19">
      <c r="A41" s="2" t="s">
        <v>158</v>
      </c>
      <c r="C41" s="15" t="s">
        <v>143</v>
      </c>
      <c r="E41" s="4">
        <v>671009</v>
      </c>
      <c r="F41" s="4"/>
      <c r="G41" s="4">
        <v>2000</v>
      </c>
      <c r="H41" s="4"/>
      <c r="I41" s="4">
        <v>0</v>
      </c>
      <c r="J41" s="4"/>
      <c r="K41" s="4">
        <v>0</v>
      </c>
      <c r="L41" s="4"/>
      <c r="M41" s="4">
        <f t="shared" si="0"/>
        <v>0</v>
      </c>
      <c r="N41" s="4"/>
      <c r="O41" s="30">
        <v>1342018000</v>
      </c>
      <c r="P41" s="30"/>
      <c r="Q41" s="30">
        <v>0</v>
      </c>
      <c r="R41" s="4"/>
      <c r="S41" s="4">
        <f t="shared" si="1"/>
        <v>1342018000</v>
      </c>
    </row>
    <row r="42" spans="1:19">
      <c r="A42" s="2" t="s">
        <v>159</v>
      </c>
      <c r="C42" s="15" t="s">
        <v>126</v>
      </c>
      <c r="E42" s="4">
        <v>48678</v>
      </c>
      <c r="F42" s="4"/>
      <c r="G42" s="4">
        <v>5500</v>
      </c>
      <c r="H42" s="4"/>
      <c r="I42" s="4">
        <v>0</v>
      </c>
      <c r="J42" s="4"/>
      <c r="K42" s="4">
        <v>0</v>
      </c>
      <c r="L42" s="4"/>
      <c r="M42" s="4">
        <f t="shared" si="0"/>
        <v>0</v>
      </c>
      <c r="N42" s="4"/>
      <c r="O42" s="30">
        <v>267729000</v>
      </c>
      <c r="P42" s="30"/>
      <c r="Q42" s="30">
        <v>0</v>
      </c>
      <c r="R42" s="4"/>
      <c r="S42" s="4">
        <f t="shared" si="1"/>
        <v>267729000</v>
      </c>
    </row>
    <row r="43" spans="1:19">
      <c r="A43" s="2" t="s">
        <v>22</v>
      </c>
      <c r="C43" s="15" t="s">
        <v>160</v>
      </c>
      <c r="E43" s="4">
        <v>7659395</v>
      </c>
      <c r="F43" s="4"/>
      <c r="G43" s="4">
        <v>121</v>
      </c>
      <c r="H43" s="4"/>
      <c r="I43" s="4">
        <v>0</v>
      </c>
      <c r="J43" s="4"/>
      <c r="K43" s="4">
        <v>0</v>
      </c>
      <c r="L43" s="4"/>
      <c r="M43" s="4">
        <f t="shared" si="0"/>
        <v>0</v>
      </c>
      <c r="N43" s="4"/>
      <c r="O43" s="30">
        <v>926786795</v>
      </c>
      <c r="P43" s="30"/>
      <c r="Q43" s="30">
        <v>0</v>
      </c>
      <c r="R43" s="4"/>
      <c r="S43" s="4">
        <f t="shared" si="1"/>
        <v>926786795</v>
      </c>
    </row>
    <row r="44" spans="1:19">
      <c r="A44" s="2" t="s">
        <v>161</v>
      </c>
      <c r="C44" s="15" t="s">
        <v>141</v>
      </c>
      <c r="E44" s="4">
        <v>397424</v>
      </c>
      <c r="F44" s="4"/>
      <c r="G44" s="4">
        <v>3000</v>
      </c>
      <c r="H44" s="4"/>
      <c r="I44" s="4">
        <v>0</v>
      </c>
      <c r="J44" s="4"/>
      <c r="K44" s="4">
        <v>0</v>
      </c>
      <c r="L44" s="4"/>
      <c r="M44" s="4">
        <f t="shared" si="0"/>
        <v>0</v>
      </c>
      <c r="N44" s="4"/>
      <c r="O44" s="30">
        <v>1192272000</v>
      </c>
      <c r="P44" s="30"/>
      <c r="Q44" s="30">
        <v>0</v>
      </c>
      <c r="R44" s="4"/>
      <c r="S44" s="4">
        <f t="shared" si="1"/>
        <v>1192272000</v>
      </c>
    </row>
    <row r="45" spans="1:19">
      <c r="A45" s="2" t="s">
        <v>36</v>
      </c>
      <c r="C45" s="15" t="s">
        <v>128</v>
      </c>
      <c r="E45" s="4">
        <v>95581</v>
      </c>
      <c r="F45" s="4"/>
      <c r="G45" s="4">
        <v>110</v>
      </c>
      <c r="H45" s="4"/>
      <c r="I45" s="4">
        <v>0</v>
      </c>
      <c r="J45" s="4"/>
      <c r="K45" s="4">
        <v>0</v>
      </c>
      <c r="L45" s="4"/>
      <c r="M45" s="4">
        <f t="shared" si="0"/>
        <v>0</v>
      </c>
      <c r="N45" s="4"/>
      <c r="O45" s="30">
        <v>10513910</v>
      </c>
      <c r="P45" s="30"/>
      <c r="Q45" s="30">
        <v>0</v>
      </c>
      <c r="R45" s="4"/>
      <c r="S45" s="4">
        <f t="shared" si="1"/>
        <v>10513910</v>
      </c>
    </row>
    <row r="46" spans="1:19">
      <c r="A46" s="2" t="s">
        <v>26</v>
      </c>
      <c r="C46" s="15" t="s">
        <v>160</v>
      </c>
      <c r="E46" s="4">
        <v>800000</v>
      </c>
      <c r="F46" s="4"/>
      <c r="G46" s="4">
        <v>10000</v>
      </c>
      <c r="H46" s="4"/>
      <c r="I46" s="4">
        <v>0</v>
      </c>
      <c r="J46" s="4"/>
      <c r="K46" s="4">
        <v>0</v>
      </c>
      <c r="L46" s="4"/>
      <c r="M46" s="4">
        <f>I46+K46</f>
        <v>0</v>
      </c>
      <c r="N46" s="4"/>
      <c r="O46" s="4">
        <f>8000000000+31241</f>
        <v>8000031241</v>
      </c>
      <c r="P46" s="4"/>
      <c r="Q46" s="4">
        <v>0</v>
      </c>
      <c r="R46" s="4"/>
      <c r="S46" s="4">
        <f t="shared" si="1"/>
        <v>8000031241</v>
      </c>
    </row>
    <row r="47" spans="1:19" ht="19.5" thickBot="1">
      <c r="E47" s="19"/>
      <c r="F47" s="4"/>
      <c r="G47" s="19"/>
      <c r="H47" s="4"/>
      <c r="I47" s="31">
        <f>SUM(SUM(I8:I46))</f>
        <v>9407450000</v>
      </c>
      <c r="J47" s="4"/>
      <c r="K47" s="8">
        <f>SUM(K8:K46)</f>
        <v>-76691168</v>
      </c>
      <c r="L47" s="4"/>
      <c r="M47" s="8">
        <f>SUM(M8:M46)</f>
        <v>9330758832</v>
      </c>
      <c r="N47" s="4"/>
      <c r="O47" s="8">
        <f>SUM(O8:O46)</f>
        <v>205933541366</v>
      </c>
      <c r="P47" s="4"/>
      <c r="Q47" s="8">
        <f>SUM(Q8:Q46)</f>
        <v>-2367208077</v>
      </c>
      <c r="R47" s="4"/>
      <c r="S47" s="8">
        <f>SUM(S8:S46)</f>
        <v>203566333289</v>
      </c>
    </row>
    <row r="48" spans="1:19" ht="19.5" thickTop="1"/>
    <row r="49" spans="9:17">
      <c r="I49" s="34"/>
      <c r="J49" s="35"/>
      <c r="K49" s="36"/>
      <c r="L49" s="35"/>
      <c r="M49" s="37"/>
      <c r="O49" s="12"/>
      <c r="Q49" s="10"/>
    </row>
    <row r="50" spans="9:17">
      <c r="I50" s="38"/>
      <c r="J50" s="35"/>
      <c r="K50" s="35"/>
      <c r="L50" s="35"/>
      <c r="M50" s="35"/>
    </row>
    <row r="51" spans="9:17">
      <c r="I51" s="39"/>
      <c r="J51" s="35"/>
      <c r="K51" s="35"/>
      <c r="L51" s="35"/>
      <c r="M51" s="35"/>
    </row>
    <row r="52" spans="9:17">
      <c r="I52" s="39"/>
      <c r="J52" s="35"/>
      <c r="K52" s="35"/>
      <c r="L52" s="35"/>
      <c r="M52" s="35"/>
      <c r="O52" s="20"/>
      <c r="P52" s="20"/>
      <c r="Q52" s="20"/>
    </row>
    <row r="53" spans="9:17">
      <c r="I53" s="39"/>
      <c r="J53" s="35"/>
      <c r="K53" s="35"/>
      <c r="L53" s="35"/>
      <c r="M53" s="35"/>
      <c r="O53" s="20"/>
      <c r="P53" s="20"/>
      <c r="Q53" s="20"/>
    </row>
    <row r="54" spans="9:17">
      <c r="O54" s="21"/>
      <c r="P54" s="21"/>
      <c r="Q54" s="21"/>
    </row>
    <row r="55" spans="9:17">
      <c r="O55" s="10"/>
    </row>
    <row r="56" spans="9:17">
      <c r="O56" s="6"/>
    </row>
    <row r="57" spans="9:17">
      <c r="O57" s="4"/>
    </row>
    <row r="58" spans="9:17">
      <c r="O58" s="4"/>
    </row>
    <row r="59" spans="9:17">
      <c r="O59" s="4"/>
    </row>
    <row r="60" spans="9:17">
      <c r="O60" s="4"/>
    </row>
    <row r="61" spans="9:17">
      <c r="O61" s="4"/>
    </row>
    <row r="62" spans="9:17">
      <c r="O62" s="4"/>
    </row>
    <row r="63" spans="9:17">
      <c r="O63" s="4"/>
    </row>
  </sheetData>
  <mergeCells count="15">
    <mergeCell ref="A2:S2"/>
    <mergeCell ref="A3:S3"/>
    <mergeCell ref="A4:S4"/>
    <mergeCell ref="A6:A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4"/>
  <sheetViews>
    <sheetView rightToLeft="1" view="pageBreakPreview" topLeftCell="A45" zoomScaleNormal="100" zoomScaleSheetLayoutView="100" workbookViewId="0">
      <selection activeCell="Q68" sqref="Q68"/>
    </sheetView>
  </sheetViews>
  <sheetFormatPr defaultRowHeight="15"/>
  <cols>
    <col min="1" max="1" width="29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4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23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9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9" ht="23.25">
      <c r="A6" s="27" t="s">
        <v>3</v>
      </c>
      <c r="C6" s="28" t="s">
        <v>111</v>
      </c>
      <c r="D6" s="28" t="s">
        <v>111</v>
      </c>
      <c r="E6" s="28" t="s">
        <v>111</v>
      </c>
      <c r="F6" s="28" t="s">
        <v>111</v>
      </c>
      <c r="G6" s="28" t="s">
        <v>111</v>
      </c>
      <c r="H6" s="28" t="s">
        <v>111</v>
      </c>
      <c r="I6" s="28" t="s">
        <v>111</v>
      </c>
      <c r="K6" s="28" t="s">
        <v>112</v>
      </c>
      <c r="L6" s="28" t="s">
        <v>112</v>
      </c>
      <c r="M6" s="28" t="s">
        <v>112</v>
      </c>
      <c r="N6" s="28" t="s">
        <v>112</v>
      </c>
      <c r="O6" s="28" t="s">
        <v>112</v>
      </c>
      <c r="P6" s="28" t="s">
        <v>112</v>
      </c>
      <c r="Q6" s="28" t="s">
        <v>112</v>
      </c>
    </row>
    <row r="7" spans="1:19" ht="23.25">
      <c r="A7" s="28" t="s">
        <v>3</v>
      </c>
      <c r="C7" s="28" t="s">
        <v>7</v>
      </c>
      <c r="E7" s="28" t="s">
        <v>162</v>
      </c>
      <c r="G7" s="28" t="s">
        <v>163</v>
      </c>
      <c r="I7" s="28" t="s">
        <v>164</v>
      </c>
      <c r="K7" s="28" t="s">
        <v>7</v>
      </c>
      <c r="M7" s="28" t="s">
        <v>162</v>
      </c>
      <c r="O7" s="28" t="s">
        <v>163</v>
      </c>
      <c r="Q7" s="28" t="s">
        <v>164</v>
      </c>
      <c r="S7" s="4"/>
    </row>
    <row r="8" spans="1:19" ht="18.75">
      <c r="A8" s="2" t="s">
        <v>57</v>
      </c>
      <c r="C8" s="4">
        <v>758638</v>
      </c>
      <c r="D8" s="4"/>
      <c r="E8" s="4">
        <v>50337783935</v>
      </c>
      <c r="F8" s="4"/>
      <c r="G8" s="4">
        <v>-49849111515</v>
      </c>
      <c r="H8" s="4"/>
      <c r="I8" s="4">
        <f>E8+G8</f>
        <v>488672420</v>
      </c>
      <c r="J8" s="4"/>
      <c r="K8" s="4">
        <v>758638</v>
      </c>
      <c r="L8" s="4"/>
      <c r="M8" s="4">
        <v>50337783935</v>
      </c>
      <c r="N8" s="4"/>
      <c r="O8" s="4">
        <v>-57700722359</v>
      </c>
      <c r="P8" s="4"/>
      <c r="Q8" s="4">
        <f>M8+O8</f>
        <v>-7362938424</v>
      </c>
      <c r="S8" s="4"/>
    </row>
    <row r="9" spans="1:19" ht="18.75">
      <c r="A9" s="2" t="s">
        <v>68</v>
      </c>
      <c r="C9" s="4">
        <v>6760000</v>
      </c>
      <c r="D9" s="4"/>
      <c r="E9" s="4">
        <v>194873562000</v>
      </c>
      <c r="F9" s="4"/>
      <c r="G9" s="4">
        <v>-190640101860</v>
      </c>
      <c r="H9" s="4"/>
      <c r="I9" s="4">
        <f t="shared" ref="I9:I67" si="0">E9+G9</f>
        <v>4233460140</v>
      </c>
      <c r="J9" s="4"/>
      <c r="K9" s="4">
        <v>6760000</v>
      </c>
      <c r="L9" s="4"/>
      <c r="M9" s="4">
        <v>194873562000</v>
      </c>
      <c r="N9" s="4"/>
      <c r="O9" s="4">
        <v>-201899108539</v>
      </c>
      <c r="P9" s="4"/>
      <c r="Q9" s="4">
        <f t="shared" ref="Q9:Q67" si="1">M9+O9</f>
        <v>-7025546539</v>
      </c>
      <c r="S9" s="4"/>
    </row>
    <row r="10" spans="1:19" ht="18.75">
      <c r="A10" s="2" t="s">
        <v>24</v>
      </c>
      <c r="C10" s="4">
        <v>4550000</v>
      </c>
      <c r="D10" s="4"/>
      <c r="E10" s="4">
        <v>155407788900</v>
      </c>
      <c r="F10" s="4"/>
      <c r="G10" s="4">
        <v>-141612860025</v>
      </c>
      <c r="H10" s="4"/>
      <c r="I10" s="4">
        <f t="shared" si="0"/>
        <v>13794928875</v>
      </c>
      <c r="J10" s="4"/>
      <c r="K10" s="4">
        <v>4550000</v>
      </c>
      <c r="L10" s="4"/>
      <c r="M10" s="4">
        <v>155407788900</v>
      </c>
      <c r="N10" s="4"/>
      <c r="O10" s="4">
        <v>-126709236003</v>
      </c>
      <c r="P10" s="4"/>
      <c r="Q10" s="4">
        <f t="shared" si="1"/>
        <v>28698552897</v>
      </c>
    </row>
    <row r="11" spans="1:19" ht="18.75">
      <c r="A11" s="2" t="s">
        <v>70</v>
      </c>
      <c r="C11" s="4">
        <v>10000000</v>
      </c>
      <c r="D11" s="4"/>
      <c r="E11" s="4">
        <v>32306625000</v>
      </c>
      <c r="F11" s="4"/>
      <c r="G11" s="4">
        <v>-33400080000</v>
      </c>
      <c r="H11" s="4"/>
      <c r="I11" s="4">
        <f t="shared" si="0"/>
        <v>-1093455000</v>
      </c>
      <c r="J11" s="4"/>
      <c r="K11" s="4">
        <v>10000000</v>
      </c>
      <c r="L11" s="4"/>
      <c r="M11" s="4">
        <v>32306625000</v>
      </c>
      <c r="N11" s="4"/>
      <c r="O11" s="4">
        <v>-24997868667</v>
      </c>
      <c r="P11" s="4"/>
      <c r="Q11" s="4">
        <f t="shared" si="1"/>
        <v>7308756333</v>
      </c>
    </row>
    <row r="12" spans="1:19" ht="18.75">
      <c r="A12" s="2" t="s">
        <v>23</v>
      </c>
      <c r="C12" s="4">
        <v>12841679</v>
      </c>
      <c r="D12" s="4"/>
      <c r="E12" s="4">
        <v>82335998014</v>
      </c>
      <c r="F12" s="4"/>
      <c r="G12" s="4">
        <v>-75570404378</v>
      </c>
      <c r="H12" s="4"/>
      <c r="I12" s="4">
        <f t="shared" si="0"/>
        <v>6765593636</v>
      </c>
      <c r="J12" s="4"/>
      <c r="K12" s="4">
        <v>12841679</v>
      </c>
      <c r="L12" s="4"/>
      <c r="M12" s="4">
        <v>82335998014</v>
      </c>
      <c r="N12" s="4"/>
      <c r="O12" s="4">
        <v>-55936605326</v>
      </c>
      <c r="P12" s="4"/>
      <c r="Q12" s="4">
        <f t="shared" si="1"/>
        <v>26399392688</v>
      </c>
    </row>
    <row r="13" spans="1:19" ht="18.75">
      <c r="A13" s="2" t="s">
        <v>73</v>
      </c>
      <c r="C13" s="4">
        <v>5990742</v>
      </c>
      <c r="D13" s="4"/>
      <c r="E13" s="4">
        <v>28286711154</v>
      </c>
      <c r="F13" s="4"/>
      <c r="G13" s="4">
        <v>-42216369475</v>
      </c>
      <c r="H13" s="4"/>
      <c r="I13" s="4">
        <f t="shared" si="0"/>
        <v>-13929658321</v>
      </c>
      <c r="J13" s="4"/>
      <c r="K13" s="4">
        <v>5990742</v>
      </c>
      <c r="L13" s="4"/>
      <c r="M13" s="4">
        <v>28286711154</v>
      </c>
      <c r="N13" s="4"/>
      <c r="O13" s="4">
        <v>-52277530330</v>
      </c>
      <c r="P13" s="4"/>
      <c r="Q13" s="4">
        <f t="shared" si="1"/>
        <v>-23990819176</v>
      </c>
    </row>
    <row r="14" spans="1:19" ht="18.75">
      <c r="A14" s="2" t="s">
        <v>67</v>
      </c>
      <c r="C14" s="4">
        <v>2500000</v>
      </c>
      <c r="D14" s="4"/>
      <c r="E14" s="4">
        <v>66477093750</v>
      </c>
      <c r="F14" s="4"/>
      <c r="G14" s="4">
        <v>-65184828750</v>
      </c>
      <c r="H14" s="4"/>
      <c r="I14" s="4">
        <f t="shared" si="0"/>
        <v>1292265000</v>
      </c>
      <c r="J14" s="4"/>
      <c r="K14" s="4">
        <v>2500000</v>
      </c>
      <c r="L14" s="4"/>
      <c r="M14" s="4">
        <v>66477093750</v>
      </c>
      <c r="N14" s="4"/>
      <c r="O14" s="4">
        <v>-46407315083</v>
      </c>
      <c r="P14" s="4"/>
      <c r="Q14" s="4">
        <f t="shared" si="1"/>
        <v>20069778667</v>
      </c>
    </row>
    <row r="15" spans="1:19" ht="18.75">
      <c r="A15" s="2" t="s">
        <v>36</v>
      </c>
      <c r="C15" s="4">
        <v>2505466</v>
      </c>
      <c r="D15" s="4"/>
      <c r="E15" s="4">
        <v>28267838717</v>
      </c>
      <c r="F15" s="4"/>
      <c r="G15" s="4">
        <v>-25528224392</v>
      </c>
      <c r="H15" s="4"/>
      <c r="I15" s="4">
        <f t="shared" si="0"/>
        <v>2739614325</v>
      </c>
      <c r="J15" s="4"/>
      <c r="K15" s="4">
        <v>2505466</v>
      </c>
      <c r="L15" s="4"/>
      <c r="M15" s="4">
        <v>28267838717</v>
      </c>
      <c r="N15" s="4"/>
      <c r="O15" s="4">
        <v>-37951276180</v>
      </c>
      <c r="P15" s="4"/>
      <c r="Q15" s="4">
        <f t="shared" si="1"/>
        <v>-9683437463</v>
      </c>
    </row>
    <row r="16" spans="1:19" ht="18.75">
      <c r="A16" s="2" t="s">
        <v>69</v>
      </c>
      <c r="C16" s="4">
        <v>19591320</v>
      </c>
      <c r="D16" s="4"/>
      <c r="E16" s="4">
        <v>131259826094</v>
      </c>
      <c r="F16" s="4"/>
      <c r="G16" s="4">
        <v>-126975380731</v>
      </c>
      <c r="H16" s="4"/>
      <c r="I16" s="4">
        <f t="shared" si="0"/>
        <v>4284445363</v>
      </c>
      <c r="J16" s="4"/>
      <c r="K16" s="4">
        <v>19591320</v>
      </c>
      <c r="L16" s="4"/>
      <c r="M16" s="4">
        <v>131259826094</v>
      </c>
      <c r="N16" s="4"/>
      <c r="O16" s="4">
        <v>-120061843935</v>
      </c>
      <c r="P16" s="4"/>
      <c r="Q16" s="4">
        <f t="shared" si="1"/>
        <v>11197982159</v>
      </c>
    </row>
    <row r="17" spans="1:17" ht="18.75">
      <c r="A17" s="2" t="s">
        <v>58</v>
      </c>
      <c r="C17" s="4">
        <v>14400000</v>
      </c>
      <c r="D17" s="4"/>
      <c r="E17" s="4">
        <v>78013044000</v>
      </c>
      <c r="F17" s="4"/>
      <c r="G17" s="4">
        <v>-92041077600</v>
      </c>
      <c r="H17" s="4"/>
      <c r="I17" s="4">
        <f t="shared" si="0"/>
        <v>-14028033600</v>
      </c>
      <c r="J17" s="4"/>
      <c r="K17" s="4">
        <v>14400000</v>
      </c>
      <c r="L17" s="4"/>
      <c r="M17" s="4">
        <v>78013044000</v>
      </c>
      <c r="N17" s="4"/>
      <c r="O17" s="4">
        <v>-87317352000</v>
      </c>
      <c r="P17" s="4"/>
      <c r="Q17" s="4">
        <f t="shared" si="1"/>
        <v>-9304308000</v>
      </c>
    </row>
    <row r="18" spans="1:17" ht="18.75">
      <c r="A18" s="2" t="s">
        <v>59</v>
      </c>
      <c r="C18" s="4">
        <v>32000000</v>
      </c>
      <c r="D18" s="4"/>
      <c r="E18" s="4">
        <v>306008352000</v>
      </c>
      <c r="F18" s="4"/>
      <c r="G18" s="4">
        <v>-323503632000</v>
      </c>
      <c r="H18" s="4"/>
      <c r="I18" s="4">
        <f t="shared" si="0"/>
        <v>-17495280000</v>
      </c>
      <c r="J18" s="4"/>
      <c r="K18" s="4">
        <v>32000000</v>
      </c>
      <c r="L18" s="4"/>
      <c r="M18" s="4">
        <v>306008352000</v>
      </c>
      <c r="N18" s="4"/>
      <c r="O18" s="4">
        <v>-278861623942</v>
      </c>
      <c r="P18" s="4"/>
      <c r="Q18" s="4">
        <f t="shared" si="1"/>
        <v>27146728058</v>
      </c>
    </row>
    <row r="19" spans="1:17" ht="18.75">
      <c r="A19" s="2" t="s">
        <v>62</v>
      </c>
      <c r="C19" s="4">
        <v>85000000</v>
      </c>
      <c r="D19" s="4"/>
      <c r="E19" s="4">
        <v>157497282000</v>
      </c>
      <c r="F19" s="4"/>
      <c r="G19" s="4">
        <v>-159947615250</v>
      </c>
      <c r="H19" s="4"/>
      <c r="I19" s="4">
        <f t="shared" si="0"/>
        <v>-2450333250</v>
      </c>
      <c r="J19" s="4"/>
      <c r="K19" s="4">
        <v>85000000</v>
      </c>
      <c r="L19" s="4"/>
      <c r="M19" s="4">
        <v>157497282000</v>
      </c>
      <c r="N19" s="4"/>
      <c r="O19" s="4">
        <v>-99534226494</v>
      </c>
      <c r="P19" s="4"/>
      <c r="Q19" s="4">
        <f t="shared" si="1"/>
        <v>57963055506</v>
      </c>
    </row>
    <row r="20" spans="1:17" ht="18.75">
      <c r="A20" s="2" t="s">
        <v>47</v>
      </c>
      <c r="C20" s="4">
        <v>11304756</v>
      </c>
      <c r="D20" s="4"/>
      <c r="E20" s="4">
        <v>88214317709</v>
      </c>
      <c r="F20" s="4"/>
      <c r="G20" s="4">
        <v>-93833064060</v>
      </c>
      <c r="H20" s="4"/>
      <c r="I20" s="4">
        <f t="shared" si="0"/>
        <v>-5618746351</v>
      </c>
      <c r="J20" s="4"/>
      <c r="K20" s="4">
        <v>11304756</v>
      </c>
      <c r="L20" s="4"/>
      <c r="M20" s="4">
        <v>88214317709</v>
      </c>
      <c r="N20" s="4"/>
      <c r="O20" s="4">
        <v>-83626058906</v>
      </c>
      <c r="P20" s="4"/>
      <c r="Q20" s="4">
        <f t="shared" si="1"/>
        <v>4588258803</v>
      </c>
    </row>
    <row r="21" spans="1:17" ht="18.75">
      <c r="A21" s="2" t="s">
        <v>48</v>
      </c>
      <c r="C21" s="4">
        <v>18396693</v>
      </c>
      <c r="D21" s="4"/>
      <c r="E21" s="4">
        <v>165499455723</v>
      </c>
      <c r="F21" s="4"/>
      <c r="G21" s="4">
        <v>-172631476467</v>
      </c>
      <c r="H21" s="4"/>
      <c r="I21" s="4">
        <f t="shared" si="0"/>
        <v>-7132020744</v>
      </c>
      <c r="J21" s="4"/>
      <c r="K21" s="4">
        <v>18396693</v>
      </c>
      <c r="L21" s="4"/>
      <c r="M21" s="4">
        <v>165499455723</v>
      </c>
      <c r="N21" s="4"/>
      <c r="O21" s="4">
        <v>-170796606881</v>
      </c>
      <c r="P21" s="4"/>
      <c r="Q21" s="4">
        <f t="shared" si="1"/>
        <v>-5297151158</v>
      </c>
    </row>
    <row r="22" spans="1:17" ht="18.75">
      <c r="A22" s="2" t="s">
        <v>49</v>
      </c>
      <c r="C22" s="4">
        <v>5000000</v>
      </c>
      <c r="D22" s="4"/>
      <c r="E22" s="4">
        <v>54374535000</v>
      </c>
      <c r="F22" s="4"/>
      <c r="G22" s="4">
        <v>-62823960000</v>
      </c>
      <c r="H22" s="4"/>
      <c r="I22" s="4">
        <f t="shared" si="0"/>
        <v>-8449425000</v>
      </c>
      <c r="J22" s="4"/>
      <c r="K22" s="4">
        <v>5000000</v>
      </c>
      <c r="L22" s="4"/>
      <c r="M22" s="4">
        <v>54374535000</v>
      </c>
      <c r="N22" s="4"/>
      <c r="O22" s="4">
        <v>-53624211042</v>
      </c>
      <c r="P22" s="4"/>
      <c r="Q22" s="4">
        <f t="shared" si="1"/>
        <v>750323958</v>
      </c>
    </row>
    <row r="23" spans="1:17" ht="18.75">
      <c r="A23" s="2" t="s">
        <v>42</v>
      </c>
      <c r="C23" s="4">
        <v>2550000</v>
      </c>
      <c r="D23" s="4"/>
      <c r="E23" s="4">
        <v>23954119875</v>
      </c>
      <c r="F23" s="4"/>
      <c r="G23" s="4">
        <v>-27883102500</v>
      </c>
      <c r="H23" s="4"/>
      <c r="I23" s="4">
        <f t="shared" si="0"/>
        <v>-3928982625</v>
      </c>
      <c r="J23" s="4"/>
      <c r="K23" s="4">
        <v>2550000</v>
      </c>
      <c r="L23" s="4"/>
      <c r="M23" s="4">
        <v>23954119875</v>
      </c>
      <c r="N23" s="4"/>
      <c r="O23" s="4">
        <v>-24796200000</v>
      </c>
      <c r="P23" s="4"/>
      <c r="Q23" s="4">
        <f t="shared" si="1"/>
        <v>-842080125</v>
      </c>
    </row>
    <row r="24" spans="1:17" ht="18.75">
      <c r="A24" s="2" t="s">
        <v>50</v>
      </c>
      <c r="C24" s="4">
        <v>32382652</v>
      </c>
      <c r="D24" s="4"/>
      <c r="E24" s="4">
        <v>422976274398</v>
      </c>
      <c r="F24" s="4"/>
      <c r="G24" s="4">
        <v>-473836435247</v>
      </c>
      <c r="H24" s="4"/>
      <c r="I24" s="4">
        <f t="shared" si="0"/>
        <v>-50860160849</v>
      </c>
      <c r="J24" s="4"/>
      <c r="K24" s="4">
        <v>32382652</v>
      </c>
      <c r="L24" s="4"/>
      <c r="M24" s="4">
        <v>422976274398</v>
      </c>
      <c r="N24" s="4"/>
      <c r="O24" s="4">
        <v>-445863549619</v>
      </c>
      <c r="P24" s="4"/>
      <c r="Q24" s="4">
        <f t="shared" si="1"/>
        <v>-22887275221</v>
      </c>
    </row>
    <row r="25" spans="1:17" ht="18.75">
      <c r="A25" s="2" t="s">
        <v>65</v>
      </c>
      <c r="C25" s="4">
        <v>4118000</v>
      </c>
      <c r="D25" s="4"/>
      <c r="E25" s="4">
        <v>87969269871</v>
      </c>
      <c r="F25" s="4"/>
      <c r="G25" s="4">
        <v>-98366754537</v>
      </c>
      <c r="H25" s="4"/>
      <c r="I25" s="4">
        <f t="shared" si="0"/>
        <v>-10397484666</v>
      </c>
      <c r="J25" s="4"/>
      <c r="K25" s="4">
        <v>4118000</v>
      </c>
      <c r="L25" s="4"/>
      <c r="M25" s="4">
        <v>87969269871</v>
      </c>
      <c r="N25" s="4"/>
      <c r="O25" s="4">
        <v>-63776697282</v>
      </c>
      <c r="P25" s="4"/>
      <c r="Q25" s="4">
        <f t="shared" si="1"/>
        <v>24192572589</v>
      </c>
    </row>
    <row r="26" spans="1:17" ht="18.75">
      <c r="A26" s="2" t="s">
        <v>35</v>
      </c>
      <c r="C26" s="4">
        <v>8303959</v>
      </c>
      <c r="D26" s="4"/>
      <c r="E26" s="4">
        <v>43666571848</v>
      </c>
      <c r="F26" s="4"/>
      <c r="G26" s="4">
        <v>-50550866918</v>
      </c>
      <c r="H26" s="4"/>
      <c r="I26" s="4">
        <f t="shared" si="0"/>
        <v>-6884295070</v>
      </c>
      <c r="J26" s="4"/>
      <c r="K26" s="4">
        <v>8303959</v>
      </c>
      <c r="L26" s="4"/>
      <c r="M26" s="4">
        <v>43666571848</v>
      </c>
      <c r="N26" s="4"/>
      <c r="O26" s="4">
        <v>-57006038508</v>
      </c>
      <c r="P26" s="4"/>
      <c r="Q26" s="4">
        <f t="shared" si="1"/>
        <v>-13339466660</v>
      </c>
    </row>
    <row r="27" spans="1:17" ht="18.75">
      <c r="A27" s="2" t="s">
        <v>56</v>
      </c>
      <c r="C27" s="4">
        <v>1000000</v>
      </c>
      <c r="D27" s="4"/>
      <c r="E27" s="4">
        <v>44732250000</v>
      </c>
      <c r="F27" s="4"/>
      <c r="G27" s="4">
        <v>-49434106500</v>
      </c>
      <c r="H27" s="4"/>
      <c r="I27" s="4">
        <f t="shared" si="0"/>
        <v>-4701856500</v>
      </c>
      <c r="J27" s="4"/>
      <c r="K27" s="4">
        <v>1000000</v>
      </c>
      <c r="L27" s="4"/>
      <c r="M27" s="4">
        <v>44732250000</v>
      </c>
      <c r="N27" s="4"/>
      <c r="O27" s="4">
        <v>-38051801544</v>
      </c>
      <c r="P27" s="4"/>
      <c r="Q27" s="4">
        <f t="shared" si="1"/>
        <v>6680448456</v>
      </c>
    </row>
    <row r="28" spans="1:17" ht="18.75">
      <c r="A28" s="2" t="s">
        <v>34</v>
      </c>
      <c r="C28" s="4">
        <v>5818182</v>
      </c>
      <c r="D28" s="4"/>
      <c r="E28" s="4">
        <v>35337574922</v>
      </c>
      <c r="F28" s="4"/>
      <c r="G28" s="4">
        <v>-40022261614</v>
      </c>
      <c r="H28" s="4"/>
      <c r="I28" s="4">
        <f t="shared" si="0"/>
        <v>-4684686692</v>
      </c>
      <c r="J28" s="4"/>
      <c r="K28" s="4">
        <v>5818182</v>
      </c>
      <c r="L28" s="4"/>
      <c r="M28" s="4">
        <v>35337574922</v>
      </c>
      <c r="N28" s="4"/>
      <c r="O28" s="4">
        <v>-29805595200</v>
      </c>
      <c r="P28" s="4"/>
      <c r="Q28" s="4">
        <f t="shared" si="1"/>
        <v>5531979722</v>
      </c>
    </row>
    <row r="29" spans="1:17" ht="18.75">
      <c r="A29" s="2" t="s">
        <v>46</v>
      </c>
      <c r="C29" s="4">
        <v>4572828</v>
      </c>
      <c r="D29" s="4"/>
      <c r="E29" s="4">
        <v>81821154121</v>
      </c>
      <c r="F29" s="4"/>
      <c r="G29" s="4">
        <v>-82275716088</v>
      </c>
      <c r="H29" s="4"/>
      <c r="I29" s="4">
        <f t="shared" si="0"/>
        <v>-454561967</v>
      </c>
      <c r="J29" s="4"/>
      <c r="K29" s="4">
        <v>4572828</v>
      </c>
      <c r="L29" s="4"/>
      <c r="M29" s="4">
        <v>81821154121</v>
      </c>
      <c r="N29" s="4"/>
      <c r="O29" s="4">
        <v>-62437025377</v>
      </c>
      <c r="P29" s="4"/>
      <c r="Q29" s="4">
        <f t="shared" si="1"/>
        <v>19384128744</v>
      </c>
    </row>
    <row r="30" spans="1:17" ht="18.75">
      <c r="A30" s="2" t="s">
        <v>74</v>
      </c>
      <c r="C30" s="4">
        <v>930000</v>
      </c>
      <c r="D30" s="4"/>
      <c r="E30" s="4">
        <v>14597326035</v>
      </c>
      <c r="F30" s="4"/>
      <c r="G30" s="4">
        <v>-15978817144</v>
      </c>
      <c r="H30" s="4"/>
      <c r="I30" s="4">
        <f t="shared" si="0"/>
        <v>-1381491109</v>
      </c>
      <c r="J30" s="4"/>
      <c r="K30" s="4">
        <v>930000</v>
      </c>
      <c r="L30" s="4"/>
      <c r="M30" s="4">
        <v>14597326035</v>
      </c>
      <c r="N30" s="4"/>
      <c r="O30" s="4">
        <v>-19912410112</v>
      </c>
      <c r="P30" s="4"/>
      <c r="Q30" s="4">
        <f t="shared" si="1"/>
        <v>-5315084077</v>
      </c>
    </row>
    <row r="31" spans="1:17" ht="18.75">
      <c r="A31" s="2" t="s">
        <v>43</v>
      </c>
      <c r="C31" s="4">
        <v>1100000</v>
      </c>
      <c r="D31" s="4"/>
      <c r="E31" s="4">
        <v>21541063500</v>
      </c>
      <c r="F31" s="4"/>
      <c r="G31" s="4">
        <v>-22284612900</v>
      </c>
      <c r="H31" s="4"/>
      <c r="I31" s="4">
        <f t="shared" si="0"/>
        <v>-743549400</v>
      </c>
      <c r="J31" s="4"/>
      <c r="K31" s="4">
        <v>1100000</v>
      </c>
      <c r="L31" s="4"/>
      <c r="M31" s="4">
        <v>21541063500</v>
      </c>
      <c r="N31" s="4"/>
      <c r="O31" s="4">
        <v>-22570509272</v>
      </c>
      <c r="P31" s="4"/>
      <c r="Q31" s="4">
        <f t="shared" si="1"/>
        <v>-1029445772</v>
      </c>
    </row>
    <row r="32" spans="1:17" ht="18.75">
      <c r="A32" s="2" t="s">
        <v>38</v>
      </c>
      <c r="C32" s="4">
        <v>836661</v>
      </c>
      <c r="D32" s="4"/>
      <c r="E32" s="4">
        <v>18879201082</v>
      </c>
      <c r="F32" s="4"/>
      <c r="G32" s="4">
        <v>-16883162201</v>
      </c>
      <c r="H32" s="4"/>
      <c r="I32" s="4">
        <f t="shared" si="0"/>
        <v>1996038881</v>
      </c>
      <c r="J32" s="4"/>
      <c r="K32" s="4">
        <v>836661</v>
      </c>
      <c r="L32" s="4"/>
      <c r="M32" s="4">
        <v>18879201082</v>
      </c>
      <c r="N32" s="4"/>
      <c r="O32" s="4">
        <v>-20691927887</v>
      </c>
      <c r="P32" s="4"/>
      <c r="Q32" s="4">
        <f t="shared" si="1"/>
        <v>-1812726805</v>
      </c>
    </row>
    <row r="33" spans="1:17" ht="18.75">
      <c r="A33" s="2" t="s">
        <v>63</v>
      </c>
      <c r="C33" s="4">
        <v>2665000</v>
      </c>
      <c r="D33" s="4"/>
      <c r="E33" s="4">
        <v>73275302295</v>
      </c>
      <c r="F33" s="4"/>
      <c r="G33" s="4">
        <v>-85805749867</v>
      </c>
      <c r="H33" s="4"/>
      <c r="I33" s="4">
        <f t="shared" si="0"/>
        <v>-12530447572</v>
      </c>
      <c r="J33" s="4"/>
      <c r="K33" s="4">
        <v>2665000</v>
      </c>
      <c r="L33" s="4"/>
      <c r="M33" s="4">
        <v>73275302295</v>
      </c>
      <c r="N33" s="4"/>
      <c r="O33" s="4">
        <v>-47181241284</v>
      </c>
      <c r="P33" s="4"/>
      <c r="Q33" s="4">
        <f t="shared" si="1"/>
        <v>26094061011</v>
      </c>
    </row>
    <row r="34" spans="1:17" ht="18.75">
      <c r="A34" s="2" t="s">
        <v>37</v>
      </c>
      <c r="C34" s="4">
        <v>842938</v>
      </c>
      <c r="D34" s="4"/>
      <c r="E34" s="4">
        <v>90495632041</v>
      </c>
      <c r="F34" s="4"/>
      <c r="G34" s="4">
        <v>-95343851735</v>
      </c>
      <c r="H34" s="4"/>
      <c r="I34" s="4">
        <f t="shared" si="0"/>
        <v>-4848219694</v>
      </c>
      <c r="J34" s="4"/>
      <c r="K34" s="4">
        <v>842938</v>
      </c>
      <c r="L34" s="4"/>
      <c r="M34" s="4">
        <v>90495632041</v>
      </c>
      <c r="N34" s="4"/>
      <c r="O34" s="4">
        <v>-75677616005</v>
      </c>
      <c r="P34" s="4"/>
      <c r="Q34" s="4">
        <f t="shared" si="1"/>
        <v>14818016036</v>
      </c>
    </row>
    <row r="35" spans="1:17" ht="18.75">
      <c r="A35" s="2" t="s">
        <v>27</v>
      </c>
      <c r="C35" s="4">
        <v>500000</v>
      </c>
      <c r="D35" s="4"/>
      <c r="E35" s="4">
        <v>57903412500</v>
      </c>
      <c r="F35" s="4"/>
      <c r="G35" s="4">
        <v>-60622139250</v>
      </c>
      <c r="H35" s="4"/>
      <c r="I35" s="4">
        <f t="shared" si="0"/>
        <v>-2718726750</v>
      </c>
      <c r="J35" s="4"/>
      <c r="K35" s="4">
        <v>500000</v>
      </c>
      <c r="L35" s="4"/>
      <c r="M35" s="4">
        <v>57903412500</v>
      </c>
      <c r="N35" s="4"/>
      <c r="O35" s="4">
        <v>-34238716494</v>
      </c>
      <c r="P35" s="4"/>
      <c r="Q35" s="4">
        <f t="shared" si="1"/>
        <v>23664696006</v>
      </c>
    </row>
    <row r="36" spans="1:17" ht="18.75">
      <c r="A36" s="2" t="s">
        <v>60</v>
      </c>
      <c r="C36" s="4">
        <v>49380632</v>
      </c>
      <c r="D36" s="4"/>
      <c r="E36" s="4">
        <v>101658798503</v>
      </c>
      <c r="F36" s="4"/>
      <c r="G36" s="4">
        <v>-116139409588</v>
      </c>
      <c r="H36" s="4"/>
      <c r="I36" s="4">
        <f t="shared" si="0"/>
        <v>-14480611085</v>
      </c>
      <c r="J36" s="4"/>
      <c r="K36" s="4">
        <v>49380632</v>
      </c>
      <c r="L36" s="4"/>
      <c r="M36" s="4">
        <v>101658798503</v>
      </c>
      <c r="N36" s="4"/>
      <c r="O36" s="4">
        <v>-184790396405</v>
      </c>
      <c r="P36" s="4"/>
      <c r="Q36" s="4">
        <f t="shared" si="1"/>
        <v>-83131597902</v>
      </c>
    </row>
    <row r="37" spans="1:17" ht="18.75">
      <c r="A37" s="2" t="s">
        <v>54</v>
      </c>
      <c r="C37" s="4">
        <v>13300000</v>
      </c>
      <c r="D37" s="4"/>
      <c r="E37" s="4">
        <v>129828894300</v>
      </c>
      <c r="F37" s="4"/>
      <c r="G37" s="4">
        <v>-135381657600</v>
      </c>
      <c r="H37" s="4"/>
      <c r="I37" s="4">
        <f t="shared" si="0"/>
        <v>-5552763300</v>
      </c>
      <c r="J37" s="4"/>
      <c r="K37" s="4">
        <v>13300000</v>
      </c>
      <c r="L37" s="4"/>
      <c r="M37" s="4">
        <v>129828894300</v>
      </c>
      <c r="N37" s="4"/>
      <c r="O37" s="4">
        <v>-118062324442</v>
      </c>
      <c r="P37" s="4"/>
      <c r="Q37" s="4">
        <f t="shared" si="1"/>
        <v>11766569858</v>
      </c>
    </row>
    <row r="38" spans="1:17" ht="18.75">
      <c r="A38" s="2" t="s">
        <v>28</v>
      </c>
      <c r="C38" s="4">
        <v>2685000</v>
      </c>
      <c r="D38" s="4"/>
      <c r="E38" s="4">
        <v>191635941150</v>
      </c>
      <c r="F38" s="4"/>
      <c r="G38" s="4">
        <v>-189466914109</v>
      </c>
      <c r="H38" s="4"/>
      <c r="I38" s="4">
        <f t="shared" si="0"/>
        <v>2169027041</v>
      </c>
      <c r="J38" s="4"/>
      <c r="K38" s="4">
        <v>2685000</v>
      </c>
      <c r="L38" s="4"/>
      <c r="M38" s="4">
        <v>191635941150</v>
      </c>
      <c r="N38" s="4"/>
      <c r="O38" s="4">
        <v>-142744754937</v>
      </c>
      <c r="P38" s="4"/>
      <c r="Q38" s="4">
        <f t="shared" si="1"/>
        <v>48891186213</v>
      </c>
    </row>
    <row r="39" spans="1:17" ht="18.75">
      <c r="A39" s="2" t="s">
        <v>55</v>
      </c>
      <c r="C39" s="4">
        <v>303736</v>
      </c>
      <c r="D39" s="4"/>
      <c r="E39" s="4">
        <v>8906898738</v>
      </c>
      <c r="F39" s="4"/>
      <c r="G39" s="4">
        <v>-8967284492</v>
      </c>
      <c r="H39" s="4"/>
      <c r="I39" s="4">
        <f t="shared" si="0"/>
        <v>-60385754</v>
      </c>
      <c r="J39" s="4"/>
      <c r="K39" s="4">
        <v>303736</v>
      </c>
      <c r="L39" s="4"/>
      <c r="M39" s="4">
        <v>8906898738</v>
      </c>
      <c r="N39" s="4"/>
      <c r="O39" s="4">
        <v>-7252973218</v>
      </c>
      <c r="P39" s="4"/>
      <c r="Q39" s="4">
        <f t="shared" si="1"/>
        <v>1653925520</v>
      </c>
    </row>
    <row r="40" spans="1:17" ht="18.75">
      <c r="A40" s="2" t="s">
        <v>45</v>
      </c>
      <c r="C40" s="4">
        <v>12150000</v>
      </c>
      <c r="D40" s="4"/>
      <c r="E40" s="4">
        <v>159425739000</v>
      </c>
      <c r="F40" s="4"/>
      <c r="G40" s="4">
        <v>-174764427525</v>
      </c>
      <c r="H40" s="4"/>
      <c r="I40" s="4">
        <f t="shared" si="0"/>
        <v>-15338688525</v>
      </c>
      <c r="J40" s="4"/>
      <c r="K40" s="4">
        <v>12150000</v>
      </c>
      <c r="L40" s="4"/>
      <c r="M40" s="4">
        <v>159425739000</v>
      </c>
      <c r="N40" s="4"/>
      <c r="O40" s="4">
        <v>-151577549198</v>
      </c>
      <c r="P40" s="4"/>
      <c r="Q40" s="4">
        <f t="shared" si="1"/>
        <v>7848189802</v>
      </c>
    </row>
    <row r="41" spans="1:17" ht="18.75">
      <c r="A41" s="2" t="s">
        <v>25</v>
      </c>
      <c r="C41" s="4">
        <v>450000</v>
      </c>
      <c r="D41" s="4"/>
      <c r="E41" s="4">
        <v>21650409000</v>
      </c>
      <c r="F41" s="4"/>
      <c r="G41" s="4">
        <v>-21874070250</v>
      </c>
      <c r="H41" s="4"/>
      <c r="I41" s="4">
        <f t="shared" si="0"/>
        <v>-223661250</v>
      </c>
      <c r="J41" s="4"/>
      <c r="K41" s="4">
        <v>450000</v>
      </c>
      <c r="L41" s="4"/>
      <c r="M41" s="4">
        <v>21650409000</v>
      </c>
      <c r="N41" s="4"/>
      <c r="O41" s="4">
        <v>-15217911449</v>
      </c>
      <c r="P41" s="4"/>
      <c r="Q41" s="4">
        <f t="shared" si="1"/>
        <v>6432497551</v>
      </c>
    </row>
    <row r="42" spans="1:17" ht="18.75">
      <c r="A42" s="2" t="s">
        <v>26</v>
      </c>
      <c r="C42" s="4">
        <v>1404845</v>
      </c>
      <c r="D42" s="4"/>
      <c r="E42" s="4">
        <v>106132949091</v>
      </c>
      <c r="F42" s="4"/>
      <c r="G42" s="4">
        <v>-126368033726</v>
      </c>
      <c r="H42" s="4"/>
      <c r="I42" s="4">
        <f t="shared" si="0"/>
        <v>-20235084635</v>
      </c>
      <c r="J42" s="4"/>
      <c r="K42" s="4">
        <v>1404845</v>
      </c>
      <c r="L42" s="4"/>
      <c r="M42" s="4">
        <v>106132949091</v>
      </c>
      <c r="N42" s="4"/>
      <c r="O42" s="4">
        <v>-111875102116</v>
      </c>
      <c r="P42" s="4"/>
      <c r="Q42" s="4">
        <f t="shared" si="1"/>
        <v>-5742153025</v>
      </c>
    </row>
    <row r="43" spans="1:17" ht="18.75">
      <c r="A43" s="2" t="s">
        <v>51</v>
      </c>
      <c r="C43" s="4">
        <v>7864723</v>
      </c>
      <c r="D43" s="4"/>
      <c r="E43" s="4">
        <v>53943702497</v>
      </c>
      <c r="F43" s="4"/>
      <c r="G43" s="4">
        <v>-54178240334</v>
      </c>
      <c r="H43" s="4"/>
      <c r="I43" s="4">
        <f t="shared" si="0"/>
        <v>-234537837</v>
      </c>
      <c r="J43" s="4"/>
      <c r="K43" s="4">
        <v>7864723</v>
      </c>
      <c r="L43" s="4"/>
      <c r="M43" s="4">
        <v>53943702497</v>
      </c>
      <c r="N43" s="4"/>
      <c r="O43" s="4">
        <v>-87437951978</v>
      </c>
      <c r="P43" s="4"/>
      <c r="Q43" s="4">
        <f t="shared" si="1"/>
        <v>-33494249481</v>
      </c>
    </row>
    <row r="44" spans="1:17" ht="18.75">
      <c r="A44" s="2" t="s">
        <v>52</v>
      </c>
      <c r="C44" s="4">
        <v>6760088</v>
      </c>
      <c r="D44" s="4"/>
      <c r="E44" s="4">
        <v>92062157026</v>
      </c>
      <c r="F44" s="4"/>
      <c r="G44" s="4">
        <v>-91927759717</v>
      </c>
      <c r="H44" s="4"/>
      <c r="I44" s="4">
        <f t="shared" si="0"/>
        <v>134397309</v>
      </c>
      <c r="J44" s="4"/>
      <c r="K44" s="4">
        <v>6760088</v>
      </c>
      <c r="L44" s="4"/>
      <c r="M44" s="4">
        <v>92062157026</v>
      </c>
      <c r="N44" s="4"/>
      <c r="O44" s="4">
        <v>-96604113587</v>
      </c>
      <c r="P44" s="4"/>
      <c r="Q44" s="4">
        <f t="shared" si="1"/>
        <v>-4541956561</v>
      </c>
    </row>
    <row r="45" spans="1:17" ht="18.75">
      <c r="A45" s="2" t="s">
        <v>64</v>
      </c>
      <c r="C45" s="4">
        <v>9143160</v>
      </c>
      <c r="D45" s="4"/>
      <c r="E45" s="4">
        <v>129060366411</v>
      </c>
      <c r="F45" s="4"/>
      <c r="G45" s="4">
        <v>-152218522300</v>
      </c>
      <c r="H45" s="4"/>
      <c r="I45" s="4">
        <f t="shared" si="0"/>
        <v>-23158155889</v>
      </c>
      <c r="J45" s="4"/>
      <c r="K45" s="4">
        <v>9143160</v>
      </c>
      <c r="L45" s="4"/>
      <c r="M45" s="4">
        <v>129060366411</v>
      </c>
      <c r="N45" s="4"/>
      <c r="O45" s="4">
        <v>-169278121437</v>
      </c>
      <c r="P45" s="4"/>
      <c r="Q45" s="4">
        <f t="shared" si="1"/>
        <v>-40217755026</v>
      </c>
    </row>
    <row r="46" spans="1:17" ht="18.75">
      <c r="A46" s="2" t="s">
        <v>16</v>
      </c>
      <c r="C46" s="4">
        <v>4000000</v>
      </c>
      <c r="D46" s="4"/>
      <c r="E46" s="4">
        <v>11407717800</v>
      </c>
      <c r="F46" s="4"/>
      <c r="G46" s="4">
        <v>-11781480600</v>
      </c>
      <c r="H46" s="4"/>
      <c r="I46" s="4">
        <f t="shared" si="0"/>
        <v>-373762800</v>
      </c>
      <c r="J46" s="4"/>
      <c r="K46" s="4">
        <v>4000000</v>
      </c>
      <c r="L46" s="4"/>
      <c r="M46" s="4">
        <v>11407717800</v>
      </c>
      <c r="N46" s="4"/>
      <c r="O46" s="4">
        <v>-19570856404</v>
      </c>
      <c r="P46" s="4"/>
      <c r="Q46" s="4">
        <f t="shared" si="1"/>
        <v>-8163138604</v>
      </c>
    </row>
    <row r="47" spans="1:17" ht="18.75">
      <c r="A47" s="2" t="s">
        <v>15</v>
      </c>
      <c r="C47" s="4">
        <v>38740000</v>
      </c>
      <c r="D47" s="4"/>
      <c r="E47" s="4">
        <v>90189241974</v>
      </c>
      <c r="F47" s="4"/>
      <c r="G47" s="4">
        <v>-86969434500</v>
      </c>
      <c r="H47" s="4"/>
      <c r="I47" s="4">
        <f t="shared" si="0"/>
        <v>3219807474</v>
      </c>
      <c r="J47" s="4"/>
      <c r="K47" s="4">
        <v>38740000</v>
      </c>
      <c r="L47" s="4"/>
      <c r="M47" s="4">
        <v>90189241974</v>
      </c>
      <c r="N47" s="4"/>
      <c r="O47" s="4">
        <v>-118759153371</v>
      </c>
      <c r="P47" s="4"/>
      <c r="Q47" s="4">
        <f t="shared" si="1"/>
        <v>-28569911397</v>
      </c>
    </row>
    <row r="48" spans="1:17" ht="18.75">
      <c r="A48" s="2" t="s">
        <v>17</v>
      </c>
      <c r="C48" s="4">
        <v>50565043</v>
      </c>
      <c r="D48" s="4"/>
      <c r="E48" s="4">
        <v>159890359742</v>
      </c>
      <c r="F48" s="4"/>
      <c r="G48" s="4">
        <v>-160342737371</v>
      </c>
      <c r="H48" s="4"/>
      <c r="I48" s="4">
        <f t="shared" si="0"/>
        <v>-452377629</v>
      </c>
      <c r="J48" s="4"/>
      <c r="K48" s="4">
        <v>50565043</v>
      </c>
      <c r="L48" s="4"/>
      <c r="M48" s="4">
        <v>159890359742</v>
      </c>
      <c r="N48" s="4"/>
      <c r="O48" s="4">
        <v>-207729851317</v>
      </c>
      <c r="P48" s="4"/>
      <c r="Q48" s="4">
        <f t="shared" si="1"/>
        <v>-47839491575</v>
      </c>
    </row>
    <row r="49" spans="1:17" ht="18.75">
      <c r="A49" s="2" t="s">
        <v>44</v>
      </c>
      <c r="C49" s="4">
        <v>1394767</v>
      </c>
      <c r="D49" s="4"/>
      <c r="E49" s="4">
        <v>4425606291</v>
      </c>
      <c r="F49" s="4"/>
      <c r="G49" s="4">
        <v>-6580177775</v>
      </c>
      <c r="H49" s="4"/>
      <c r="I49" s="4">
        <f t="shared" si="0"/>
        <v>-2154571484</v>
      </c>
      <c r="J49" s="4"/>
      <c r="K49" s="4">
        <v>1394767</v>
      </c>
      <c r="L49" s="4"/>
      <c r="M49" s="4">
        <v>4425606291</v>
      </c>
      <c r="N49" s="4"/>
      <c r="O49" s="4">
        <v>-4652979478</v>
      </c>
      <c r="P49" s="4"/>
      <c r="Q49" s="4">
        <f t="shared" si="1"/>
        <v>-227373187</v>
      </c>
    </row>
    <row r="50" spans="1:17" ht="18.75">
      <c r="A50" s="2" t="s">
        <v>32</v>
      </c>
      <c r="C50" s="4">
        <v>1129857</v>
      </c>
      <c r="D50" s="4"/>
      <c r="E50" s="4">
        <v>33132463350</v>
      </c>
      <c r="F50" s="4"/>
      <c r="G50" s="4">
        <v>-31606123767</v>
      </c>
      <c r="H50" s="4"/>
      <c r="I50" s="4">
        <f t="shared" si="0"/>
        <v>1526339583</v>
      </c>
      <c r="J50" s="4"/>
      <c r="K50" s="4">
        <v>1129857</v>
      </c>
      <c r="L50" s="4"/>
      <c r="M50" s="4">
        <v>33132463350</v>
      </c>
      <c r="N50" s="4"/>
      <c r="O50" s="4">
        <v>-40275112239</v>
      </c>
      <c r="P50" s="4"/>
      <c r="Q50" s="4">
        <f t="shared" si="1"/>
        <v>-7142648889</v>
      </c>
    </row>
    <row r="51" spans="1:17" ht="18.75">
      <c r="A51" s="2" t="s">
        <v>66</v>
      </c>
      <c r="C51" s="4">
        <v>6942000</v>
      </c>
      <c r="D51" s="4"/>
      <c r="E51" s="4">
        <v>47131747533</v>
      </c>
      <c r="F51" s="4"/>
      <c r="G51" s="4">
        <v>-48649900455</v>
      </c>
      <c r="H51" s="4"/>
      <c r="I51" s="4">
        <f t="shared" si="0"/>
        <v>-1518152922</v>
      </c>
      <c r="J51" s="4"/>
      <c r="K51" s="4">
        <v>6942000</v>
      </c>
      <c r="L51" s="4"/>
      <c r="M51" s="4">
        <v>47131747533</v>
      </c>
      <c r="N51" s="4"/>
      <c r="O51" s="4">
        <v>-50651102034</v>
      </c>
      <c r="P51" s="4"/>
      <c r="Q51" s="4">
        <f t="shared" si="1"/>
        <v>-3519354501</v>
      </c>
    </row>
    <row r="52" spans="1:17" ht="18.75">
      <c r="A52" s="2" t="s">
        <v>53</v>
      </c>
      <c r="C52" s="4">
        <v>1919370</v>
      </c>
      <c r="D52" s="4"/>
      <c r="E52" s="4">
        <v>14672133565</v>
      </c>
      <c r="F52" s="4"/>
      <c r="G52" s="4">
        <v>-15664267435</v>
      </c>
      <c r="H52" s="4"/>
      <c r="I52" s="4">
        <f t="shared" si="0"/>
        <v>-992133870</v>
      </c>
      <c r="J52" s="4"/>
      <c r="K52" s="4">
        <v>1919370</v>
      </c>
      <c r="L52" s="4"/>
      <c r="M52" s="4">
        <v>14672133565</v>
      </c>
      <c r="N52" s="4"/>
      <c r="O52" s="4">
        <v>-15460212149</v>
      </c>
      <c r="P52" s="4"/>
      <c r="Q52" s="4">
        <f t="shared" si="1"/>
        <v>-788078584</v>
      </c>
    </row>
    <row r="53" spans="1:17" ht="18.75">
      <c r="A53" s="2" t="s">
        <v>22</v>
      </c>
      <c r="C53" s="4">
        <v>5586724</v>
      </c>
      <c r="D53" s="4"/>
      <c r="E53" s="4">
        <v>30322017137</v>
      </c>
      <c r="F53" s="4"/>
      <c r="G53" s="4">
        <v>-36108746415</v>
      </c>
      <c r="H53" s="4"/>
      <c r="I53" s="4">
        <f t="shared" si="0"/>
        <v>-5786729278</v>
      </c>
      <c r="J53" s="4"/>
      <c r="K53" s="4">
        <v>5586724</v>
      </c>
      <c r="L53" s="4"/>
      <c r="M53" s="4">
        <v>30322017137</v>
      </c>
      <c r="N53" s="4"/>
      <c r="O53" s="4">
        <v>-79756346059</v>
      </c>
      <c r="P53" s="4"/>
      <c r="Q53" s="4">
        <f t="shared" si="1"/>
        <v>-49434328922</v>
      </c>
    </row>
    <row r="54" spans="1:17" ht="18.75">
      <c r="A54" s="2" t="s">
        <v>21</v>
      </c>
      <c r="C54" s="4">
        <v>25624304</v>
      </c>
      <c r="D54" s="4"/>
      <c r="E54" s="4">
        <v>41340795331</v>
      </c>
      <c r="F54" s="4"/>
      <c r="G54" s="4">
        <v>-45645536189</v>
      </c>
      <c r="H54" s="4"/>
      <c r="I54" s="4">
        <f t="shared" si="0"/>
        <v>-4304740858</v>
      </c>
      <c r="J54" s="4"/>
      <c r="K54" s="4">
        <v>25624304</v>
      </c>
      <c r="L54" s="4"/>
      <c r="M54" s="4">
        <v>41340795331</v>
      </c>
      <c r="N54" s="4"/>
      <c r="O54" s="4">
        <v>-68737482442</v>
      </c>
      <c r="P54" s="4"/>
      <c r="Q54" s="4">
        <f t="shared" si="1"/>
        <v>-27396687111</v>
      </c>
    </row>
    <row r="55" spans="1:17" ht="18.75">
      <c r="A55" s="2" t="s">
        <v>19</v>
      </c>
      <c r="C55" s="4">
        <v>5664941</v>
      </c>
      <c r="D55" s="4"/>
      <c r="E55" s="4">
        <v>59353212695</v>
      </c>
      <c r="F55" s="4"/>
      <c r="G55" s="4">
        <v>-54622975630</v>
      </c>
      <c r="H55" s="4"/>
      <c r="I55" s="4">
        <f t="shared" si="0"/>
        <v>4730237065</v>
      </c>
      <c r="J55" s="4"/>
      <c r="K55" s="4">
        <v>5664941</v>
      </c>
      <c r="L55" s="4"/>
      <c r="M55" s="4">
        <v>59353212695</v>
      </c>
      <c r="N55" s="4"/>
      <c r="O55" s="4">
        <v>-65983616067</v>
      </c>
      <c r="P55" s="4"/>
      <c r="Q55" s="4">
        <f t="shared" si="1"/>
        <v>-6630403372</v>
      </c>
    </row>
    <row r="56" spans="1:17" ht="18.75">
      <c r="A56" s="2" t="s">
        <v>29</v>
      </c>
      <c r="C56" s="4">
        <v>20731945</v>
      </c>
      <c r="D56" s="4"/>
      <c r="E56" s="4">
        <v>51253563149</v>
      </c>
      <c r="F56" s="4"/>
      <c r="G56" s="4">
        <v>-50841391350</v>
      </c>
      <c r="H56" s="4"/>
      <c r="I56" s="4">
        <f t="shared" si="0"/>
        <v>412171799</v>
      </c>
      <c r="J56" s="4"/>
      <c r="K56" s="4">
        <v>20731945</v>
      </c>
      <c r="L56" s="4"/>
      <c r="M56" s="4">
        <v>51253563149</v>
      </c>
      <c r="N56" s="4"/>
      <c r="O56" s="4">
        <v>-74230100556</v>
      </c>
      <c r="P56" s="4"/>
      <c r="Q56" s="4">
        <f t="shared" si="1"/>
        <v>-22976537407</v>
      </c>
    </row>
    <row r="57" spans="1:17" ht="18.75">
      <c r="A57" s="2" t="s">
        <v>39</v>
      </c>
      <c r="C57" s="4">
        <v>9423611</v>
      </c>
      <c r="D57" s="4"/>
      <c r="E57" s="4">
        <v>10304294566</v>
      </c>
      <c r="F57" s="4"/>
      <c r="G57" s="4">
        <v>-10913184699</v>
      </c>
      <c r="H57" s="4"/>
      <c r="I57" s="4">
        <f>E57+G57</f>
        <v>-608890133</v>
      </c>
      <c r="J57" s="4"/>
      <c r="K57" s="4">
        <v>9423611</v>
      </c>
      <c r="L57" s="4"/>
      <c r="M57" s="4">
        <v>10304294566</v>
      </c>
      <c r="N57" s="4"/>
      <c r="O57" s="4">
        <v>-24303492769</v>
      </c>
      <c r="P57" s="4"/>
      <c r="Q57" s="4">
        <f t="shared" si="1"/>
        <v>-13999198203</v>
      </c>
    </row>
    <row r="58" spans="1:17" ht="18.75">
      <c r="A58" s="2" t="s">
        <v>33</v>
      </c>
      <c r="C58" s="4">
        <v>325402</v>
      </c>
      <c r="D58" s="4"/>
      <c r="E58" s="4">
        <v>8070473159</v>
      </c>
      <c r="F58" s="4"/>
      <c r="G58" s="4">
        <v>-6071130690</v>
      </c>
      <c r="H58" s="4"/>
      <c r="I58" s="4">
        <f>E58+G58</f>
        <v>1999342469</v>
      </c>
      <c r="J58" s="4"/>
      <c r="K58" s="4">
        <v>325402</v>
      </c>
      <c r="L58" s="4"/>
      <c r="M58" s="4">
        <v>8070473159</v>
      </c>
      <c r="N58" s="4"/>
      <c r="O58" s="4">
        <v>-3183918734</v>
      </c>
      <c r="P58" s="4"/>
      <c r="Q58" s="4">
        <f t="shared" si="1"/>
        <v>4886554425</v>
      </c>
    </row>
    <row r="59" spans="1:17" ht="18.75">
      <c r="A59" s="2" t="s">
        <v>61</v>
      </c>
      <c r="C59" s="4">
        <v>2490764</v>
      </c>
      <c r="D59" s="4"/>
      <c r="E59" s="4">
        <v>37015362115</v>
      </c>
      <c r="F59" s="4"/>
      <c r="G59" s="4">
        <v>-37881942499</v>
      </c>
      <c r="H59" s="4"/>
      <c r="I59" s="4">
        <f>E59+G59</f>
        <v>-866580384</v>
      </c>
      <c r="J59" s="4"/>
      <c r="K59" s="4">
        <v>2490764</v>
      </c>
      <c r="L59" s="4"/>
      <c r="M59" s="4">
        <v>37015362115</v>
      </c>
      <c r="N59" s="4"/>
      <c r="O59" s="4">
        <v>-33029092349</v>
      </c>
      <c r="P59" s="4"/>
      <c r="Q59" s="4">
        <f t="shared" si="1"/>
        <v>3986269766</v>
      </c>
    </row>
    <row r="60" spans="1:17" ht="18.75">
      <c r="A60" s="2" t="s">
        <v>41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f t="shared" si="0"/>
        <v>0</v>
      </c>
      <c r="J60" s="4"/>
      <c r="K60" s="4">
        <v>62000000</v>
      </c>
      <c r="L60" s="4"/>
      <c r="M60" s="4">
        <v>61631100000</v>
      </c>
      <c r="N60" s="4"/>
      <c r="O60" s="4">
        <v>-62056296000</v>
      </c>
      <c r="P60" s="4"/>
      <c r="Q60" s="4">
        <f t="shared" si="1"/>
        <v>-425196000</v>
      </c>
    </row>
    <row r="61" spans="1:17" ht="18.75">
      <c r="A61" s="2" t="s">
        <v>20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f t="shared" si="0"/>
        <v>0</v>
      </c>
      <c r="J61" s="4"/>
      <c r="K61" s="4">
        <v>108053</v>
      </c>
      <c r="L61" s="4"/>
      <c r="M61" s="4">
        <v>53705042</v>
      </c>
      <c r="N61" s="4"/>
      <c r="O61" s="4">
        <v>-54075554</v>
      </c>
      <c r="P61" s="4"/>
      <c r="Q61" s="4">
        <f t="shared" si="1"/>
        <v>-370512</v>
      </c>
    </row>
    <row r="62" spans="1:17" ht="18.75">
      <c r="A62" s="2" t="s">
        <v>18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f t="shared" si="0"/>
        <v>0</v>
      </c>
      <c r="J62" s="4"/>
      <c r="K62" s="4">
        <v>38137</v>
      </c>
      <c r="L62" s="4"/>
      <c r="M62" s="4">
        <v>26537059</v>
      </c>
      <c r="N62" s="4"/>
      <c r="O62" s="4">
        <v>-26720136</v>
      </c>
      <c r="P62" s="4"/>
      <c r="Q62" s="4">
        <f t="shared" si="1"/>
        <v>-183077</v>
      </c>
    </row>
    <row r="63" spans="1:17" ht="18.75">
      <c r="A63" s="2" t="s">
        <v>31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f t="shared" si="0"/>
        <v>0</v>
      </c>
      <c r="J63" s="4"/>
      <c r="K63" s="4">
        <v>4183326</v>
      </c>
      <c r="L63" s="4"/>
      <c r="M63" s="4">
        <v>23786249402</v>
      </c>
      <c r="N63" s="4"/>
      <c r="O63" s="4">
        <v>-20155214041</v>
      </c>
      <c r="P63" s="4"/>
      <c r="Q63" s="4">
        <f>M63+O63</f>
        <v>3631035361</v>
      </c>
    </row>
    <row r="64" spans="1:17" ht="18.75">
      <c r="A64" s="2" t="s">
        <v>30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f t="shared" si="0"/>
        <v>0</v>
      </c>
      <c r="J64" s="4"/>
      <c r="K64" s="4">
        <v>25453</v>
      </c>
      <c r="L64" s="4"/>
      <c r="M64" s="4">
        <v>25301554</v>
      </c>
      <c r="N64" s="4"/>
      <c r="O64" s="4">
        <v>-25476109</v>
      </c>
      <c r="P64" s="4"/>
      <c r="Q64" s="4">
        <f t="shared" si="1"/>
        <v>-174555</v>
      </c>
    </row>
    <row r="65" spans="1:17" ht="18.75">
      <c r="A65" s="2" t="s">
        <v>40</v>
      </c>
      <c r="C65" s="4">
        <v>0</v>
      </c>
      <c r="D65" s="4"/>
      <c r="E65" s="4">
        <v>0</v>
      </c>
      <c r="F65" s="4"/>
      <c r="G65" s="4">
        <v>13935656253</v>
      </c>
      <c r="H65" s="4"/>
      <c r="I65" s="4">
        <f>E65+G65</f>
        <v>13935656253</v>
      </c>
      <c r="J65" s="4"/>
      <c r="K65" s="4">
        <v>0</v>
      </c>
      <c r="L65" s="4"/>
      <c r="M65" s="4">
        <v>0</v>
      </c>
      <c r="N65" s="4"/>
      <c r="O65" s="4">
        <v>0</v>
      </c>
      <c r="P65" s="4"/>
      <c r="Q65" s="4">
        <f t="shared" si="1"/>
        <v>0</v>
      </c>
    </row>
    <row r="66" spans="1:17" ht="18.75">
      <c r="A66" s="2" t="s">
        <v>71</v>
      </c>
      <c r="C66" s="4">
        <v>0</v>
      </c>
      <c r="D66" s="4"/>
      <c r="E66" s="4">
        <v>0</v>
      </c>
      <c r="F66" s="4"/>
      <c r="G66" s="4">
        <v>36807312</v>
      </c>
      <c r="H66" s="4"/>
      <c r="I66" s="4">
        <f>E66+G66</f>
        <v>36807312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f t="shared" si="1"/>
        <v>0</v>
      </c>
    </row>
    <row r="67" spans="1:17" ht="18.75">
      <c r="A67" s="2" t="s">
        <v>72</v>
      </c>
      <c r="C67" s="4">
        <v>10200</v>
      </c>
      <c r="D67" s="4"/>
      <c r="E67" s="4">
        <v>465323353.82999998</v>
      </c>
      <c r="F67" s="4"/>
      <c r="G67" s="4">
        <v>-465323353.82999998</v>
      </c>
      <c r="H67" s="4"/>
      <c r="I67" s="4">
        <f t="shared" si="0"/>
        <v>0</v>
      </c>
      <c r="J67" s="4"/>
      <c r="K67" s="4">
        <v>10200</v>
      </c>
      <c r="L67" s="4"/>
      <c r="M67" s="4">
        <v>465323353.82999998</v>
      </c>
      <c r="N67" s="4"/>
      <c r="O67" s="4">
        <v>-465323353.82999998</v>
      </c>
      <c r="P67" s="4"/>
      <c r="Q67" s="4">
        <f t="shared" si="1"/>
        <v>0</v>
      </c>
    </row>
    <row r="68" spans="1:17" ht="19.5" thickBot="1">
      <c r="C68" s="8">
        <f>SUM(C8:C67)</f>
        <v>575210626</v>
      </c>
      <c r="D68" s="4"/>
      <c r="E68" s="31">
        <f>SUM(E8:E67)</f>
        <v>4229589533960.8301</v>
      </c>
      <c r="F68" s="4"/>
      <c r="G68" s="8">
        <f>SUM(G8:G67)</f>
        <v>-4436503971808.8301</v>
      </c>
      <c r="H68" s="4"/>
      <c r="I68" s="8">
        <f>SUM(I8:I67)</f>
        <v>-206914437848</v>
      </c>
      <c r="J68" s="19">
        <f t="shared" ref="J68:Q68" si="2">SUM(J8:J67)</f>
        <v>0</v>
      </c>
      <c r="K68" s="8">
        <f t="shared" si="2"/>
        <v>641565595</v>
      </c>
      <c r="L68" s="19">
        <f t="shared" si="2"/>
        <v>0</v>
      </c>
      <c r="M68" s="8">
        <f t="shared" si="2"/>
        <v>4315112427017.8301</v>
      </c>
      <c r="N68" s="19">
        <f t="shared" si="2"/>
        <v>0</v>
      </c>
      <c r="O68" s="8">
        <f t="shared" si="2"/>
        <v>-4413658534199.8301</v>
      </c>
      <c r="P68" s="19">
        <f t="shared" si="2"/>
        <v>0</v>
      </c>
      <c r="Q68" s="8">
        <f t="shared" si="2"/>
        <v>-98546107182</v>
      </c>
    </row>
    <row r="69" spans="1:17" ht="15.75" thickTop="1"/>
    <row r="70" spans="1:17">
      <c r="E70" s="10"/>
      <c r="I70" s="10"/>
      <c r="M70" s="6"/>
      <c r="Q70" s="10"/>
    </row>
    <row r="71" spans="1:17">
      <c r="E71" s="10"/>
    </row>
    <row r="72" spans="1:17">
      <c r="E72" s="18"/>
      <c r="I72" s="6"/>
      <c r="M72" s="6"/>
      <c r="Q72" s="3"/>
    </row>
    <row r="73" spans="1:17">
      <c r="E73" s="10"/>
      <c r="I73" s="6"/>
    </row>
    <row r="74" spans="1:17" ht="18.75">
      <c r="E74" s="11"/>
      <c r="Q74" s="6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3"/>
  <sheetViews>
    <sheetView rightToLeft="1" view="pageBreakPreview" topLeftCell="A41" zoomScale="90" zoomScaleNormal="100" zoomScaleSheetLayoutView="90" workbookViewId="0">
      <selection activeCell="Q62" sqref="Q62"/>
    </sheetView>
  </sheetViews>
  <sheetFormatPr defaultRowHeight="1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3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3.25">
      <c r="A6" s="27" t="s">
        <v>3</v>
      </c>
      <c r="C6" s="28" t="s">
        <v>111</v>
      </c>
      <c r="D6" s="28" t="s">
        <v>111</v>
      </c>
      <c r="E6" s="28" t="s">
        <v>111</v>
      </c>
      <c r="F6" s="28" t="s">
        <v>111</v>
      </c>
      <c r="G6" s="28" t="s">
        <v>111</v>
      </c>
      <c r="H6" s="28" t="s">
        <v>111</v>
      </c>
      <c r="I6" s="28" t="s">
        <v>111</v>
      </c>
      <c r="K6" s="28" t="s">
        <v>112</v>
      </c>
      <c r="L6" s="28" t="s">
        <v>112</v>
      </c>
      <c r="M6" s="28" t="s">
        <v>112</v>
      </c>
      <c r="N6" s="28" t="s">
        <v>112</v>
      </c>
      <c r="O6" s="28" t="s">
        <v>112</v>
      </c>
      <c r="P6" s="28" t="s">
        <v>112</v>
      </c>
      <c r="Q6" s="28" t="s">
        <v>112</v>
      </c>
    </row>
    <row r="7" spans="1:17" ht="23.25">
      <c r="A7" s="28" t="s">
        <v>3</v>
      </c>
      <c r="C7" s="28" t="s">
        <v>7</v>
      </c>
      <c r="E7" s="28" t="s">
        <v>162</v>
      </c>
      <c r="G7" s="28" t="s">
        <v>163</v>
      </c>
      <c r="I7" s="28" t="s">
        <v>165</v>
      </c>
      <c r="K7" s="28" t="s">
        <v>7</v>
      </c>
      <c r="M7" s="28" t="s">
        <v>162</v>
      </c>
      <c r="O7" s="28" t="s">
        <v>163</v>
      </c>
      <c r="Q7" s="28" t="s">
        <v>165</v>
      </c>
    </row>
    <row r="8" spans="1:17" ht="18.75">
      <c r="A8" s="2" t="s">
        <v>71</v>
      </c>
      <c r="C8" s="4">
        <v>29387</v>
      </c>
      <c r="D8" s="4"/>
      <c r="E8" s="4">
        <v>402412676</v>
      </c>
      <c r="F8" s="4"/>
      <c r="G8" s="4">
        <v>421239171</v>
      </c>
      <c r="H8" s="4"/>
      <c r="I8" s="30">
        <v>-18826495</v>
      </c>
      <c r="J8" s="4"/>
      <c r="K8" s="4">
        <v>499387</v>
      </c>
      <c r="L8" s="4"/>
      <c r="M8" s="30">
        <v>6668127781</v>
      </c>
      <c r="N8" s="4"/>
      <c r="O8" s="4">
        <v>7158313634</v>
      </c>
      <c r="P8" s="4"/>
      <c r="Q8" s="4">
        <v>-490185853</v>
      </c>
    </row>
    <row r="9" spans="1:17" ht="18.75">
      <c r="A9" s="2" t="s">
        <v>40</v>
      </c>
      <c r="C9" s="4">
        <v>2995371</v>
      </c>
      <c r="D9" s="4"/>
      <c r="E9" s="4">
        <v>23142236346</v>
      </c>
      <c r="F9" s="4"/>
      <c r="G9" s="4">
        <v>23142236346</v>
      </c>
      <c r="H9" s="4"/>
      <c r="I9" s="4">
        <v>0</v>
      </c>
      <c r="J9" s="4"/>
      <c r="K9" s="4">
        <v>2995371</v>
      </c>
      <c r="L9" s="4"/>
      <c r="M9" s="30">
        <v>23142236346</v>
      </c>
      <c r="N9" s="4"/>
      <c r="O9" s="4">
        <v>23142236346</v>
      </c>
      <c r="P9" s="4"/>
      <c r="Q9" s="4">
        <v>0</v>
      </c>
    </row>
    <row r="10" spans="1:17" ht="18.75">
      <c r="A10" s="2" t="s">
        <v>166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J10" s="4"/>
      <c r="K10" s="4">
        <v>51261</v>
      </c>
      <c r="L10" s="4"/>
      <c r="M10" s="30">
        <v>2957895462</v>
      </c>
      <c r="N10" s="4"/>
      <c r="O10" s="4">
        <v>1667546470</v>
      </c>
      <c r="P10" s="4"/>
      <c r="Q10" s="4">
        <v>1290348992</v>
      </c>
    </row>
    <row r="11" spans="1:17" ht="18.75">
      <c r="A11" s="2" t="s">
        <v>161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J11" s="4"/>
      <c r="K11" s="4">
        <v>397424</v>
      </c>
      <c r="L11" s="4"/>
      <c r="M11" s="30">
        <v>24880920382</v>
      </c>
      <c r="N11" s="4"/>
      <c r="O11" s="4">
        <v>8354046421</v>
      </c>
      <c r="P11" s="4"/>
      <c r="Q11" s="4">
        <v>16526873961</v>
      </c>
    </row>
    <row r="12" spans="1:17" ht="18.75">
      <c r="A12" s="2" t="s">
        <v>167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J12" s="4"/>
      <c r="K12" s="4">
        <v>158520</v>
      </c>
      <c r="L12" s="4"/>
      <c r="M12" s="30">
        <v>3183997054</v>
      </c>
      <c r="N12" s="4"/>
      <c r="O12" s="4">
        <v>5063888237</v>
      </c>
      <c r="P12" s="4"/>
      <c r="Q12" s="4">
        <v>-1879891183</v>
      </c>
    </row>
    <row r="13" spans="1:17" ht="18.75">
      <c r="A13" s="2" t="s">
        <v>62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v>0</v>
      </c>
      <c r="J13" s="4"/>
      <c r="K13" s="4">
        <v>397261</v>
      </c>
      <c r="L13" s="4"/>
      <c r="M13" s="30">
        <v>826461309</v>
      </c>
      <c r="N13" s="4"/>
      <c r="O13" s="4">
        <v>465189021</v>
      </c>
      <c r="P13" s="4"/>
      <c r="Q13" s="4">
        <v>361272288</v>
      </c>
    </row>
    <row r="14" spans="1:17" ht="18.75">
      <c r="A14" s="2" t="s">
        <v>168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J14" s="4"/>
      <c r="K14" s="4">
        <v>1703225</v>
      </c>
      <c r="L14" s="4"/>
      <c r="M14" s="30">
        <v>19193112656</v>
      </c>
      <c r="N14" s="4"/>
      <c r="O14" s="4">
        <v>18437758934</v>
      </c>
      <c r="P14" s="4"/>
      <c r="Q14" s="4">
        <v>755353722</v>
      </c>
    </row>
    <row r="15" spans="1:17" ht="18.75">
      <c r="A15" s="2" t="s">
        <v>137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6250000</v>
      </c>
      <c r="L15" s="4"/>
      <c r="M15" s="30">
        <v>146794063700</v>
      </c>
      <c r="N15" s="4"/>
      <c r="O15" s="4">
        <v>85488300000</v>
      </c>
      <c r="P15" s="4"/>
      <c r="Q15" s="4">
        <v>61305763700</v>
      </c>
    </row>
    <row r="16" spans="1:17" ht="18.75">
      <c r="A16" s="2" t="s">
        <v>156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11462073</v>
      </c>
      <c r="L16" s="4"/>
      <c r="M16" s="30">
        <v>105899202507</v>
      </c>
      <c r="N16" s="4"/>
      <c r="O16" s="4">
        <v>110748452030</v>
      </c>
      <c r="P16" s="4"/>
      <c r="Q16" s="4">
        <v>-4849249523</v>
      </c>
    </row>
    <row r="17" spans="1:17" ht="18.75">
      <c r="A17" s="2" t="s">
        <v>53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</v>
      </c>
      <c r="L17" s="4"/>
      <c r="M17" s="30">
        <v>1</v>
      </c>
      <c r="N17" s="4"/>
      <c r="O17" s="4">
        <v>8054</v>
      </c>
      <c r="P17" s="4"/>
      <c r="Q17" s="4">
        <v>-8053</v>
      </c>
    </row>
    <row r="18" spans="1:17" ht="18.75">
      <c r="A18" s="2" t="s">
        <v>22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8532066</v>
      </c>
      <c r="L18" s="4"/>
      <c r="M18" s="30">
        <v>117548890116</v>
      </c>
      <c r="N18" s="4"/>
      <c r="O18" s="4">
        <v>138935451750</v>
      </c>
      <c r="P18" s="4"/>
      <c r="Q18" s="4">
        <v>-21386561634</v>
      </c>
    </row>
    <row r="19" spans="1:17" ht="18.75">
      <c r="A19" s="2" t="s">
        <v>169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3600000</v>
      </c>
      <c r="L19" s="4"/>
      <c r="M19" s="30">
        <v>45519601376</v>
      </c>
      <c r="N19" s="4"/>
      <c r="O19" s="4">
        <v>49566801689</v>
      </c>
      <c r="P19" s="4"/>
      <c r="Q19" s="4">
        <v>-4047200313</v>
      </c>
    </row>
    <row r="20" spans="1:17" ht="18.75">
      <c r="A20" s="2" t="s">
        <v>70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388489</v>
      </c>
      <c r="L20" s="4"/>
      <c r="M20" s="30">
        <v>1356657701</v>
      </c>
      <c r="N20" s="4"/>
      <c r="O20" s="4">
        <v>971139701</v>
      </c>
      <c r="P20" s="4"/>
      <c r="Q20" s="4">
        <v>385518000</v>
      </c>
    </row>
    <row r="21" spans="1:17" ht="18.75">
      <c r="A21" s="2" t="s">
        <v>23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9200001</v>
      </c>
      <c r="L21" s="4"/>
      <c r="M21" s="30">
        <v>50644196142</v>
      </c>
      <c r="N21" s="4"/>
      <c r="O21" s="4">
        <v>40073951660</v>
      </c>
      <c r="P21" s="4"/>
      <c r="Q21" s="4">
        <v>10570244482</v>
      </c>
    </row>
    <row r="22" spans="1:17" ht="18.75">
      <c r="A22" s="2" t="s">
        <v>150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500000</v>
      </c>
      <c r="L22" s="4"/>
      <c r="M22" s="30">
        <v>15077106797</v>
      </c>
      <c r="N22" s="4"/>
      <c r="O22" s="4">
        <v>10775502000</v>
      </c>
      <c r="P22" s="4"/>
      <c r="Q22" s="4">
        <v>4301604797</v>
      </c>
    </row>
    <row r="23" spans="1:17" ht="18.75">
      <c r="A23" s="2" t="s">
        <v>134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4500000</v>
      </c>
      <c r="L23" s="4"/>
      <c r="M23" s="30">
        <v>97616547954</v>
      </c>
      <c r="N23" s="4"/>
      <c r="O23" s="4">
        <v>71175547484</v>
      </c>
      <c r="P23" s="4"/>
      <c r="Q23" s="4">
        <v>26441000470</v>
      </c>
    </row>
    <row r="24" spans="1:17" ht="18.75">
      <c r="A24" s="2" t="s">
        <v>44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1394767</v>
      </c>
      <c r="L24" s="4"/>
      <c r="M24" s="30">
        <v>6444739554</v>
      </c>
      <c r="N24" s="4"/>
      <c r="O24" s="4">
        <v>4652979487</v>
      </c>
      <c r="P24" s="4"/>
      <c r="Q24" s="4">
        <v>1791760067</v>
      </c>
    </row>
    <row r="25" spans="1:17" ht="18.75">
      <c r="A25" s="2" t="s">
        <v>32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100000</v>
      </c>
      <c r="L25" s="4"/>
      <c r="M25" s="30">
        <v>3552436500</v>
      </c>
      <c r="N25" s="4"/>
      <c r="O25" s="4">
        <v>3448439378</v>
      </c>
      <c r="P25" s="4"/>
      <c r="Q25" s="4">
        <v>103997122</v>
      </c>
    </row>
    <row r="26" spans="1:17" ht="18.75">
      <c r="A26" s="2" t="s">
        <v>50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4346221</v>
      </c>
      <c r="L26" s="4"/>
      <c r="M26" s="30">
        <v>42098145175</v>
      </c>
      <c r="N26" s="4"/>
      <c r="O26" s="4">
        <v>40395375289</v>
      </c>
      <c r="P26" s="4"/>
      <c r="Q26" s="4">
        <v>1702769886</v>
      </c>
    </row>
    <row r="27" spans="1:17" ht="18.75">
      <c r="A27" s="2" t="s">
        <v>49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360826</v>
      </c>
      <c r="L27" s="4"/>
      <c r="M27" s="30">
        <v>4726795495</v>
      </c>
      <c r="N27" s="4"/>
      <c r="O27" s="4">
        <v>4842167651</v>
      </c>
      <c r="P27" s="4"/>
      <c r="Q27" s="4">
        <v>-115372156</v>
      </c>
    </row>
    <row r="28" spans="1:17" ht="18.75">
      <c r="A28" s="2" t="s">
        <v>170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3550000</v>
      </c>
      <c r="L28" s="4"/>
      <c r="M28" s="30">
        <v>45048003369</v>
      </c>
      <c r="N28" s="4"/>
      <c r="O28" s="4">
        <v>36523882125</v>
      </c>
      <c r="P28" s="4"/>
      <c r="Q28" s="4">
        <v>8524121244</v>
      </c>
    </row>
    <row r="29" spans="1:17" ht="18.75">
      <c r="A29" s="2" t="s">
        <v>171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1673330</v>
      </c>
      <c r="L29" s="4"/>
      <c r="M29" s="30">
        <v>6387100610</v>
      </c>
      <c r="N29" s="4"/>
      <c r="O29" s="4">
        <v>6387100610</v>
      </c>
      <c r="P29" s="4"/>
      <c r="Q29" s="4">
        <v>0</v>
      </c>
    </row>
    <row r="30" spans="1:17" ht="18.75">
      <c r="A30" s="2" t="s">
        <v>154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11896067</v>
      </c>
      <c r="L30" s="4"/>
      <c r="M30" s="30">
        <v>82941206097</v>
      </c>
      <c r="N30" s="4"/>
      <c r="O30" s="4">
        <v>86915847699</v>
      </c>
      <c r="P30" s="4"/>
      <c r="Q30" s="4">
        <v>-3974641602</v>
      </c>
    </row>
    <row r="31" spans="1:17" ht="18.75">
      <c r="A31" s="2" t="s">
        <v>172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25000000</v>
      </c>
      <c r="L31" s="4"/>
      <c r="M31" s="30">
        <v>56824232350</v>
      </c>
      <c r="N31" s="4"/>
      <c r="O31" s="4">
        <v>54697601250</v>
      </c>
      <c r="P31" s="4"/>
      <c r="Q31" s="4">
        <v>2126631100</v>
      </c>
    </row>
    <row r="32" spans="1:17" ht="18.75">
      <c r="A32" s="2" t="s">
        <v>16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16321813</v>
      </c>
      <c r="L32" s="4"/>
      <c r="M32" s="30">
        <v>59310954211</v>
      </c>
      <c r="N32" s="4"/>
      <c r="O32" s="4">
        <v>79857964598</v>
      </c>
      <c r="P32" s="4"/>
      <c r="Q32" s="4">
        <v>-20547010387</v>
      </c>
    </row>
    <row r="33" spans="1:17" ht="18.75">
      <c r="A33" s="2" t="s">
        <v>15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2000000</v>
      </c>
      <c r="L33" s="4"/>
      <c r="M33" s="30">
        <v>18169425521</v>
      </c>
      <c r="N33" s="4"/>
      <c r="O33" s="4">
        <v>18270639129</v>
      </c>
      <c r="P33" s="4"/>
      <c r="Q33" s="4">
        <v>-101213608</v>
      </c>
    </row>
    <row r="34" spans="1:17" ht="18.75">
      <c r="A34" s="2" t="s">
        <v>33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325402</v>
      </c>
      <c r="L34" s="4"/>
      <c r="M34" s="30">
        <v>4136481708</v>
      </c>
      <c r="N34" s="4"/>
      <c r="O34" s="4">
        <v>1786224580</v>
      </c>
      <c r="P34" s="4"/>
      <c r="Q34" s="4">
        <v>2350257128</v>
      </c>
    </row>
    <row r="35" spans="1:17" ht="18.75">
      <c r="A35" s="2" t="s">
        <v>159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48678</v>
      </c>
      <c r="L35" s="4"/>
      <c r="M35" s="30">
        <v>3636222472</v>
      </c>
      <c r="N35" s="4"/>
      <c r="O35" s="4">
        <v>4872756834</v>
      </c>
      <c r="P35" s="4"/>
      <c r="Q35" s="4">
        <v>-1236534362</v>
      </c>
    </row>
    <row r="36" spans="1:17" ht="18.75">
      <c r="A36" s="2" t="s">
        <v>69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5000000</v>
      </c>
      <c r="L36" s="4"/>
      <c r="M36" s="30">
        <v>60854197125</v>
      </c>
      <c r="N36" s="4"/>
      <c r="O36" s="4">
        <v>61283182462</v>
      </c>
      <c r="P36" s="4"/>
      <c r="Q36" s="4">
        <v>-428985337</v>
      </c>
    </row>
    <row r="37" spans="1:17" ht="18.75">
      <c r="A37" s="2" t="s">
        <v>125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1398518</v>
      </c>
      <c r="L37" s="4"/>
      <c r="M37" s="30">
        <v>12365974715</v>
      </c>
      <c r="N37" s="4"/>
      <c r="O37" s="4">
        <v>12414457583</v>
      </c>
      <c r="P37" s="4"/>
      <c r="Q37" s="4">
        <v>-48482868</v>
      </c>
    </row>
    <row r="38" spans="1:17" ht="18.75">
      <c r="A38" s="2" t="s">
        <v>173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5576448</v>
      </c>
      <c r="L38" s="4"/>
      <c r="M38" s="30">
        <f>104222016617-259</f>
        <v>104222016358</v>
      </c>
      <c r="N38" s="4"/>
      <c r="O38" s="4">
        <v>97938743754</v>
      </c>
      <c r="P38" s="4"/>
      <c r="Q38" s="4">
        <v>6283272863</v>
      </c>
    </row>
    <row r="39" spans="1:17" ht="18.75">
      <c r="A39" s="2" t="s">
        <v>59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1223311</v>
      </c>
      <c r="L39" s="4"/>
      <c r="M39" s="30">
        <v>12912016166</v>
      </c>
      <c r="N39" s="4"/>
      <c r="O39" s="4">
        <v>10660452854</v>
      </c>
      <c r="P39" s="4"/>
      <c r="Q39" s="4">
        <v>2251563312</v>
      </c>
    </row>
    <row r="40" spans="1:17" ht="18.75">
      <c r="A40" s="2" t="s">
        <v>36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95581</v>
      </c>
      <c r="L40" s="4"/>
      <c r="M40" s="30">
        <v>1341119929</v>
      </c>
      <c r="N40" s="4"/>
      <c r="O40" s="4">
        <v>750226917</v>
      </c>
      <c r="P40" s="4"/>
      <c r="Q40" s="4">
        <v>590893012</v>
      </c>
    </row>
    <row r="41" spans="1:17" ht="18.75">
      <c r="A41" s="2" t="s">
        <v>28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869198</v>
      </c>
      <c r="L41" s="4"/>
      <c r="M41" s="30">
        <v>72270042927</v>
      </c>
      <c r="N41" s="4"/>
      <c r="O41" s="4">
        <v>69314779612</v>
      </c>
      <c r="P41" s="4"/>
      <c r="Q41" s="4">
        <v>2955263315</v>
      </c>
    </row>
    <row r="42" spans="1:17" ht="18.75">
      <c r="A42" s="2" t="s">
        <v>25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652</v>
      </c>
      <c r="L42" s="4"/>
      <c r="M42" s="30">
        <v>31109793</v>
      </c>
      <c r="N42" s="4"/>
      <c r="O42" s="4">
        <v>22049063</v>
      </c>
      <c r="P42" s="4"/>
      <c r="Q42" s="4">
        <v>9060730</v>
      </c>
    </row>
    <row r="43" spans="1:17" ht="18.75">
      <c r="A43" s="2" t="s">
        <v>27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72004</v>
      </c>
      <c r="L43" s="4"/>
      <c r="M43" s="30">
        <v>7911332857</v>
      </c>
      <c r="N43" s="4"/>
      <c r="O43" s="4">
        <v>4930649083</v>
      </c>
      <c r="P43" s="4"/>
      <c r="Q43" s="4">
        <v>2980683774</v>
      </c>
    </row>
    <row r="44" spans="1:17" ht="18.75">
      <c r="A44" s="2" t="s">
        <v>63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100000</v>
      </c>
      <c r="L44" s="4"/>
      <c r="M44" s="30">
        <v>3084984365</v>
      </c>
      <c r="N44" s="4"/>
      <c r="O44" s="4">
        <v>1770403048</v>
      </c>
      <c r="P44" s="4"/>
      <c r="Q44" s="4">
        <v>1314581317</v>
      </c>
    </row>
    <row r="45" spans="1:17" ht="18.75">
      <c r="A45" s="2" t="s">
        <v>174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580551</v>
      </c>
      <c r="L45" s="4"/>
      <c r="M45" s="30">
        <v>18356495276</v>
      </c>
      <c r="N45" s="4"/>
      <c r="O45" s="4">
        <v>13365064279</v>
      </c>
      <c r="P45" s="4"/>
      <c r="Q45" s="4">
        <v>4991430997</v>
      </c>
    </row>
    <row r="46" spans="1:17" ht="18.75">
      <c r="A46" s="2" t="s">
        <v>158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2431607</v>
      </c>
      <c r="L46" s="4"/>
      <c r="M46" s="30">
        <v>76946953325</v>
      </c>
      <c r="N46" s="4"/>
      <c r="O46" s="4">
        <v>70071679709</v>
      </c>
      <c r="P46" s="4"/>
      <c r="Q46" s="4">
        <v>6875273616</v>
      </c>
    </row>
    <row r="47" spans="1:17" ht="18.75">
      <c r="A47" s="2" t="s">
        <v>153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1210000</v>
      </c>
      <c r="L47" s="4"/>
      <c r="M47" s="30">
        <v>244685179075</v>
      </c>
      <c r="N47" s="4"/>
      <c r="O47" s="4">
        <v>176650355969</v>
      </c>
      <c r="P47" s="4"/>
      <c r="Q47" s="4">
        <v>68034823106</v>
      </c>
    </row>
    <row r="48" spans="1:17" ht="18.75">
      <c r="A48" s="2" t="s">
        <v>54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246448</v>
      </c>
      <c r="L48" s="4"/>
      <c r="M48" s="30">
        <v>2527957004</v>
      </c>
      <c r="N48" s="4"/>
      <c r="O48" s="4">
        <v>2187686003</v>
      </c>
      <c r="P48" s="4"/>
      <c r="Q48" s="4">
        <v>340271001</v>
      </c>
    </row>
    <row r="49" spans="1:17" ht="18.75">
      <c r="A49" s="2" t="s">
        <v>175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1018406</v>
      </c>
      <c r="L49" s="4"/>
      <c r="M49" s="30">
        <v>197686210558</v>
      </c>
      <c r="N49" s="4"/>
      <c r="O49" s="4">
        <v>95039087946</v>
      </c>
      <c r="P49" s="4"/>
      <c r="Q49" s="4">
        <v>102647122612</v>
      </c>
    </row>
    <row r="50" spans="1:17" ht="18.75">
      <c r="A50" s="2" t="s">
        <v>38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2431607</v>
      </c>
      <c r="L50" s="4"/>
      <c r="M50" s="30">
        <v>58997463077</v>
      </c>
      <c r="N50" s="4"/>
      <c r="O50" s="4">
        <v>76165226061</v>
      </c>
      <c r="P50" s="4"/>
      <c r="Q50" s="4">
        <v>-17167762984</v>
      </c>
    </row>
    <row r="51" spans="1:17" ht="18.75">
      <c r="A51" s="2" t="s">
        <v>55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303736</v>
      </c>
      <c r="L51" s="4"/>
      <c r="M51" s="30">
        <v>9407477026</v>
      </c>
      <c r="N51" s="4"/>
      <c r="O51" s="4">
        <v>5089905547</v>
      </c>
      <c r="P51" s="4"/>
      <c r="Q51" s="4">
        <v>4317571479</v>
      </c>
    </row>
    <row r="52" spans="1:17" ht="18.75">
      <c r="A52" s="2" t="s">
        <v>56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1214121</v>
      </c>
      <c r="L52" s="4"/>
      <c r="M52" s="30">
        <v>46740987673</v>
      </c>
      <c r="N52" s="4"/>
      <c r="O52" s="4">
        <v>36396668742</v>
      </c>
      <c r="P52" s="4"/>
      <c r="Q52" s="4">
        <v>10344318931</v>
      </c>
    </row>
    <row r="53" spans="1:17" ht="18.75">
      <c r="A53" s="2" t="s">
        <v>176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390597</v>
      </c>
      <c r="L53" s="4"/>
      <c r="M53" s="30">
        <v>4787868244</v>
      </c>
      <c r="N53" s="4"/>
      <c r="O53" s="4">
        <v>4550558948</v>
      </c>
      <c r="P53" s="4"/>
      <c r="Q53" s="4">
        <v>237309296</v>
      </c>
    </row>
    <row r="54" spans="1:17" ht="18.75">
      <c r="A54" s="2" t="s">
        <v>177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1607056</v>
      </c>
      <c r="L54" s="4"/>
      <c r="M54" s="30">
        <v>35610753904</v>
      </c>
      <c r="N54" s="4"/>
      <c r="O54" s="4">
        <v>35610753904</v>
      </c>
      <c r="P54" s="4"/>
      <c r="Q54" s="4">
        <v>0</v>
      </c>
    </row>
    <row r="55" spans="1:17" ht="18.75">
      <c r="A55" s="2" t="s">
        <v>151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500000</v>
      </c>
      <c r="L55" s="4"/>
      <c r="M55" s="30">
        <v>9682212643</v>
      </c>
      <c r="N55" s="4"/>
      <c r="O55" s="4">
        <v>8335109250</v>
      </c>
      <c r="P55" s="4"/>
      <c r="Q55" s="4">
        <v>1347103393</v>
      </c>
    </row>
    <row r="56" spans="1:17" ht="18.75">
      <c r="A56" s="2" t="s">
        <v>46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179220</v>
      </c>
      <c r="L56" s="4"/>
      <c r="M56" s="30">
        <v>3787731544</v>
      </c>
      <c r="N56" s="4"/>
      <c r="O56" s="4">
        <v>2029497442</v>
      </c>
      <c r="P56" s="4"/>
      <c r="Q56" s="4">
        <v>1758234102</v>
      </c>
    </row>
    <row r="57" spans="1:17" ht="18.75">
      <c r="A57" s="2" t="s">
        <v>178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25000</v>
      </c>
      <c r="L57" s="4"/>
      <c r="M57" s="30">
        <v>651107708</v>
      </c>
      <c r="N57" s="4"/>
      <c r="O57" s="4">
        <v>638329077</v>
      </c>
      <c r="P57" s="4"/>
      <c r="Q57" s="4">
        <v>12778631</v>
      </c>
    </row>
    <row r="58" spans="1:17" ht="18.75">
      <c r="A58" s="2" t="s">
        <v>43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183081</v>
      </c>
      <c r="L58" s="4"/>
      <c r="M58" s="30">
        <v>3777665968</v>
      </c>
      <c r="N58" s="4"/>
      <c r="O58" s="4">
        <v>3756574009</v>
      </c>
      <c r="P58" s="4"/>
      <c r="Q58" s="4">
        <v>21091959</v>
      </c>
    </row>
    <row r="59" spans="1:17" ht="18.75">
      <c r="A59" s="2" t="s">
        <v>179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285100</v>
      </c>
      <c r="L59" s="4"/>
      <c r="M59" s="30">
        <v>1300976977</v>
      </c>
      <c r="N59" s="4"/>
      <c r="O59" s="4">
        <v>542752570</v>
      </c>
      <c r="P59" s="4"/>
      <c r="Q59" s="4">
        <v>758224407</v>
      </c>
    </row>
    <row r="60" spans="1:17" ht="18.75">
      <c r="A60" s="2" t="s">
        <v>180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7588259</v>
      </c>
      <c r="L60" s="4"/>
      <c r="M60" s="30">
        <v>32920202203</v>
      </c>
      <c r="N60" s="4"/>
      <c r="O60" s="4">
        <v>22717537960</v>
      </c>
      <c r="P60" s="4"/>
      <c r="Q60" s="4">
        <v>10202664243</v>
      </c>
    </row>
    <row r="61" spans="1:17" ht="18.75">
      <c r="A61" s="2" t="s">
        <v>181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139632</v>
      </c>
      <c r="L61" s="4"/>
      <c r="M61" s="30">
        <v>1409078841</v>
      </c>
      <c r="N61" s="4"/>
      <c r="O61" s="4">
        <v>702008378</v>
      </c>
      <c r="P61" s="4"/>
      <c r="Q61" s="4">
        <f>707070463-259</f>
        <v>707070204</v>
      </c>
    </row>
    <row r="62" spans="1:17" ht="19.5" thickBot="1">
      <c r="C62" s="8">
        <f>SUM(C8:C61)</f>
        <v>3024758</v>
      </c>
      <c r="D62" s="4">
        <f t="shared" ref="D62:Q62" si="0">SUM(D8:D61)</f>
        <v>0</v>
      </c>
      <c r="E62" s="8">
        <f>SUM(E8:E61)</f>
        <v>23544649022</v>
      </c>
      <c r="F62" s="4">
        <f t="shared" si="0"/>
        <v>0</v>
      </c>
      <c r="G62" s="8">
        <f>SUM(G8:G61)</f>
        <v>23563475517</v>
      </c>
      <c r="H62" s="4">
        <f t="shared" si="0"/>
        <v>0</v>
      </c>
      <c r="I62" s="31">
        <f>SUM(I8:I61)</f>
        <v>-18826495</v>
      </c>
      <c r="J62" s="4">
        <f t="shared" si="0"/>
        <v>0</v>
      </c>
      <c r="K62" s="8">
        <f t="shared" si="0"/>
        <v>152322316</v>
      </c>
      <c r="L62" s="4">
        <f t="shared" si="0"/>
        <v>0</v>
      </c>
      <c r="M62" s="31">
        <f t="shared" si="0"/>
        <v>2018853875627</v>
      </c>
      <c r="N62" s="4">
        <f t="shared" si="0"/>
        <v>0</v>
      </c>
      <c r="O62" s="8">
        <f t="shared" si="0"/>
        <v>1727608852231</v>
      </c>
      <c r="P62" s="4">
        <f t="shared" si="0"/>
        <v>0</v>
      </c>
      <c r="Q62" s="8">
        <f t="shared" si="0"/>
        <v>291245023396</v>
      </c>
    </row>
    <row r="63" spans="1:17" ht="15.75" thickTop="1"/>
    <row r="64" spans="1:17">
      <c r="I64" s="40"/>
      <c r="K64" s="14"/>
      <c r="L64" s="14"/>
      <c r="M64" s="14"/>
      <c r="N64" s="14"/>
      <c r="O64" s="14"/>
      <c r="P64" s="14"/>
      <c r="Q64" s="24"/>
    </row>
    <row r="65" spans="7:17">
      <c r="I65" s="6"/>
      <c r="K65" s="14"/>
      <c r="L65" s="14"/>
      <c r="M65" s="14"/>
      <c r="N65" s="14"/>
      <c r="O65" s="14"/>
      <c r="P65" s="14"/>
      <c r="Q65" s="23"/>
    </row>
    <row r="66" spans="7:17" ht="22.5" customHeight="1">
      <c r="G66" s="6"/>
      <c r="I66" s="10"/>
      <c r="K66" s="13"/>
      <c r="L66" s="14"/>
      <c r="M66" s="32"/>
      <c r="N66" s="14"/>
      <c r="O66" s="14"/>
      <c r="P66" s="14"/>
      <c r="Q66" s="18"/>
    </row>
    <row r="67" spans="7:17" ht="18.75">
      <c r="I67" s="4"/>
      <c r="K67" s="14"/>
      <c r="L67" s="14"/>
      <c r="M67" s="13"/>
      <c r="N67" s="14"/>
      <c r="O67" s="14"/>
      <c r="P67" s="14"/>
      <c r="Q67" s="23"/>
    </row>
    <row r="68" spans="7:17" ht="18.75">
      <c r="I68" s="4"/>
      <c r="K68" s="24"/>
      <c r="L68" s="24"/>
      <c r="M68" s="32"/>
      <c r="N68" s="14"/>
      <c r="O68" s="14"/>
      <c r="P68" s="14"/>
      <c r="Q68" s="33"/>
    </row>
    <row r="69" spans="7:17" ht="18.75">
      <c r="I69" s="4"/>
      <c r="K69" s="14"/>
      <c r="L69" s="14"/>
      <c r="M69" s="33"/>
      <c r="N69" s="14"/>
      <c r="O69" s="14"/>
      <c r="P69" s="14"/>
      <c r="Q69" s="14"/>
    </row>
    <row r="70" spans="7:17" ht="18.75">
      <c r="I70" s="4"/>
      <c r="K70" s="14"/>
      <c r="L70" s="14"/>
      <c r="M70" s="14"/>
      <c r="N70" s="14"/>
      <c r="O70" s="14"/>
      <c r="P70" s="14"/>
      <c r="Q70" s="24"/>
    </row>
    <row r="71" spans="7:17" ht="18.75">
      <c r="I71" s="11"/>
      <c r="K71" s="14"/>
      <c r="L71" s="14"/>
      <c r="M71" s="14"/>
      <c r="N71" s="14"/>
      <c r="O71" s="14"/>
      <c r="P71" s="14"/>
      <c r="Q71" s="40"/>
    </row>
    <row r="72" spans="7:17">
      <c r="I72" s="3"/>
      <c r="K72" s="14"/>
      <c r="L72" s="14"/>
      <c r="M72" s="40"/>
      <c r="N72" s="14"/>
      <c r="O72" s="14"/>
      <c r="P72" s="14"/>
      <c r="Q72" s="40"/>
    </row>
    <row r="73" spans="7:17">
      <c r="K73" s="14"/>
      <c r="L73" s="14"/>
      <c r="M73" s="24"/>
      <c r="N73" s="14"/>
      <c r="O73" s="14"/>
      <c r="P73" s="14"/>
      <c r="Q73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98"/>
  <sheetViews>
    <sheetView rightToLeft="1" view="pageBreakPreview" topLeftCell="A61" zoomScale="80" zoomScaleNormal="100" zoomScaleSheetLayoutView="80" workbookViewId="0">
      <selection activeCell="I94" sqref="I94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8" style="1" bestFit="1" customWidth="1"/>
    <col min="24" max="24" width="9.140625" style="1"/>
    <col min="25" max="25" width="22" style="1" bestFit="1" customWidth="1"/>
    <col min="26" max="16384" width="9.140625" style="1"/>
  </cols>
  <sheetData>
    <row r="1" spans="1:25" s="4" customFormat="1" ht="18.75"/>
    <row r="2" spans="1:25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5" ht="23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5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5" ht="23.25">
      <c r="A6" s="27" t="s">
        <v>3</v>
      </c>
      <c r="C6" s="28" t="s">
        <v>111</v>
      </c>
      <c r="D6" s="28" t="s">
        <v>111</v>
      </c>
      <c r="E6" s="28" t="s">
        <v>111</v>
      </c>
      <c r="F6" s="28" t="s">
        <v>111</v>
      </c>
      <c r="G6" s="28" t="s">
        <v>111</v>
      </c>
      <c r="H6" s="28" t="s">
        <v>111</v>
      </c>
      <c r="I6" s="28" t="s">
        <v>111</v>
      </c>
      <c r="J6" s="28" t="s">
        <v>111</v>
      </c>
      <c r="K6" s="28" t="s">
        <v>111</v>
      </c>
      <c r="M6" s="28" t="s">
        <v>112</v>
      </c>
      <c r="N6" s="28" t="s">
        <v>112</v>
      </c>
      <c r="O6" s="28" t="s">
        <v>112</v>
      </c>
      <c r="P6" s="28" t="s">
        <v>112</v>
      </c>
      <c r="Q6" s="28" t="s">
        <v>112</v>
      </c>
      <c r="R6" s="28" t="s">
        <v>112</v>
      </c>
      <c r="S6" s="28" t="s">
        <v>112</v>
      </c>
      <c r="T6" s="28" t="s">
        <v>112</v>
      </c>
      <c r="U6" s="28" t="s">
        <v>112</v>
      </c>
    </row>
    <row r="7" spans="1:25" ht="23.25">
      <c r="A7" s="28" t="s">
        <v>3</v>
      </c>
      <c r="C7" s="28" t="s">
        <v>182</v>
      </c>
      <c r="E7" s="28" t="s">
        <v>183</v>
      </c>
      <c r="G7" s="28" t="s">
        <v>184</v>
      </c>
      <c r="I7" s="28" t="s">
        <v>82</v>
      </c>
      <c r="K7" s="28" t="s">
        <v>185</v>
      </c>
      <c r="M7" s="28" t="s">
        <v>182</v>
      </c>
      <c r="O7" s="28" t="s">
        <v>183</v>
      </c>
      <c r="Q7" s="28" t="s">
        <v>184</v>
      </c>
      <c r="S7" s="28" t="s">
        <v>82</v>
      </c>
      <c r="U7" s="28" t="s">
        <v>185</v>
      </c>
      <c r="W7" s="12"/>
      <c r="Y7" s="12"/>
    </row>
    <row r="8" spans="1:25" ht="18.75">
      <c r="A8" s="2" t="s">
        <v>71</v>
      </c>
      <c r="C8" s="4">
        <v>0</v>
      </c>
      <c r="D8" s="4"/>
      <c r="E8" s="4">
        <v>36807312</v>
      </c>
      <c r="F8" s="4"/>
      <c r="G8" s="4">
        <v>-18826495</v>
      </c>
      <c r="H8" s="4"/>
      <c r="I8" s="4">
        <v>17980817</v>
      </c>
      <c r="K8" s="5">
        <v>-9.1084524599668296E-5</v>
      </c>
      <c r="M8" s="4">
        <v>33265417</v>
      </c>
      <c r="N8" s="4"/>
      <c r="O8" s="4">
        <v>0</v>
      </c>
      <c r="P8" s="4"/>
      <c r="Q8" s="4">
        <v>-490185853</v>
      </c>
      <c r="R8" s="4"/>
      <c r="S8" s="4">
        <v>-456920436</v>
      </c>
      <c r="U8" s="5">
        <v>-1.1098574196569723E-3</v>
      </c>
      <c r="W8" s="7"/>
      <c r="Y8" s="7"/>
    </row>
    <row r="9" spans="1:25" ht="18.75">
      <c r="A9" s="2" t="s">
        <v>40</v>
      </c>
      <c r="C9" s="4">
        <v>0</v>
      </c>
      <c r="D9" s="4"/>
      <c r="E9" s="4">
        <v>13935656253</v>
      </c>
      <c r="F9" s="4"/>
      <c r="G9" s="4">
        <v>0</v>
      </c>
      <c r="H9" s="4"/>
      <c r="I9" s="4">
        <v>13935656253</v>
      </c>
      <c r="K9" s="5">
        <v>-7.059315629478348E-2</v>
      </c>
      <c r="M9" s="4">
        <v>0</v>
      </c>
      <c r="N9" s="4"/>
      <c r="O9" s="4">
        <v>0</v>
      </c>
      <c r="P9" s="4"/>
      <c r="Q9" s="4">
        <v>0</v>
      </c>
      <c r="R9" s="4"/>
      <c r="S9" s="4">
        <v>0</v>
      </c>
      <c r="U9" s="5">
        <v>0</v>
      </c>
      <c r="W9" s="7"/>
      <c r="Y9" s="7"/>
    </row>
    <row r="10" spans="1:25" ht="18.75">
      <c r="A10" s="2" t="s">
        <v>166</v>
      </c>
      <c r="C10" s="4">
        <v>0</v>
      </c>
      <c r="D10" s="4"/>
      <c r="E10" s="4">
        <v>0</v>
      </c>
      <c r="F10" s="4"/>
      <c r="G10" s="4">
        <v>0</v>
      </c>
      <c r="H10" s="4"/>
      <c r="I10" s="4">
        <v>0</v>
      </c>
      <c r="K10" s="5">
        <v>0</v>
      </c>
      <c r="M10" s="4">
        <v>0</v>
      </c>
      <c r="N10" s="4"/>
      <c r="O10" s="4">
        <v>0</v>
      </c>
      <c r="P10" s="4"/>
      <c r="Q10" s="4">
        <v>1290348992</v>
      </c>
      <c r="R10" s="4"/>
      <c r="S10" s="4">
        <v>1290348992</v>
      </c>
      <c r="U10" s="5">
        <v>3.1342511515901977E-3</v>
      </c>
      <c r="W10" s="7"/>
      <c r="Y10" s="7"/>
    </row>
    <row r="11" spans="1:25" ht="18.75">
      <c r="A11" s="2" t="s">
        <v>161</v>
      </c>
      <c r="C11" s="4">
        <v>0</v>
      </c>
      <c r="D11" s="4"/>
      <c r="E11" s="4">
        <v>0</v>
      </c>
      <c r="F11" s="4"/>
      <c r="G11" s="4">
        <v>0</v>
      </c>
      <c r="H11" s="4"/>
      <c r="I11" s="4">
        <v>0</v>
      </c>
      <c r="K11" s="5">
        <v>0</v>
      </c>
      <c r="M11" s="4">
        <v>1192272000</v>
      </c>
      <c r="N11" s="4"/>
      <c r="O11" s="4">
        <v>0</v>
      </c>
      <c r="P11" s="4"/>
      <c r="Q11" s="4">
        <v>16526873961</v>
      </c>
      <c r="R11" s="4"/>
      <c r="S11" s="4">
        <v>17719145961</v>
      </c>
      <c r="U11" s="5">
        <v>4.3039715594600202E-2</v>
      </c>
      <c r="W11" s="7"/>
      <c r="Y11" s="7"/>
    </row>
    <row r="12" spans="1:25" ht="18.75">
      <c r="A12" s="2" t="s">
        <v>167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v>0</v>
      </c>
      <c r="K12" s="5">
        <v>0</v>
      </c>
      <c r="M12" s="4">
        <v>0</v>
      </c>
      <c r="N12" s="4"/>
      <c r="O12" s="4">
        <v>0</v>
      </c>
      <c r="P12" s="4"/>
      <c r="Q12" s="4">
        <v>-1879891183</v>
      </c>
      <c r="R12" s="4"/>
      <c r="S12" s="4">
        <v>-1879891183</v>
      </c>
      <c r="U12" s="5">
        <v>-4.5662461409370471E-3</v>
      </c>
      <c r="W12" s="7"/>
      <c r="Y12" s="7"/>
    </row>
    <row r="13" spans="1:25" ht="18.75">
      <c r="A13" s="2" t="s">
        <v>62</v>
      </c>
      <c r="C13" s="4">
        <v>0</v>
      </c>
      <c r="D13" s="4"/>
      <c r="E13" s="4">
        <v>-2450333250</v>
      </c>
      <c r="F13" s="4"/>
      <c r="G13" s="4">
        <v>0</v>
      </c>
      <c r="H13" s="4"/>
      <c r="I13" s="4">
        <v>-2450333250</v>
      </c>
      <c r="K13" s="5">
        <v>1.2412530486629733E-2</v>
      </c>
      <c r="M13" s="4">
        <v>2391123308</v>
      </c>
      <c r="N13" s="4"/>
      <c r="O13" s="4">
        <v>57963055506</v>
      </c>
      <c r="P13" s="4"/>
      <c r="Q13" s="4">
        <v>361272288</v>
      </c>
      <c r="R13" s="4"/>
      <c r="S13" s="4">
        <v>60715451102</v>
      </c>
      <c r="U13" s="5">
        <v>0.14747752252730231</v>
      </c>
      <c r="W13" s="7"/>
      <c r="Y13" s="7"/>
    </row>
    <row r="14" spans="1:25" ht="18.75">
      <c r="A14" s="2" t="s">
        <v>168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v>0</v>
      </c>
      <c r="K14" s="5">
        <v>0</v>
      </c>
      <c r="M14" s="4">
        <v>0</v>
      </c>
      <c r="N14" s="4"/>
      <c r="O14" s="4">
        <v>0</v>
      </c>
      <c r="P14" s="4"/>
      <c r="Q14" s="4">
        <v>755353722</v>
      </c>
      <c r="R14" s="4"/>
      <c r="S14" s="4">
        <v>755353722</v>
      </c>
      <c r="U14" s="5">
        <v>1.834750356465146E-3</v>
      </c>
      <c r="W14" s="7"/>
      <c r="Y14" s="7"/>
    </row>
    <row r="15" spans="1:25" ht="18.75">
      <c r="A15" s="2" t="s">
        <v>137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K15" s="5">
        <v>0</v>
      </c>
      <c r="M15" s="4">
        <v>8125000000</v>
      </c>
      <c r="N15" s="4"/>
      <c r="O15" s="4">
        <v>0</v>
      </c>
      <c r="P15" s="4"/>
      <c r="Q15" s="4">
        <v>61305763700</v>
      </c>
      <c r="R15" s="4"/>
      <c r="S15" s="4">
        <v>69430763700</v>
      </c>
      <c r="U15" s="5">
        <v>0.16864697258779421</v>
      </c>
      <c r="W15" s="7"/>
      <c r="Y15" s="7"/>
    </row>
    <row r="16" spans="1:25" ht="18.75">
      <c r="A16" s="2" t="s">
        <v>156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K16" s="5">
        <v>0</v>
      </c>
      <c r="M16" s="4">
        <v>7293361619</v>
      </c>
      <c r="N16" s="4"/>
      <c r="O16" s="4">
        <v>0</v>
      </c>
      <c r="P16" s="4"/>
      <c r="Q16" s="4">
        <v>-4849249523</v>
      </c>
      <c r="R16" s="4"/>
      <c r="S16" s="4">
        <v>2444112096</v>
      </c>
      <c r="U16" s="5">
        <v>5.9367358745559679E-3</v>
      </c>
      <c r="W16" s="7"/>
      <c r="Y16" s="7"/>
    </row>
    <row r="17" spans="1:25" ht="18.75">
      <c r="A17" s="2" t="s">
        <v>53</v>
      </c>
      <c r="C17" s="4">
        <v>0</v>
      </c>
      <c r="D17" s="4"/>
      <c r="E17" s="4">
        <v>-992133869</v>
      </c>
      <c r="F17" s="4"/>
      <c r="G17" s="4">
        <v>0</v>
      </c>
      <c r="H17" s="4"/>
      <c r="I17" s="4">
        <v>-992133869</v>
      </c>
      <c r="K17" s="5">
        <v>5.025802876315052E-3</v>
      </c>
      <c r="M17" s="4">
        <v>0</v>
      </c>
      <c r="N17" s="4"/>
      <c r="O17" s="4">
        <v>-788078583</v>
      </c>
      <c r="P17" s="4"/>
      <c r="Q17" s="4">
        <v>-8053</v>
      </c>
      <c r="R17" s="4"/>
      <c r="S17" s="4">
        <v>-788086636</v>
      </c>
      <c r="U17" s="5">
        <v>-1.9142584384146556E-3</v>
      </c>
      <c r="W17" s="7"/>
      <c r="Y17" s="7"/>
    </row>
    <row r="18" spans="1:25" ht="18.75">
      <c r="A18" s="2" t="s">
        <v>22</v>
      </c>
      <c r="C18" s="4">
        <v>0</v>
      </c>
      <c r="D18" s="4"/>
      <c r="E18" s="4">
        <v>-5786729277</v>
      </c>
      <c r="F18" s="4"/>
      <c r="G18" s="4">
        <v>0</v>
      </c>
      <c r="H18" s="4"/>
      <c r="I18" s="4">
        <v>-5786729277</v>
      </c>
      <c r="K18" s="5">
        <v>2.9313544828498461E-2</v>
      </c>
      <c r="M18" s="4">
        <v>926786795</v>
      </c>
      <c r="N18" s="4"/>
      <c r="O18" s="4">
        <v>-49434328921</v>
      </c>
      <c r="P18" s="4"/>
      <c r="Q18" s="4">
        <v>-21386561634</v>
      </c>
      <c r="R18" s="4"/>
      <c r="S18" s="4">
        <v>-69894103760</v>
      </c>
      <c r="U18" s="5">
        <v>-0.16977242324156033</v>
      </c>
      <c r="W18" s="7"/>
      <c r="Y18" s="7"/>
    </row>
    <row r="19" spans="1:25" ht="18.75">
      <c r="A19" s="2" t="s">
        <v>169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K19" s="5">
        <v>0</v>
      </c>
      <c r="M19" s="4">
        <v>0</v>
      </c>
      <c r="N19" s="4"/>
      <c r="O19" s="4">
        <v>0</v>
      </c>
      <c r="P19" s="4"/>
      <c r="Q19" s="4">
        <v>-4047200313</v>
      </c>
      <c r="R19" s="4"/>
      <c r="S19" s="4">
        <v>-4047200313</v>
      </c>
      <c r="U19" s="5">
        <v>-9.8306290161665495E-3</v>
      </c>
      <c r="W19" s="7"/>
      <c r="Y19" s="7"/>
    </row>
    <row r="20" spans="1:25" ht="18.75">
      <c r="A20" s="2" t="s">
        <v>70</v>
      </c>
      <c r="C20" s="4">
        <v>0</v>
      </c>
      <c r="D20" s="4"/>
      <c r="E20" s="4">
        <v>-1093455000</v>
      </c>
      <c r="F20" s="4"/>
      <c r="G20" s="4">
        <v>0</v>
      </c>
      <c r="H20" s="4"/>
      <c r="I20" s="4">
        <v>-1093455000</v>
      </c>
      <c r="K20" s="5">
        <v>5.5390602577252354E-3</v>
      </c>
      <c r="M20" s="4">
        <v>1296900000</v>
      </c>
      <c r="N20" s="4"/>
      <c r="O20" s="4">
        <v>7308756333</v>
      </c>
      <c r="P20" s="4"/>
      <c r="Q20" s="4">
        <v>385518000</v>
      </c>
      <c r="R20" s="4"/>
      <c r="S20" s="4">
        <v>8991174333</v>
      </c>
      <c r="U20" s="5">
        <v>2.1839516814497171E-2</v>
      </c>
      <c r="W20" s="7"/>
      <c r="Y20" s="7"/>
    </row>
    <row r="21" spans="1:25" ht="18.75">
      <c r="A21" s="2" t="s">
        <v>23</v>
      </c>
      <c r="C21" s="4">
        <v>0</v>
      </c>
      <c r="D21" s="4"/>
      <c r="E21" s="4">
        <v>6765593636</v>
      </c>
      <c r="F21" s="4"/>
      <c r="G21" s="4">
        <v>0</v>
      </c>
      <c r="H21" s="4"/>
      <c r="I21" s="4">
        <v>6765593636</v>
      </c>
      <c r="K21" s="5">
        <v>-3.4272129012246848E-2</v>
      </c>
      <c r="M21" s="4">
        <v>18121495700</v>
      </c>
      <c r="N21" s="4"/>
      <c r="O21" s="4">
        <v>26399392688</v>
      </c>
      <c r="P21" s="4"/>
      <c r="Q21" s="4">
        <v>10570244482</v>
      </c>
      <c r="R21" s="4"/>
      <c r="S21" s="4">
        <v>55091132870</v>
      </c>
      <c r="U21" s="5">
        <v>0.13381608209153861</v>
      </c>
      <c r="W21" s="7"/>
      <c r="Y21" s="7"/>
    </row>
    <row r="22" spans="1:25" ht="18.75">
      <c r="A22" s="2" t="s">
        <v>150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K22" s="5">
        <v>0</v>
      </c>
      <c r="M22" s="4">
        <v>1000000000</v>
      </c>
      <c r="N22" s="4"/>
      <c r="O22" s="4">
        <v>0</v>
      </c>
      <c r="P22" s="4"/>
      <c r="Q22" s="4">
        <v>4301604797</v>
      </c>
      <c r="R22" s="4"/>
      <c r="S22" s="4">
        <v>5301604797</v>
      </c>
      <c r="U22" s="5">
        <v>1.2877571140283702E-2</v>
      </c>
      <c r="W22" s="7"/>
      <c r="Y22" s="7"/>
    </row>
    <row r="23" spans="1:25" ht="18.75">
      <c r="A23" s="2" t="s">
        <v>134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5">
        <v>0</v>
      </c>
      <c r="M23" s="4">
        <v>10665000000</v>
      </c>
      <c r="N23" s="4"/>
      <c r="O23" s="4">
        <v>0</v>
      </c>
      <c r="P23" s="4"/>
      <c r="Q23" s="4">
        <v>26441000470</v>
      </c>
      <c r="R23" s="4"/>
      <c r="S23" s="4">
        <v>37106000470</v>
      </c>
      <c r="U23" s="5">
        <v>9.0130286786788846E-2</v>
      </c>
      <c r="W23" s="7"/>
      <c r="Y23" s="7"/>
    </row>
    <row r="24" spans="1:25" ht="18.75">
      <c r="A24" s="2" t="s">
        <v>44</v>
      </c>
      <c r="C24" s="4">
        <v>0</v>
      </c>
      <c r="D24" s="4"/>
      <c r="E24" s="4">
        <v>-2154571483</v>
      </c>
      <c r="F24" s="4"/>
      <c r="G24" s="4">
        <v>0</v>
      </c>
      <c r="H24" s="4"/>
      <c r="I24" s="4">
        <v>-2154571483</v>
      </c>
      <c r="K24" s="5">
        <v>1.0914304908673355E-2</v>
      </c>
      <c r="M24" s="4">
        <v>0</v>
      </c>
      <c r="N24" s="4"/>
      <c r="O24" s="4">
        <v>-227373186</v>
      </c>
      <c r="P24" s="4"/>
      <c r="Q24" s="4">
        <v>1791760067</v>
      </c>
      <c r="R24" s="4"/>
      <c r="S24" s="4">
        <v>1564386881</v>
      </c>
      <c r="U24" s="5">
        <v>3.7998877929195513E-3</v>
      </c>
      <c r="W24" s="7"/>
      <c r="Y24" s="7"/>
    </row>
    <row r="25" spans="1:25" ht="18.75">
      <c r="A25" s="2" t="s">
        <v>32</v>
      </c>
      <c r="C25" s="4">
        <v>0</v>
      </c>
      <c r="D25" s="4"/>
      <c r="E25" s="4">
        <v>1526339583</v>
      </c>
      <c r="F25" s="4"/>
      <c r="G25" s="4">
        <v>0</v>
      </c>
      <c r="H25" s="4"/>
      <c r="I25" s="4">
        <v>1526339583</v>
      </c>
      <c r="K25" s="5">
        <v>-7.7319020206485026E-3</v>
      </c>
      <c r="M25" s="4">
        <v>3532644140</v>
      </c>
      <c r="N25" s="4"/>
      <c r="O25" s="4">
        <v>-7142648888</v>
      </c>
      <c r="P25" s="4"/>
      <c r="Q25" s="4">
        <v>103997122</v>
      </c>
      <c r="R25" s="4"/>
      <c r="S25" s="4">
        <v>-3506007626</v>
      </c>
      <c r="U25" s="5">
        <v>-8.5160747266073856E-3</v>
      </c>
      <c r="W25" s="7"/>
      <c r="Y25" s="7"/>
    </row>
    <row r="26" spans="1:25" ht="18.75">
      <c r="A26" s="2" t="s">
        <v>50</v>
      </c>
      <c r="C26" s="4">
        <v>0</v>
      </c>
      <c r="D26" s="4"/>
      <c r="E26" s="4">
        <v>-50860160848</v>
      </c>
      <c r="F26" s="4"/>
      <c r="G26" s="4">
        <v>0</v>
      </c>
      <c r="H26" s="4"/>
      <c r="I26" s="4">
        <v>-50860160848</v>
      </c>
      <c r="K26" s="5">
        <v>0.25763977086818368</v>
      </c>
      <c r="M26" s="4">
        <v>0</v>
      </c>
      <c r="N26" s="4"/>
      <c r="O26" s="4">
        <v>-22887275220</v>
      </c>
      <c r="P26" s="4"/>
      <c r="Q26" s="4">
        <v>1702769886</v>
      </c>
      <c r="R26" s="4"/>
      <c r="S26" s="4">
        <v>-21184505334</v>
      </c>
      <c r="U26" s="5">
        <v>-5.1457055921006356E-2</v>
      </c>
      <c r="W26" s="7"/>
      <c r="Y26" s="7"/>
    </row>
    <row r="27" spans="1:25" ht="18.75">
      <c r="A27" s="2" t="s">
        <v>49</v>
      </c>
      <c r="C27" s="4">
        <v>0</v>
      </c>
      <c r="D27" s="4"/>
      <c r="E27" s="4">
        <v>-8449425000</v>
      </c>
      <c r="F27" s="4"/>
      <c r="G27" s="4">
        <v>0</v>
      </c>
      <c r="H27" s="4"/>
      <c r="I27" s="4">
        <v>-8449425000</v>
      </c>
      <c r="K27" s="5">
        <v>4.2801829264240455E-2</v>
      </c>
      <c r="M27" s="4">
        <v>8000000000</v>
      </c>
      <c r="N27" s="4"/>
      <c r="O27" s="4">
        <v>750323958</v>
      </c>
      <c r="P27" s="4"/>
      <c r="Q27" s="4">
        <v>-115372156</v>
      </c>
      <c r="R27" s="4"/>
      <c r="S27" s="4">
        <v>8634951802</v>
      </c>
      <c r="U27" s="5">
        <v>2.0974254094929656E-2</v>
      </c>
      <c r="W27" s="7"/>
      <c r="Y27" s="7"/>
    </row>
    <row r="28" spans="1:25" ht="18.75">
      <c r="A28" s="2" t="s">
        <v>170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K28" s="5">
        <v>0</v>
      </c>
      <c r="M28" s="4">
        <v>0</v>
      </c>
      <c r="N28" s="4"/>
      <c r="O28" s="4">
        <v>0</v>
      </c>
      <c r="P28" s="4"/>
      <c r="Q28" s="4">
        <v>8524121244</v>
      </c>
      <c r="R28" s="4"/>
      <c r="S28" s="4">
        <v>8524121244</v>
      </c>
      <c r="U28" s="5">
        <v>2.0705047232137851E-2</v>
      </c>
      <c r="W28" s="7"/>
      <c r="Y28" s="7"/>
    </row>
    <row r="29" spans="1:25" ht="18.75">
      <c r="A29" s="2" t="s">
        <v>171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5">
        <v>0</v>
      </c>
      <c r="M29" s="4">
        <v>0</v>
      </c>
      <c r="N29" s="4"/>
      <c r="O29" s="4">
        <v>0</v>
      </c>
      <c r="P29" s="4"/>
      <c r="Q29" s="4">
        <v>0</v>
      </c>
      <c r="R29" s="4"/>
      <c r="S29" s="4">
        <v>0</v>
      </c>
      <c r="U29" s="5">
        <v>0</v>
      </c>
      <c r="W29" s="7"/>
      <c r="Y29" s="7"/>
    </row>
    <row r="30" spans="1:25" ht="18.75">
      <c r="A30" s="2" t="s">
        <v>154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K30" s="5">
        <v>0</v>
      </c>
      <c r="M30" s="4">
        <v>999269628</v>
      </c>
      <c r="N30" s="4"/>
      <c r="O30" s="4">
        <v>0</v>
      </c>
      <c r="P30" s="4"/>
      <c r="Q30" s="4">
        <v>-3974641602</v>
      </c>
      <c r="R30" s="4"/>
      <c r="S30" s="4">
        <v>-2975371974</v>
      </c>
      <c r="U30" s="5">
        <v>-7.2271634214743511E-3</v>
      </c>
      <c r="W30" s="7"/>
      <c r="Y30" s="7"/>
    </row>
    <row r="31" spans="1:25" ht="18.75">
      <c r="A31" s="2" t="s">
        <v>172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5">
        <v>0</v>
      </c>
      <c r="M31" s="4">
        <v>0</v>
      </c>
      <c r="N31" s="4"/>
      <c r="O31" s="4">
        <v>0</v>
      </c>
      <c r="P31" s="4"/>
      <c r="Q31" s="4">
        <v>2126631100</v>
      </c>
      <c r="R31" s="4"/>
      <c r="S31" s="4">
        <v>2126631100</v>
      </c>
      <c r="U31" s="5">
        <v>5.1655761468464255E-3</v>
      </c>
      <c r="W31" s="7"/>
      <c r="Y31" s="7"/>
    </row>
    <row r="32" spans="1:25" ht="18.75">
      <c r="A32" s="2" t="s">
        <v>16</v>
      </c>
      <c r="C32" s="4">
        <v>0</v>
      </c>
      <c r="D32" s="4"/>
      <c r="E32" s="4">
        <v>-373762800</v>
      </c>
      <c r="F32" s="4"/>
      <c r="G32" s="4">
        <v>0</v>
      </c>
      <c r="H32" s="4"/>
      <c r="I32" s="4">
        <v>-373762800</v>
      </c>
      <c r="K32" s="5">
        <v>1.8933515062769897E-3</v>
      </c>
      <c r="M32" s="4">
        <v>1341239658</v>
      </c>
      <c r="N32" s="4"/>
      <c r="O32" s="4">
        <v>-8163138604</v>
      </c>
      <c r="P32" s="4"/>
      <c r="Q32" s="4">
        <v>-20547010387</v>
      </c>
      <c r="R32" s="4"/>
      <c r="S32" s="4">
        <v>-27368909333</v>
      </c>
      <c r="U32" s="5">
        <v>-6.647894184174552E-2</v>
      </c>
      <c r="W32" s="7"/>
      <c r="Y32" s="7"/>
    </row>
    <row r="33" spans="1:25" ht="18.75">
      <c r="A33" s="2" t="s">
        <v>15</v>
      </c>
      <c r="C33" s="4">
        <v>0</v>
      </c>
      <c r="D33" s="4"/>
      <c r="E33" s="4">
        <v>3219807474</v>
      </c>
      <c r="F33" s="4"/>
      <c r="G33" s="4">
        <v>0</v>
      </c>
      <c r="H33" s="4"/>
      <c r="I33" s="4">
        <v>3219807474</v>
      </c>
      <c r="K33" s="5">
        <v>-1.6310417545084232E-2</v>
      </c>
      <c r="M33" s="4">
        <v>930000000</v>
      </c>
      <c r="N33" s="4"/>
      <c r="O33" s="4">
        <v>-28569911397</v>
      </c>
      <c r="P33" s="4"/>
      <c r="Q33" s="4">
        <v>-101213608</v>
      </c>
      <c r="R33" s="4"/>
      <c r="S33" s="4">
        <v>-27741125005</v>
      </c>
      <c r="U33" s="5">
        <v>-6.7383051819618789E-2</v>
      </c>
      <c r="W33" s="7"/>
      <c r="Y33" s="7"/>
    </row>
    <row r="34" spans="1:25" ht="18.75">
      <c r="A34" s="2" t="s">
        <v>33</v>
      </c>
      <c r="C34" s="4">
        <v>0</v>
      </c>
      <c r="D34" s="4"/>
      <c r="E34" s="4">
        <v>1999342469</v>
      </c>
      <c r="F34" s="4"/>
      <c r="G34" s="4">
        <v>0</v>
      </c>
      <c r="H34" s="4"/>
      <c r="I34" s="4">
        <v>1999342469</v>
      </c>
      <c r="K34" s="5">
        <v>-1.0127969062851374E-2</v>
      </c>
      <c r="M34" s="4">
        <v>0</v>
      </c>
      <c r="N34" s="4"/>
      <c r="O34" s="4">
        <v>4886554425</v>
      </c>
      <c r="P34" s="4"/>
      <c r="Q34" s="4">
        <v>2350257128</v>
      </c>
      <c r="R34" s="4"/>
      <c r="S34" s="4">
        <v>7236811553</v>
      </c>
      <c r="U34" s="5">
        <v>1.7578178527248772E-2</v>
      </c>
      <c r="W34" s="7"/>
      <c r="Y34" s="7"/>
    </row>
    <row r="35" spans="1:25" ht="18.75">
      <c r="A35" s="2" t="s">
        <v>159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5">
        <v>0</v>
      </c>
      <c r="M35" s="4">
        <v>267729000</v>
      </c>
      <c r="N35" s="4"/>
      <c r="O35" s="4">
        <v>0</v>
      </c>
      <c r="P35" s="4"/>
      <c r="Q35" s="4">
        <v>-1236534362</v>
      </c>
      <c r="R35" s="4"/>
      <c r="S35" s="4">
        <v>-968805362</v>
      </c>
      <c r="U35" s="5">
        <v>-2.3532233065171088E-3</v>
      </c>
      <c r="W35" s="7"/>
      <c r="Y35" s="7"/>
    </row>
    <row r="36" spans="1:25" ht="18.75">
      <c r="A36" s="2" t="s">
        <v>69</v>
      </c>
      <c r="C36" s="4">
        <v>0</v>
      </c>
      <c r="D36" s="4"/>
      <c r="E36" s="4">
        <v>4284445363</v>
      </c>
      <c r="F36" s="4"/>
      <c r="G36" s="4">
        <v>0</v>
      </c>
      <c r="H36" s="4"/>
      <c r="I36" s="4">
        <v>4284445363</v>
      </c>
      <c r="K36" s="5">
        <v>-2.1703500406133284E-2</v>
      </c>
      <c r="M36" s="4">
        <v>2742784800</v>
      </c>
      <c r="N36" s="4"/>
      <c r="O36" s="4">
        <v>11197982159</v>
      </c>
      <c r="P36" s="4"/>
      <c r="Q36" s="4">
        <v>-428985337</v>
      </c>
      <c r="R36" s="4"/>
      <c r="S36" s="4">
        <v>13511781622</v>
      </c>
      <c r="U36" s="5">
        <v>3.282004897229289E-2</v>
      </c>
      <c r="W36" s="7"/>
      <c r="Y36" s="7"/>
    </row>
    <row r="37" spans="1:25" ht="18.75">
      <c r="A37" s="2" t="s">
        <v>125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5">
        <v>0</v>
      </c>
      <c r="M37" s="4">
        <v>489481300</v>
      </c>
      <c r="N37" s="4"/>
      <c r="O37" s="4">
        <v>0</v>
      </c>
      <c r="P37" s="4"/>
      <c r="Q37" s="4">
        <v>-48482868</v>
      </c>
      <c r="R37" s="4"/>
      <c r="S37" s="4">
        <v>440998432</v>
      </c>
      <c r="U37" s="5">
        <v>1.0711829527631168E-3</v>
      </c>
      <c r="W37" s="7"/>
      <c r="Y37" s="7"/>
    </row>
    <row r="38" spans="1:25" ht="18.75">
      <c r="A38" s="2" t="s">
        <v>173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5">
        <v>0</v>
      </c>
      <c r="M38" s="4">
        <v>0</v>
      </c>
      <c r="N38" s="4"/>
      <c r="O38" s="4">
        <v>0</v>
      </c>
      <c r="P38" s="4"/>
      <c r="Q38" s="4">
        <v>6283272863</v>
      </c>
      <c r="R38" s="4"/>
      <c r="S38" s="4">
        <v>6283272863</v>
      </c>
      <c r="U38" s="5">
        <v>1.5262037889524068E-2</v>
      </c>
      <c r="W38" s="7"/>
      <c r="Y38" s="7"/>
    </row>
    <row r="39" spans="1:25" ht="18.75">
      <c r="A39" s="2" t="s">
        <v>59</v>
      </c>
      <c r="C39" s="4">
        <v>0</v>
      </c>
      <c r="D39" s="4"/>
      <c r="E39" s="4">
        <v>-17495280000</v>
      </c>
      <c r="F39" s="4"/>
      <c r="G39" s="4">
        <v>0</v>
      </c>
      <c r="H39" s="4"/>
      <c r="I39" s="4">
        <v>-17495280000</v>
      </c>
      <c r="K39" s="5">
        <v>8.8624964123603767E-2</v>
      </c>
      <c r="M39" s="4">
        <v>13289324000</v>
      </c>
      <c r="N39" s="4"/>
      <c r="O39" s="4">
        <v>27146728058</v>
      </c>
      <c r="P39" s="4"/>
      <c r="Q39" s="4">
        <v>2251563312</v>
      </c>
      <c r="R39" s="4"/>
      <c r="S39" s="4">
        <v>42687615370</v>
      </c>
      <c r="U39" s="5">
        <v>0.10368800104589218</v>
      </c>
      <c r="W39" s="7"/>
      <c r="Y39" s="7"/>
    </row>
    <row r="40" spans="1:25" ht="18.75">
      <c r="A40" s="2" t="s">
        <v>36</v>
      </c>
      <c r="C40" s="4">
        <v>0</v>
      </c>
      <c r="D40" s="4"/>
      <c r="E40" s="4">
        <v>2739614325</v>
      </c>
      <c r="F40" s="4"/>
      <c r="G40" s="4">
        <v>0</v>
      </c>
      <c r="H40" s="4"/>
      <c r="I40" s="4">
        <v>2739614325</v>
      </c>
      <c r="K40" s="5">
        <v>-1.3877927147529846E-2</v>
      </c>
      <c r="M40" s="4">
        <v>10513910</v>
      </c>
      <c r="N40" s="4"/>
      <c r="O40" s="4">
        <v>-9683437462</v>
      </c>
      <c r="P40" s="4"/>
      <c r="Q40" s="4">
        <v>590893012</v>
      </c>
      <c r="R40" s="4"/>
      <c r="S40" s="4">
        <v>-9082030540</v>
      </c>
      <c r="U40" s="5">
        <v>-2.2060206080102354E-2</v>
      </c>
      <c r="W40" s="7"/>
      <c r="Y40" s="7"/>
    </row>
    <row r="41" spans="1:25" ht="18.75">
      <c r="A41" s="2" t="s">
        <v>28</v>
      </c>
      <c r="C41" s="4">
        <v>0</v>
      </c>
      <c r="D41" s="4"/>
      <c r="E41" s="4">
        <v>2169027041</v>
      </c>
      <c r="F41" s="4"/>
      <c r="G41" s="4">
        <v>0</v>
      </c>
      <c r="H41" s="4"/>
      <c r="I41" s="4">
        <v>2169027041</v>
      </c>
      <c r="K41" s="5">
        <v>-1.0987531705222863E-2</v>
      </c>
      <c r="M41" s="4">
        <v>0</v>
      </c>
      <c r="N41" s="4"/>
      <c r="O41" s="4">
        <v>48891186213</v>
      </c>
      <c r="P41" s="4"/>
      <c r="Q41" s="4">
        <v>2955263315</v>
      </c>
      <c r="R41" s="4"/>
      <c r="S41" s="4">
        <v>51846449528</v>
      </c>
      <c r="U41" s="5">
        <v>0.12593476272425147</v>
      </c>
      <c r="W41" s="7"/>
      <c r="Y41" s="7"/>
    </row>
    <row r="42" spans="1:25" ht="18.75">
      <c r="A42" s="2" t="s">
        <v>25</v>
      </c>
      <c r="C42" s="4">
        <v>0</v>
      </c>
      <c r="D42" s="4"/>
      <c r="E42" s="4">
        <v>-223661250</v>
      </c>
      <c r="F42" s="4"/>
      <c r="G42" s="4">
        <v>0</v>
      </c>
      <c r="H42" s="4"/>
      <c r="I42" s="4">
        <v>-223661250</v>
      </c>
      <c r="K42" s="5">
        <v>1.1329895981710709E-3</v>
      </c>
      <c r="M42" s="4">
        <v>2929238000</v>
      </c>
      <c r="N42" s="4"/>
      <c r="O42" s="4">
        <v>6432497551</v>
      </c>
      <c r="P42" s="4"/>
      <c r="Q42" s="4">
        <v>9060730</v>
      </c>
      <c r="R42" s="4"/>
      <c r="S42" s="4">
        <v>9370796281</v>
      </c>
      <c r="U42" s="5">
        <v>2.2761616599179232E-2</v>
      </c>
      <c r="W42" s="7"/>
      <c r="Y42" s="7"/>
    </row>
    <row r="43" spans="1:25" ht="18.75">
      <c r="A43" s="2" t="s">
        <v>27</v>
      </c>
      <c r="C43" s="4">
        <v>0</v>
      </c>
      <c r="D43" s="4"/>
      <c r="E43" s="4">
        <v>-2718726750</v>
      </c>
      <c r="F43" s="4"/>
      <c r="G43" s="4">
        <v>0</v>
      </c>
      <c r="H43" s="4"/>
      <c r="I43" s="4">
        <v>-2718726750</v>
      </c>
      <c r="K43" s="5">
        <v>1.3772118004435018E-2</v>
      </c>
      <c r="M43" s="4">
        <v>0</v>
      </c>
      <c r="N43" s="4"/>
      <c r="O43" s="4">
        <v>23664696006</v>
      </c>
      <c r="P43" s="4"/>
      <c r="Q43" s="4">
        <v>2980683774</v>
      </c>
      <c r="R43" s="4"/>
      <c r="S43" s="4">
        <v>26645379780</v>
      </c>
      <c r="U43" s="5">
        <v>6.4721492230237793E-2</v>
      </c>
      <c r="W43" s="7"/>
      <c r="Y43" s="7"/>
    </row>
    <row r="44" spans="1:25" ht="18.75">
      <c r="A44" s="2" t="s">
        <v>63</v>
      </c>
      <c r="C44" s="4">
        <v>9330758832</v>
      </c>
      <c r="D44" s="4"/>
      <c r="E44" s="4">
        <v>-12530447572</v>
      </c>
      <c r="F44" s="4"/>
      <c r="G44" s="4">
        <v>0</v>
      </c>
      <c r="H44" s="4"/>
      <c r="I44" s="4">
        <v>-3199688740</v>
      </c>
      <c r="K44" s="5">
        <v>1.620850308135674E-2</v>
      </c>
      <c r="M44" s="4">
        <v>9330758832</v>
      </c>
      <c r="N44" s="4"/>
      <c r="O44" s="4">
        <v>26094061011</v>
      </c>
      <c r="P44" s="4"/>
      <c r="Q44" s="4">
        <v>1314581317</v>
      </c>
      <c r="R44" s="4"/>
      <c r="S44" s="4">
        <v>36739401160</v>
      </c>
      <c r="U44" s="5">
        <v>8.9239818923704209E-2</v>
      </c>
      <c r="W44" s="7"/>
      <c r="Y44" s="7"/>
    </row>
    <row r="45" spans="1:25" ht="18.75">
      <c r="A45" s="2" t="s">
        <v>174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K45" s="5">
        <v>0</v>
      </c>
      <c r="M45" s="4">
        <v>0</v>
      </c>
      <c r="N45" s="4"/>
      <c r="O45" s="4">
        <v>0</v>
      </c>
      <c r="P45" s="4"/>
      <c r="Q45" s="4">
        <v>4991430997</v>
      </c>
      <c r="R45" s="4"/>
      <c r="S45" s="4">
        <v>4991430997</v>
      </c>
      <c r="U45" s="5">
        <v>1.2124160554565892E-2</v>
      </c>
      <c r="W45" s="7"/>
      <c r="Y45" s="7"/>
    </row>
    <row r="46" spans="1:25" ht="18.75">
      <c r="A46" s="2" t="s">
        <v>158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5">
        <v>0</v>
      </c>
      <c r="M46" s="4">
        <v>1342018000</v>
      </c>
      <c r="N46" s="4"/>
      <c r="O46" s="4">
        <v>0</v>
      </c>
      <c r="P46" s="4"/>
      <c r="Q46" s="4">
        <v>6875273616</v>
      </c>
      <c r="R46" s="4"/>
      <c r="S46" s="4">
        <v>8217291616</v>
      </c>
      <c r="U46" s="5">
        <v>1.9959759623232595E-2</v>
      </c>
      <c r="W46" s="7"/>
      <c r="Y46" s="7"/>
    </row>
    <row r="47" spans="1:25" ht="18.75">
      <c r="A47" s="2" t="s">
        <v>153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K47" s="5">
        <v>0</v>
      </c>
      <c r="M47" s="4">
        <v>18777000000</v>
      </c>
      <c r="N47" s="4"/>
      <c r="O47" s="4">
        <v>0</v>
      </c>
      <c r="P47" s="4"/>
      <c r="Q47" s="4">
        <v>68034823106</v>
      </c>
      <c r="R47" s="4"/>
      <c r="S47" s="4">
        <v>86811823106</v>
      </c>
      <c r="U47" s="5">
        <v>0.21086547765647035</v>
      </c>
      <c r="W47" s="7"/>
      <c r="Y47" s="7"/>
    </row>
    <row r="48" spans="1:25" ht="18.75">
      <c r="A48" s="2" t="s">
        <v>54</v>
      </c>
      <c r="C48" s="4">
        <v>0</v>
      </c>
      <c r="D48" s="4"/>
      <c r="E48" s="4">
        <v>-5552763300</v>
      </c>
      <c r="F48" s="4"/>
      <c r="G48" s="4">
        <v>0</v>
      </c>
      <c r="H48" s="4"/>
      <c r="I48" s="4">
        <v>-5552763300</v>
      </c>
      <c r="K48" s="5">
        <v>2.8128355090593787E-2</v>
      </c>
      <c r="M48" s="4">
        <v>7379781373</v>
      </c>
      <c r="N48" s="4"/>
      <c r="O48" s="4">
        <v>11766569858</v>
      </c>
      <c r="P48" s="4"/>
      <c r="Q48" s="4">
        <v>340271001</v>
      </c>
      <c r="R48" s="4"/>
      <c r="S48" s="4">
        <v>19486622232</v>
      </c>
      <c r="U48" s="5">
        <v>4.7332906484921833E-2</v>
      </c>
      <c r="W48" s="7"/>
      <c r="Y48" s="7"/>
    </row>
    <row r="49" spans="1:25" ht="18.75">
      <c r="A49" s="2" t="s">
        <v>175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K49" s="5">
        <v>0</v>
      </c>
      <c r="M49" s="4">
        <v>0</v>
      </c>
      <c r="N49" s="4"/>
      <c r="O49" s="4">
        <v>0</v>
      </c>
      <c r="P49" s="4"/>
      <c r="Q49" s="4">
        <v>102647122612</v>
      </c>
      <c r="R49" s="4"/>
      <c r="S49" s="4">
        <v>102647122612</v>
      </c>
      <c r="U49" s="5">
        <v>0.24932933977452296</v>
      </c>
      <c r="W49" s="7"/>
      <c r="Y49" s="7"/>
    </row>
    <row r="50" spans="1:25" ht="18.75">
      <c r="A50" s="2" t="s">
        <v>38</v>
      </c>
      <c r="C50" s="4">
        <v>0</v>
      </c>
      <c r="D50" s="4"/>
      <c r="E50" s="4">
        <v>1996038881</v>
      </c>
      <c r="F50" s="4"/>
      <c r="G50" s="4">
        <v>0</v>
      </c>
      <c r="H50" s="4"/>
      <c r="I50" s="4">
        <v>1996038881</v>
      </c>
      <c r="K50" s="5">
        <v>-1.0111234242489586E-2</v>
      </c>
      <c r="M50" s="4">
        <v>0</v>
      </c>
      <c r="N50" s="4"/>
      <c r="O50" s="4">
        <v>-1812726804</v>
      </c>
      <c r="P50" s="4"/>
      <c r="Q50" s="4">
        <v>-17167762984</v>
      </c>
      <c r="R50" s="4"/>
      <c r="S50" s="4">
        <v>-18980489788</v>
      </c>
      <c r="U50" s="5">
        <v>-4.6103513347639354E-2</v>
      </c>
      <c r="W50" s="7"/>
      <c r="Y50" s="7"/>
    </row>
    <row r="51" spans="1:25" ht="18.75">
      <c r="A51" s="2" t="s">
        <v>55</v>
      </c>
      <c r="C51" s="4">
        <v>0</v>
      </c>
      <c r="D51" s="4"/>
      <c r="E51" s="4">
        <v>-60385753</v>
      </c>
      <c r="F51" s="4"/>
      <c r="G51" s="4">
        <v>0</v>
      </c>
      <c r="H51" s="4"/>
      <c r="I51" s="4">
        <v>-60385753</v>
      </c>
      <c r="K51" s="5">
        <v>3.0589308620392465E-4</v>
      </c>
      <c r="M51" s="4">
        <v>0</v>
      </c>
      <c r="N51" s="4"/>
      <c r="O51" s="4">
        <v>1653925520</v>
      </c>
      <c r="P51" s="4"/>
      <c r="Q51" s="4">
        <v>4317571479</v>
      </c>
      <c r="R51" s="4"/>
      <c r="S51" s="4">
        <v>5971496999</v>
      </c>
      <c r="U51" s="5">
        <v>1.450473589848254E-2</v>
      </c>
      <c r="W51" s="7"/>
      <c r="Y51" s="7"/>
    </row>
    <row r="52" spans="1:25" ht="18.75">
      <c r="A52" s="2" t="s">
        <v>56</v>
      </c>
      <c r="C52" s="4">
        <v>0</v>
      </c>
      <c r="D52" s="4"/>
      <c r="E52" s="4">
        <v>-4701856500</v>
      </c>
      <c r="F52" s="4"/>
      <c r="G52" s="4">
        <v>0</v>
      </c>
      <c r="H52" s="4"/>
      <c r="I52" s="4">
        <v>-4701856500</v>
      </c>
      <c r="K52" s="5">
        <v>2.3817959108218514E-2</v>
      </c>
      <c r="M52" s="4">
        <v>0</v>
      </c>
      <c r="N52" s="4"/>
      <c r="O52" s="4">
        <v>6680448456</v>
      </c>
      <c r="P52" s="4"/>
      <c r="Q52" s="4">
        <v>10344318931</v>
      </c>
      <c r="R52" s="4"/>
      <c r="S52" s="4">
        <v>17024767387</v>
      </c>
      <c r="U52" s="5">
        <v>4.1353073563109341E-2</v>
      </c>
      <c r="W52" s="7"/>
      <c r="Y52" s="7"/>
    </row>
    <row r="53" spans="1:25" ht="18.75">
      <c r="A53" s="2" t="s">
        <v>176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5">
        <v>0</v>
      </c>
      <c r="M53" s="4">
        <v>0</v>
      </c>
      <c r="N53" s="4"/>
      <c r="O53" s="4">
        <v>0</v>
      </c>
      <c r="P53" s="4"/>
      <c r="Q53" s="4">
        <v>237309296</v>
      </c>
      <c r="R53" s="4"/>
      <c r="S53" s="4">
        <v>237309296</v>
      </c>
      <c r="U53" s="5">
        <v>5.7642307537142563E-4</v>
      </c>
      <c r="W53" s="7"/>
      <c r="Y53" s="7"/>
    </row>
    <row r="54" spans="1:25" ht="18.75">
      <c r="A54" s="2" t="s">
        <v>177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K54" s="5">
        <v>0</v>
      </c>
      <c r="M54" s="4">
        <v>0</v>
      </c>
      <c r="N54" s="4"/>
      <c r="O54" s="4">
        <v>0</v>
      </c>
      <c r="P54" s="4"/>
      <c r="Q54" s="4">
        <v>0</v>
      </c>
      <c r="R54" s="4"/>
      <c r="S54" s="4">
        <v>0</v>
      </c>
      <c r="U54" s="5">
        <v>0</v>
      </c>
      <c r="W54" s="7"/>
      <c r="Y54" s="7"/>
    </row>
    <row r="55" spans="1:25" ht="18.75">
      <c r="A55" s="2" t="s">
        <v>151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K55" s="5">
        <v>0</v>
      </c>
      <c r="M55" s="4">
        <v>840000000</v>
      </c>
      <c r="N55" s="4"/>
      <c r="O55" s="4">
        <v>0</v>
      </c>
      <c r="P55" s="4"/>
      <c r="Q55" s="4">
        <v>1347103393</v>
      </c>
      <c r="R55" s="4"/>
      <c r="S55" s="4">
        <v>2187103393</v>
      </c>
      <c r="U55" s="5">
        <v>5.3124630395782711E-3</v>
      </c>
      <c r="W55" s="7"/>
      <c r="Y55" s="7"/>
    </row>
    <row r="56" spans="1:25" ht="18.75">
      <c r="A56" s="2" t="s">
        <v>46</v>
      </c>
      <c r="C56" s="4">
        <v>0</v>
      </c>
      <c r="D56" s="4"/>
      <c r="E56" s="4">
        <v>-454561966</v>
      </c>
      <c r="F56" s="4"/>
      <c r="G56" s="4">
        <v>0</v>
      </c>
      <c r="H56" s="4"/>
      <c r="I56" s="4">
        <v>-454561966</v>
      </c>
      <c r="K56" s="5">
        <v>2.302651796867772E-3</v>
      </c>
      <c r="M56" s="4">
        <v>8528796000</v>
      </c>
      <c r="N56" s="4"/>
      <c r="O56" s="4">
        <v>19384128744</v>
      </c>
      <c r="P56" s="4"/>
      <c r="Q56" s="4">
        <v>1758234102</v>
      </c>
      <c r="R56" s="4"/>
      <c r="S56" s="4">
        <v>29671158846</v>
      </c>
      <c r="U56" s="5">
        <v>7.2071094222307244E-2</v>
      </c>
      <c r="W56" s="7"/>
      <c r="Y56" s="7"/>
    </row>
    <row r="57" spans="1:25" ht="18.75">
      <c r="A57" s="2" t="s">
        <v>178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K57" s="5">
        <v>0</v>
      </c>
      <c r="M57" s="4">
        <v>0</v>
      </c>
      <c r="N57" s="4"/>
      <c r="O57" s="4">
        <v>0</v>
      </c>
      <c r="P57" s="4"/>
      <c r="Q57" s="4">
        <v>12778631</v>
      </c>
      <c r="R57" s="4"/>
      <c r="S57" s="4">
        <v>12778631</v>
      </c>
      <c r="U57" s="5">
        <v>3.103922983302195E-5</v>
      </c>
      <c r="W57" s="7"/>
      <c r="Y57" s="7"/>
    </row>
    <row r="58" spans="1:25" ht="18.75">
      <c r="A58" s="2" t="s">
        <v>43</v>
      </c>
      <c r="C58" s="4">
        <v>0</v>
      </c>
      <c r="D58" s="4"/>
      <c r="E58" s="4">
        <v>-743549400</v>
      </c>
      <c r="F58" s="4"/>
      <c r="G58" s="4">
        <v>0</v>
      </c>
      <c r="H58" s="4"/>
      <c r="I58" s="4">
        <v>-743549400</v>
      </c>
      <c r="K58" s="5">
        <v>3.7665609752531603E-3</v>
      </c>
      <c r="M58" s="4">
        <v>0</v>
      </c>
      <c r="N58" s="4"/>
      <c r="O58" s="4">
        <v>-1029445772</v>
      </c>
      <c r="P58" s="4"/>
      <c r="Q58" s="4">
        <v>21091959</v>
      </c>
      <c r="R58" s="4"/>
      <c r="S58" s="4">
        <v>-1008353813</v>
      </c>
      <c r="U58" s="5">
        <v>-2.4492862932430741E-3</v>
      </c>
      <c r="W58" s="7"/>
      <c r="Y58" s="7"/>
    </row>
    <row r="59" spans="1:25" ht="18.75">
      <c r="A59" s="2" t="s">
        <v>179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K59" s="5">
        <v>0</v>
      </c>
      <c r="M59" s="4">
        <v>0</v>
      </c>
      <c r="N59" s="4"/>
      <c r="O59" s="4">
        <v>0</v>
      </c>
      <c r="P59" s="4"/>
      <c r="Q59" s="4">
        <v>758224407</v>
      </c>
      <c r="R59" s="4"/>
      <c r="S59" s="4">
        <v>758224407</v>
      </c>
      <c r="U59" s="5">
        <v>1.841723235758179E-3</v>
      </c>
      <c r="W59" s="7"/>
      <c r="Y59" s="7"/>
    </row>
    <row r="60" spans="1:25" ht="18.75">
      <c r="A60" s="2" t="s">
        <v>180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K60" s="5">
        <v>0</v>
      </c>
      <c r="M60" s="4">
        <v>0</v>
      </c>
      <c r="N60" s="4"/>
      <c r="O60" s="4">
        <v>0</v>
      </c>
      <c r="P60" s="4"/>
      <c r="Q60" s="4">
        <v>10202664243</v>
      </c>
      <c r="R60" s="4"/>
      <c r="S60" s="4">
        <v>10202664243</v>
      </c>
      <c r="U60" s="5">
        <v>2.4782219656208235E-2</v>
      </c>
      <c r="W60" s="7"/>
      <c r="Y60" s="7"/>
    </row>
    <row r="61" spans="1:25" ht="18.75">
      <c r="A61" s="2" t="s">
        <v>181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K61" s="5">
        <v>0</v>
      </c>
      <c r="M61" s="4">
        <v>0</v>
      </c>
      <c r="N61" s="4"/>
      <c r="O61" s="4">
        <v>0</v>
      </c>
      <c r="P61" s="4"/>
      <c r="Q61" s="4">
        <f>707070463-259</f>
        <v>707070204</v>
      </c>
      <c r="R61" s="4"/>
      <c r="S61" s="4">
        <v>707070463</v>
      </c>
      <c r="U61" s="5">
        <v>1.7174705654461923E-3</v>
      </c>
      <c r="W61" s="7"/>
      <c r="Y61" s="7"/>
    </row>
    <row r="62" spans="1:25" ht="18.75">
      <c r="A62" s="2" t="s">
        <v>66</v>
      </c>
      <c r="C62" s="4">
        <v>0</v>
      </c>
      <c r="D62" s="4"/>
      <c r="E62" s="4">
        <v>-1518152922</v>
      </c>
      <c r="F62" s="4"/>
      <c r="G62" s="4">
        <v>0</v>
      </c>
      <c r="H62" s="4"/>
      <c r="I62" s="4">
        <v>-1518152922</v>
      </c>
      <c r="K62" s="5">
        <v>7.6904312618257167E-3</v>
      </c>
      <c r="M62" s="4">
        <v>2082600000</v>
      </c>
      <c r="N62" s="4"/>
      <c r="O62" s="4">
        <v>-3519354501</v>
      </c>
      <c r="P62" s="4"/>
      <c r="Q62" s="4">
        <v>0</v>
      </c>
      <c r="R62" s="4"/>
      <c r="S62" s="4">
        <v>-1436754501</v>
      </c>
      <c r="U62" s="5">
        <v>-3.489869389777963E-3</v>
      </c>
      <c r="W62" s="7"/>
      <c r="Y62" s="7"/>
    </row>
    <row r="63" spans="1:25" ht="18.75">
      <c r="A63" s="2" t="s">
        <v>34</v>
      </c>
      <c r="C63" s="4">
        <v>0</v>
      </c>
      <c r="D63" s="4"/>
      <c r="E63" s="4">
        <v>-4684686691</v>
      </c>
      <c r="F63" s="4"/>
      <c r="G63" s="4">
        <v>0</v>
      </c>
      <c r="H63" s="4"/>
      <c r="I63" s="4">
        <v>-4684686691</v>
      </c>
      <c r="K63" s="5">
        <v>2.3730982866247301E-2</v>
      </c>
      <c r="M63" s="4">
        <v>1216000000</v>
      </c>
      <c r="N63" s="4"/>
      <c r="O63" s="4">
        <v>5531979722</v>
      </c>
      <c r="P63" s="4"/>
      <c r="Q63" s="4">
        <v>0</v>
      </c>
      <c r="R63" s="4"/>
      <c r="S63" s="4">
        <v>6747979722</v>
      </c>
      <c r="U63" s="5">
        <v>1.6390808491123152E-2</v>
      </c>
      <c r="W63" s="7"/>
      <c r="Y63" s="7"/>
    </row>
    <row r="64" spans="1:25" ht="18.75">
      <c r="A64" s="2" t="s">
        <v>61</v>
      </c>
      <c r="C64" s="4">
        <v>0</v>
      </c>
      <c r="D64" s="4"/>
      <c r="E64" s="4">
        <v>-866580383</v>
      </c>
      <c r="F64" s="4"/>
      <c r="G64" s="4">
        <v>0</v>
      </c>
      <c r="H64" s="4"/>
      <c r="I64" s="4">
        <v>-866580383</v>
      </c>
      <c r="K64" s="5">
        <v>4.3897928671958273E-3</v>
      </c>
      <c r="M64" s="4">
        <v>341563755</v>
      </c>
      <c r="N64" s="4"/>
      <c r="O64" s="4">
        <v>3986269766</v>
      </c>
      <c r="P64" s="4"/>
      <c r="Q64" s="4">
        <v>0</v>
      </c>
      <c r="R64" s="4"/>
      <c r="S64" s="4">
        <v>4327833521</v>
      </c>
      <c r="U64" s="5">
        <v>1.0512285653868213E-2</v>
      </c>
      <c r="W64" s="7"/>
      <c r="Y64" s="7"/>
    </row>
    <row r="65" spans="1:25" ht="18.75">
      <c r="A65" s="2" t="s">
        <v>47</v>
      </c>
      <c r="C65" s="4">
        <v>0</v>
      </c>
      <c r="D65" s="4"/>
      <c r="E65" s="4">
        <v>-5618746350</v>
      </c>
      <c r="F65" s="4"/>
      <c r="G65" s="4">
        <v>0</v>
      </c>
      <c r="H65" s="4"/>
      <c r="I65" s="4">
        <v>-5618746350</v>
      </c>
      <c r="K65" s="5">
        <v>2.8462602124023142E-2</v>
      </c>
      <c r="M65" s="4">
        <v>7100000000</v>
      </c>
      <c r="N65" s="4"/>
      <c r="O65" s="4">
        <v>4588258803</v>
      </c>
      <c r="P65" s="4"/>
      <c r="Q65" s="4">
        <v>0</v>
      </c>
      <c r="R65" s="4"/>
      <c r="S65" s="4">
        <v>11688258803</v>
      </c>
      <c r="U65" s="5">
        <v>2.8390721301378763E-2</v>
      </c>
      <c r="W65" s="7"/>
      <c r="Y65" s="7"/>
    </row>
    <row r="66" spans="1:25" ht="18.75">
      <c r="A66" s="2" t="s">
        <v>51</v>
      </c>
      <c r="C66" s="4">
        <v>0</v>
      </c>
      <c r="D66" s="4"/>
      <c r="E66" s="4">
        <v>-234537836</v>
      </c>
      <c r="F66" s="4"/>
      <c r="G66" s="4">
        <v>0</v>
      </c>
      <c r="H66" s="4"/>
      <c r="I66" s="4">
        <v>-234537836</v>
      </c>
      <c r="K66" s="5">
        <v>1.1880865754150642E-3</v>
      </c>
      <c r="M66" s="4">
        <v>7914000713</v>
      </c>
      <c r="N66" s="4"/>
      <c r="O66" s="4">
        <v>-33494249480</v>
      </c>
      <c r="P66" s="4"/>
      <c r="Q66" s="4">
        <v>0</v>
      </c>
      <c r="R66" s="4"/>
      <c r="S66" s="4">
        <v>-25580248767</v>
      </c>
      <c r="U66" s="5">
        <v>-6.2134294406403105E-2</v>
      </c>
      <c r="W66" s="7"/>
      <c r="Y66" s="7"/>
    </row>
    <row r="67" spans="1:25" ht="18.75">
      <c r="A67" s="2" t="s">
        <v>24</v>
      </c>
      <c r="C67" s="4">
        <v>0</v>
      </c>
      <c r="D67" s="4"/>
      <c r="E67" s="4">
        <v>13794928875</v>
      </c>
      <c r="F67" s="4"/>
      <c r="G67" s="4">
        <v>0</v>
      </c>
      <c r="H67" s="4"/>
      <c r="I67" s="4">
        <v>13794928875</v>
      </c>
      <c r="K67" s="5">
        <v>-6.9880280660529051E-2</v>
      </c>
      <c r="M67" s="4">
        <v>12733750000</v>
      </c>
      <c r="N67" s="4"/>
      <c r="O67" s="4">
        <v>28698552897</v>
      </c>
      <c r="P67" s="4"/>
      <c r="Q67" s="4">
        <v>0</v>
      </c>
      <c r="R67" s="4"/>
      <c r="S67" s="4">
        <v>41432302897</v>
      </c>
      <c r="U67" s="5">
        <v>0.1006388534211031</v>
      </c>
      <c r="W67" s="7"/>
      <c r="Y67" s="7"/>
    </row>
    <row r="68" spans="1:25" ht="18.75">
      <c r="A68" s="2" t="s">
        <v>58</v>
      </c>
      <c r="C68" s="4">
        <v>0</v>
      </c>
      <c r="D68" s="4"/>
      <c r="E68" s="4">
        <v>-14028033600</v>
      </c>
      <c r="F68" s="4"/>
      <c r="G68" s="4">
        <v>0</v>
      </c>
      <c r="H68" s="4"/>
      <c r="I68" s="4">
        <v>-14028033600</v>
      </c>
      <c r="K68" s="5">
        <v>7.1061107597289563E-2</v>
      </c>
      <c r="M68" s="4">
        <v>4800000000</v>
      </c>
      <c r="N68" s="4"/>
      <c r="O68" s="4">
        <v>-9304308000</v>
      </c>
      <c r="P68" s="4"/>
      <c r="Q68" s="4">
        <v>0</v>
      </c>
      <c r="R68" s="4"/>
      <c r="S68" s="4">
        <v>-4504308000</v>
      </c>
      <c r="U68" s="5">
        <v>-1.0940941267552011E-2</v>
      </c>
      <c r="W68" s="7"/>
      <c r="Y68" s="7"/>
    </row>
    <row r="69" spans="1:25" ht="18.75">
      <c r="A69" s="2" t="s">
        <v>45</v>
      </c>
      <c r="C69" s="4">
        <v>0</v>
      </c>
      <c r="D69" s="4"/>
      <c r="E69" s="4">
        <v>-15338688525</v>
      </c>
      <c r="F69" s="4"/>
      <c r="G69" s="4">
        <v>0</v>
      </c>
      <c r="H69" s="4"/>
      <c r="I69" s="4">
        <v>-15338688525</v>
      </c>
      <c r="K69" s="5">
        <v>7.770042664257204E-2</v>
      </c>
      <c r="M69" s="4">
        <v>16984000000</v>
      </c>
      <c r="N69" s="4"/>
      <c r="O69" s="4">
        <v>7848189802</v>
      </c>
      <c r="P69" s="4"/>
      <c r="Q69" s="4">
        <v>0</v>
      </c>
      <c r="R69" s="4"/>
      <c r="S69" s="4">
        <v>24832189802</v>
      </c>
      <c r="U69" s="5">
        <v>6.031726297766183E-2</v>
      </c>
      <c r="W69" s="7"/>
      <c r="Y69" s="7"/>
    </row>
    <row r="70" spans="1:25" ht="18.75">
      <c r="A70" s="2" t="s">
        <v>35</v>
      </c>
      <c r="C70" s="4">
        <v>0</v>
      </c>
      <c r="D70" s="4"/>
      <c r="E70" s="4">
        <v>-6884295069</v>
      </c>
      <c r="F70" s="4"/>
      <c r="G70" s="4">
        <v>0</v>
      </c>
      <c r="H70" s="4"/>
      <c r="I70" s="4">
        <v>-6884295069</v>
      </c>
      <c r="K70" s="5">
        <v>3.4873428919481558E-2</v>
      </c>
      <c r="M70" s="4">
        <v>234677100</v>
      </c>
      <c r="N70" s="4"/>
      <c r="O70" s="4">
        <v>-13339466659</v>
      </c>
      <c r="P70" s="4"/>
      <c r="Q70" s="4">
        <v>0</v>
      </c>
      <c r="R70" s="4"/>
      <c r="S70" s="4">
        <v>-13104789559</v>
      </c>
      <c r="U70" s="5">
        <v>-3.1831467317210059E-2</v>
      </c>
      <c r="W70" s="7"/>
      <c r="Y70" s="7"/>
    </row>
    <row r="71" spans="1:25" ht="18.75">
      <c r="A71" s="2" t="s">
        <v>64</v>
      </c>
      <c r="C71" s="4">
        <v>0</v>
      </c>
      <c r="D71" s="4"/>
      <c r="E71" s="4">
        <v>-23158155888</v>
      </c>
      <c r="F71" s="4"/>
      <c r="G71" s="4">
        <v>0</v>
      </c>
      <c r="H71" s="4"/>
      <c r="I71" s="4">
        <v>-23158155888</v>
      </c>
      <c r="K71" s="5">
        <v>0.11731111103925307</v>
      </c>
      <c r="M71" s="4">
        <v>2971527000</v>
      </c>
      <c r="N71" s="4"/>
      <c r="O71" s="4">
        <v>-40217755025</v>
      </c>
      <c r="P71" s="4"/>
      <c r="Q71" s="4">
        <v>0</v>
      </c>
      <c r="R71" s="4"/>
      <c r="S71" s="4">
        <v>-37246228025</v>
      </c>
      <c r="U71" s="5">
        <v>-9.0470898806070704E-2</v>
      </c>
      <c r="W71" s="7"/>
      <c r="Y71" s="7"/>
    </row>
    <row r="72" spans="1:25" ht="18.75">
      <c r="A72" s="2" t="s">
        <v>65</v>
      </c>
      <c r="C72" s="4">
        <v>0</v>
      </c>
      <c r="D72" s="4"/>
      <c r="E72" s="4">
        <v>-10397484666</v>
      </c>
      <c r="F72" s="4"/>
      <c r="G72" s="4">
        <v>0</v>
      </c>
      <c r="H72" s="4"/>
      <c r="I72" s="4">
        <v>-10397484666</v>
      </c>
      <c r="K72" s="5">
        <v>5.2670017599030727E-2</v>
      </c>
      <c r="M72" s="4">
        <v>7412400000</v>
      </c>
      <c r="N72" s="4"/>
      <c r="O72" s="4">
        <v>24192572589</v>
      </c>
      <c r="P72" s="4"/>
      <c r="Q72" s="4">
        <v>0</v>
      </c>
      <c r="R72" s="4"/>
      <c r="S72" s="4">
        <v>31604972589</v>
      </c>
      <c r="U72" s="5">
        <v>7.6768317987766427E-2</v>
      </c>
      <c r="W72" s="7"/>
      <c r="Y72" s="7"/>
    </row>
    <row r="73" spans="1:25" ht="18.75">
      <c r="A73" s="2" t="s">
        <v>26</v>
      </c>
      <c r="C73" s="4">
        <v>0</v>
      </c>
      <c r="D73" s="4"/>
      <c r="E73" s="4">
        <v>-20235084635</v>
      </c>
      <c r="F73" s="4"/>
      <c r="G73" s="4">
        <v>0</v>
      </c>
      <c r="H73" s="4"/>
      <c r="I73" s="4">
        <v>-20235084635</v>
      </c>
      <c r="K73" s="5">
        <v>0.10250385531497415</v>
      </c>
      <c r="M73" s="4">
        <f>8000000000+31241</f>
        <v>8000031241</v>
      </c>
      <c r="N73" s="4"/>
      <c r="O73" s="4">
        <v>-5742153025</v>
      </c>
      <c r="P73" s="4"/>
      <c r="Q73" s="4">
        <v>0</v>
      </c>
      <c r="R73" s="4"/>
      <c r="S73" s="4">
        <v>2257846975</v>
      </c>
      <c r="U73" s="5">
        <v>5.4842988411527311E-3</v>
      </c>
      <c r="W73" s="7"/>
      <c r="Y73" s="7"/>
    </row>
    <row r="74" spans="1:25" ht="18.75">
      <c r="A74" s="2" t="s">
        <v>57</v>
      </c>
      <c r="C74" s="4">
        <v>0</v>
      </c>
      <c r="D74" s="4"/>
      <c r="E74" s="4">
        <v>488672420</v>
      </c>
      <c r="F74" s="4"/>
      <c r="G74" s="4">
        <v>0</v>
      </c>
      <c r="H74" s="4"/>
      <c r="I74" s="4">
        <v>488672420</v>
      </c>
      <c r="K74" s="5">
        <v>-2.4754434162068072E-3</v>
      </c>
      <c r="M74" s="4">
        <v>0</v>
      </c>
      <c r="N74" s="4"/>
      <c r="O74" s="4">
        <v>-7362938423</v>
      </c>
      <c r="P74" s="4"/>
      <c r="Q74" s="4">
        <v>0</v>
      </c>
      <c r="R74" s="4"/>
      <c r="S74" s="4">
        <v>-7362938423</v>
      </c>
      <c r="U74" s="5">
        <v>-1.7884540054242521E-2</v>
      </c>
      <c r="W74" s="7"/>
      <c r="Y74" s="7"/>
    </row>
    <row r="75" spans="1:25" ht="18.75">
      <c r="A75" s="2" t="s">
        <v>68</v>
      </c>
      <c r="C75" s="4">
        <v>0</v>
      </c>
      <c r="D75" s="4"/>
      <c r="E75" s="4">
        <v>4233460140</v>
      </c>
      <c r="F75" s="4"/>
      <c r="G75" s="4">
        <v>0</v>
      </c>
      <c r="H75" s="4"/>
      <c r="I75" s="4">
        <v>4233460140</v>
      </c>
      <c r="K75" s="5">
        <v>-2.1445227114182029E-2</v>
      </c>
      <c r="M75" s="4">
        <v>0</v>
      </c>
      <c r="N75" s="4"/>
      <c r="O75" s="4">
        <v>-7025546539</v>
      </c>
      <c r="P75" s="4"/>
      <c r="Q75" s="4">
        <v>0</v>
      </c>
      <c r="R75" s="4"/>
      <c r="S75" s="4">
        <v>-7025546539</v>
      </c>
      <c r="U75" s="5">
        <v>-1.7065016880651214E-2</v>
      </c>
      <c r="W75" s="7"/>
      <c r="Y75" s="7"/>
    </row>
    <row r="76" spans="1:25" ht="18.75">
      <c r="A76" s="2" t="s">
        <v>73</v>
      </c>
      <c r="C76" s="4">
        <v>0</v>
      </c>
      <c r="D76" s="4"/>
      <c r="E76" s="4">
        <v>-13929658320</v>
      </c>
      <c r="F76" s="4"/>
      <c r="G76" s="4">
        <v>0</v>
      </c>
      <c r="H76" s="4"/>
      <c r="I76" s="4">
        <v>-13929658320</v>
      </c>
      <c r="K76" s="5">
        <v>7.0562772865827739E-2</v>
      </c>
      <c r="M76" s="4">
        <v>0</v>
      </c>
      <c r="N76" s="4"/>
      <c r="O76" s="4">
        <v>-23990819175</v>
      </c>
      <c r="P76" s="4"/>
      <c r="Q76" s="4">
        <v>0</v>
      </c>
      <c r="R76" s="4"/>
      <c r="S76" s="4">
        <v>-23990819175</v>
      </c>
      <c r="U76" s="5">
        <v>-5.827357799558458E-2</v>
      </c>
      <c r="W76" s="7"/>
      <c r="Y76" s="7"/>
    </row>
    <row r="77" spans="1:25" ht="18.75">
      <c r="A77" s="2" t="s">
        <v>67</v>
      </c>
      <c r="C77" s="4">
        <v>0</v>
      </c>
      <c r="D77" s="4"/>
      <c r="E77" s="4">
        <v>1292265000</v>
      </c>
      <c r="F77" s="4"/>
      <c r="G77" s="4">
        <v>0</v>
      </c>
      <c r="H77" s="4"/>
      <c r="I77" s="4">
        <v>1292265000</v>
      </c>
      <c r="K77" s="5">
        <v>-6.5461621227661873E-3</v>
      </c>
      <c r="M77" s="4">
        <v>0</v>
      </c>
      <c r="N77" s="4"/>
      <c r="O77" s="4">
        <v>20069778667</v>
      </c>
      <c r="P77" s="4"/>
      <c r="Q77" s="4">
        <v>0</v>
      </c>
      <c r="R77" s="4"/>
      <c r="S77" s="4">
        <v>20069778667</v>
      </c>
      <c r="U77" s="5">
        <v>4.8749390505359598E-2</v>
      </c>
      <c r="W77" s="7"/>
      <c r="Y77" s="7"/>
    </row>
    <row r="78" spans="1:25" ht="18.75">
      <c r="A78" s="2" t="s">
        <v>48</v>
      </c>
      <c r="C78" s="4">
        <v>0</v>
      </c>
      <c r="D78" s="4"/>
      <c r="E78" s="4">
        <v>-7132020743</v>
      </c>
      <c r="F78" s="4"/>
      <c r="G78" s="4">
        <v>0</v>
      </c>
      <c r="H78" s="4"/>
      <c r="I78" s="4">
        <v>-7132020743</v>
      </c>
      <c r="K78" s="5">
        <v>3.6128320465701198E-2</v>
      </c>
      <c r="M78" s="4">
        <v>0</v>
      </c>
      <c r="N78" s="4"/>
      <c r="O78" s="4">
        <v>-5297151157</v>
      </c>
      <c r="P78" s="4"/>
      <c r="Q78" s="4">
        <v>0</v>
      </c>
      <c r="R78" s="4"/>
      <c r="S78" s="4">
        <v>-5297151157</v>
      </c>
      <c r="U78" s="5">
        <v>-1.2866753271330952E-2</v>
      </c>
      <c r="W78" s="7"/>
      <c r="Y78" s="7"/>
    </row>
    <row r="79" spans="1:25" ht="18.75">
      <c r="A79" s="2" t="s">
        <v>42</v>
      </c>
      <c r="C79" s="4">
        <v>0</v>
      </c>
      <c r="D79" s="4"/>
      <c r="E79" s="4">
        <v>-3928982625</v>
      </c>
      <c r="F79" s="4"/>
      <c r="G79" s="4">
        <v>0</v>
      </c>
      <c r="H79" s="4"/>
      <c r="I79" s="4">
        <v>-3928982625</v>
      </c>
      <c r="K79" s="5">
        <v>1.9902850607871812E-2</v>
      </c>
      <c r="M79" s="4">
        <v>0</v>
      </c>
      <c r="N79" s="4"/>
      <c r="O79" s="4">
        <v>-842080125</v>
      </c>
      <c r="P79" s="4"/>
      <c r="Q79" s="4">
        <v>0</v>
      </c>
      <c r="R79" s="4"/>
      <c r="S79" s="4">
        <v>-842080125</v>
      </c>
      <c r="U79" s="5">
        <v>-2.0454083491177459E-3</v>
      </c>
      <c r="W79" s="7"/>
      <c r="Y79" s="7"/>
    </row>
    <row r="80" spans="1:25" ht="18.75">
      <c r="A80" s="2" t="s">
        <v>74</v>
      </c>
      <c r="C80" s="4">
        <v>0</v>
      </c>
      <c r="D80" s="4"/>
      <c r="E80" s="4">
        <v>-1381491109</v>
      </c>
      <c r="F80" s="4"/>
      <c r="G80" s="4">
        <v>0</v>
      </c>
      <c r="H80" s="4"/>
      <c r="I80" s="4">
        <v>-1381491109</v>
      </c>
      <c r="K80" s="5">
        <v>6.998150356679206E-3</v>
      </c>
      <c r="M80" s="4">
        <v>0</v>
      </c>
      <c r="N80" s="4"/>
      <c r="O80" s="4">
        <v>-5315084077</v>
      </c>
      <c r="P80" s="4"/>
      <c r="Q80" s="4">
        <v>0</v>
      </c>
      <c r="R80" s="4"/>
      <c r="S80" s="4">
        <v>-5315084077</v>
      </c>
      <c r="U80" s="5">
        <v>-1.2910312242981139E-2</v>
      </c>
      <c r="W80" s="7"/>
      <c r="Y80" s="7"/>
    </row>
    <row r="81" spans="1:25" ht="18.75">
      <c r="A81" s="2" t="s">
        <v>37</v>
      </c>
      <c r="C81" s="4">
        <v>0</v>
      </c>
      <c r="D81" s="4"/>
      <c r="E81" s="4">
        <v>-4848219693</v>
      </c>
      <c r="F81" s="4"/>
      <c r="G81" s="4">
        <v>0</v>
      </c>
      <c r="H81" s="4"/>
      <c r="I81" s="4">
        <v>-4848219693</v>
      </c>
      <c r="K81" s="5">
        <v>2.4559383808402852E-2</v>
      </c>
      <c r="M81" s="4">
        <v>0</v>
      </c>
      <c r="N81" s="4"/>
      <c r="O81" s="4">
        <v>14818016036</v>
      </c>
      <c r="P81" s="4"/>
      <c r="Q81" s="4">
        <v>0</v>
      </c>
      <c r="R81" s="4"/>
      <c r="S81" s="4">
        <v>14818016036</v>
      </c>
      <c r="U81" s="5">
        <v>3.5992885733284637E-2</v>
      </c>
      <c r="W81" s="7"/>
      <c r="Y81" s="7"/>
    </row>
    <row r="82" spans="1:25" ht="18.75">
      <c r="A82" s="2" t="s">
        <v>60</v>
      </c>
      <c r="C82" s="4">
        <v>0</v>
      </c>
      <c r="D82" s="4"/>
      <c r="E82" s="4">
        <v>-14480611084</v>
      </c>
      <c r="F82" s="4"/>
      <c r="G82" s="4">
        <v>0</v>
      </c>
      <c r="H82" s="4"/>
      <c r="I82" s="4">
        <v>-14480611084</v>
      </c>
      <c r="K82" s="5">
        <v>7.3353706703028418E-2</v>
      </c>
      <c r="M82" s="4">
        <v>0</v>
      </c>
      <c r="N82" s="4"/>
      <c r="O82" s="4">
        <v>-83131597901</v>
      </c>
      <c r="P82" s="4"/>
      <c r="Q82" s="4">
        <v>0</v>
      </c>
      <c r="R82" s="4"/>
      <c r="S82" s="4">
        <v>-83131597901</v>
      </c>
      <c r="U82" s="5">
        <v>-0.20192622931482285</v>
      </c>
      <c r="W82" s="7"/>
      <c r="Y82" s="7"/>
    </row>
    <row r="83" spans="1:25" ht="18.75">
      <c r="A83" s="2" t="s">
        <v>52</v>
      </c>
      <c r="C83" s="4">
        <v>0</v>
      </c>
      <c r="D83" s="4"/>
      <c r="E83" s="4">
        <v>134397309</v>
      </c>
      <c r="F83" s="4"/>
      <c r="G83" s="4">
        <v>0</v>
      </c>
      <c r="H83" s="4"/>
      <c r="I83" s="4">
        <v>134397309</v>
      </c>
      <c r="K83" s="5">
        <v>-6.8080972058943273E-4</v>
      </c>
      <c r="M83" s="4">
        <v>0</v>
      </c>
      <c r="N83" s="4"/>
      <c r="O83" s="4">
        <v>-4541956560</v>
      </c>
      <c r="P83" s="4"/>
      <c r="Q83" s="4">
        <v>0</v>
      </c>
      <c r="R83" s="4"/>
      <c r="S83" s="4">
        <v>-4541956560</v>
      </c>
      <c r="U83" s="5">
        <v>-1.1032389428683068E-2</v>
      </c>
      <c r="W83" s="7"/>
      <c r="Y83" s="7"/>
    </row>
    <row r="84" spans="1:25" ht="18.75">
      <c r="A84" s="2" t="s">
        <v>17</v>
      </c>
      <c r="C84" s="4">
        <v>0</v>
      </c>
      <c r="D84" s="4"/>
      <c r="E84" s="4">
        <v>-452377628</v>
      </c>
      <c r="F84" s="4"/>
      <c r="G84" s="4">
        <v>0</v>
      </c>
      <c r="H84" s="4"/>
      <c r="I84" s="4">
        <v>-452377628</v>
      </c>
      <c r="K84" s="5">
        <v>2.2915867052039733E-3</v>
      </c>
      <c r="M84" s="4">
        <v>0</v>
      </c>
      <c r="N84" s="4"/>
      <c r="O84" s="4">
        <v>-47839491574</v>
      </c>
      <c r="P84" s="4"/>
      <c r="Q84" s="4">
        <v>0</v>
      </c>
      <c r="R84" s="4"/>
      <c r="S84" s="4">
        <v>-47839491574</v>
      </c>
      <c r="U84" s="5">
        <v>-0.11620188219382052</v>
      </c>
      <c r="W84" s="7"/>
      <c r="Y84" s="7"/>
    </row>
    <row r="85" spans="1:25" ht="18.75">
      <c r="A85" s="2" t="s">
        <v>21</v>
      </c>
      <c r="C85" s="4">
        <v>0</v>
      </c>
      <c r="D85" s="4"/>
      <c r="E85" s="4">
        <v>-4304740857</v>
      </c>
      <c r="F85" s="4"/>
      <c r="G85" s="4">
        <v>0</v>
      </c>
      <c r="H85" s="4"/>
      <c r="I85" s="4">
        <v>-4304740857</v>
      </c>
      <c r="K85" s="5">
        <v>2.1806310274144588E-2</v>
      </c>
      <c r="M85" s="4">
        <v>0</v>
      </c>
      <c r="N85" s="4"/>
      <c r="O85" s="4">
        <v>-27396687110</v>
      </c>
      <c r="P85" s="4"/>
      <c r="Q85" s="4">
        <v>0</v>
      </c>
      <c r="R85" s="4"/>
      <c r="S85" s="4">
        <v>-27396687110</v>
      </c>
      <c r="U85" s="5">
        <v>-6.6546413921074951E-2</v>
      </c>
      <c r="W85" s="7"/>
      <c r="Y85" s="7"/>
    </row>
    <row r="86" spans="1:25" ht="18.75">
      <c r="A86" s="2" t="s">
        <v>19</v>
      </c>
      <c r="C86" s="4">
        <v>0</v>
      </c>
      <c r="D86" s="4"/>
      <c r="E86" s="4">
        <v>4730237065</v>
      </c>
      <c r="F86" s="4"/>
      <c r="G86" s="4">
        <v>0</v>
      </c>
      <c r="H86" s="4"/>
      <c r="I86" s="4">
        <v>4730237065</v>
      </c>
      <c r="K86" s="5">
        <v>-2.3961725115674959E-2</v>
      </c>
      <c r="M86" s="4">
        <v>0</v>
      </c>
      <c r="N86" s="4"/>
      <c r="O86" s="4">
        <v>-6630403371</v>
      </c>
      <c r="P86" s="4"/>
      <c r="Q86" s="4">
        <v>0</v>
      </c>
      <c r="R86" s="4"/>
      <c r="S86" s="4">
        <v>-6630403371</v>
      </c>
      <c r="U86" s="5">
        <v>-1.6105216131376866E-2</v>
      </c>
      <c r="W86" s="7"/>
      <c r="Y86" s="7"/>
    </row>
    <row r="87" spans="1:25" ht="18.75">
      <c r="A87" s="2" t="s">
        <v>29</v>
      </c>
      <c r="C87" s="4">
        <v>0</v>
      </c>
      <c r="D87" s="4"/>
      <c r="E87" s="4">
        <f>412171799-19</f>
        <v>412171780</v>
      </c>
      <c r="F87" s="4"/>
      <c r="G87" s="4">
        <v>0</v>
      </c>
      <c r="H87" s="4"/>
      <c r="I87" s="4">
        <f>412171799-19</f>
        <v>412171780</v>
      </c>
      <c r="K87" s="5">
        <v>-2.0879179536001657E-3</v>
      </c>
      <c r="M87" s="4">
        <v>0</v>
      </c>
      <c r="N87" s="4"/>
      <c r="O87" s="4">
        <v>-22976537406</v>
      </c>
      <c r="P87" s="4"/>
      <c r="Q87" s="4">
        <v>0</v>
      </c>
      <c r="R87" s="4"/>
      <c r="S87" s="4">
        <v>-22976537406</v>
      </c>
      <c r="U87" s="5">
        <v>-5.5809892727308574E-2</v>
      </c>
      <c r="W87" s="7"/>
      <c r="Y87" s="7"/>
    </row>
    <row r="88" spans="1:25" ht="18.75">
      <c r="A88" s="2" t="s">
        <v>39</v>
      </c>
      <c r="C88" s="4">
        <v>0</v>
      </c>
      <c r="D88" s="4"/>
      <c r="E88" s="4">
        <v>-608890132</v>
      </c>
      <c r="F88" s="4"/>
      <c r="G88" s="4">
        <v>0</v>
      </c>
      <c r="H88" s="4"/>
      <c r="I88" s="4">
        <v>-608890132</v>
      </c>
      <c r="K88" s="5">
        <v>3.0844242620704761E-3</v>
      </c>
      <c r="M88" s="4">
        <v>0</v>
      </c>
      <c r="N88" s="4"/>
      <c r="O88" s="4">
        <v>-13999198202</v>
      </c>
      <c r="P88" s="4"/>
      <c r="Q88" s="4">
        <v>0</v>
      </c>
      <c r="R88" s="4"/>
      <c r="S88" s="4">
        <v>-13999198202</v>
      </c>
      <c r="U88" s="5">
        <v>-3.4003981370923503E-2</v>
      </c>
      <c r="W88" s="7"/>
      <c r="Y88" s="7"/>
    </row>
    <row r="89" spans="1:25" ht="18.75">
      <c r="A89" s="2" t="s">
        <v>41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K89" s="5">
        <v>0</v>
      </c>
      <c r="M89" s="4">
        <v>0</v>
      </c>
      <c r="N89" s="4"/>
      <c r="O89" s="4">
        <v>-425196000</v>
      </c>
      <c r="P89" s="4"/>
      <c r="Q89" s="4">
        <v>0</v>
      </c>
      <c r="R89" s="4"/>
      <c r="S89" s="4">
        <v>-425196000</v>
      </c>
      <c r="U89" s="5">
        <v>-1.0327989256502985E-3</v>
      </c>
      <c r="W89" s="7"/>
      <c r="Y89" s="7"/>
    </row>
    <row r="90" spans="1:25" ht="18.75">
      <c r="A90" s="2" t="s">
        <v>20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K90" s="5">
        <v>0</v>
      </c>
      <c r="M90" s="4">
        <v>0</v>
      </c>
      <c r="N90" s="4"/>
      <c r="O90" s="4">
        <v>-370511</v>
      </c>
      <c r="P90" s="4"/>
      <c r="Q90" s="4">
        <v>0</v>
      </c>
      <c r="R90" s="4"/>
      <c r="S90" s="4">
        <v>-370511</v>
      </c>
      <c r="U90" s="5">
        <v>-8.9996933823840718E-7</v>
      </c>
      <c r="W90" s="7"/>
      <c r="Y90" s="7"/>
    </row>
    <row r="91" spans="1:25" ht="18.75">
      <c r="A91" s="2" t="s">
        <v>18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K91" s="5">
        <v>0</v>
      </c>
      <c r="M91" s="4">
        <v>0</v>
      </c>
      <c r="N91" s="4"/>
      <c r="O91" s="4">
        <v>-183076</v>
      </c>
      <c r="P91" s="4"/>
      <c r="Q91" s="4">
        <v>0</v>
      </c>
      <c r="R91" s="4"/>
      <c r="S91" s="4">
        <v>-183076</v>
      </c>
      <c r="U91" s="5">
        <v>-4.446906746826265E-7</v>
      </c>
      <c r="W91" s="7"/>
      <c r="Y91" s="7"/>
    </row>
    <row r="92" spans="1:25" ht="18.75">
      <c r="A92" s="2" t="s">
        <v>31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K92" s="5">
        <v>0</v>
      </c>
      <c r="M92" s="4">
        <v>0</v>
      </c>
      <c r="N92" s="4"/>
      <c r="O92" s="4">
        <v>3631035361</v>
      </c>
      <c r="P92" s="4"/>
      <c r="Q92" s="4">
        <v>0</v>
      </c>
      <c r="R92" s="4"/>
      <c r="S92" s="4">
        <v>3631035361</v>
      </c>
      <c r="U92" s="5">
        <v>8.8197664602654869E-3</v>
      </c>
      <c r="W92" s="7"/>
      <c r="Y92" s="7"/>
    </row>
    <row r="93" spans="1:25" ht="18.75">
      <c r="A93" s="2" t="s">
        <v>30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v>0</v>
      </c>
      <c r="K93" s="5">
        <v>0</v>
      </c>
      <c r="M93" s="4">
        <v>0</v>
      </c>
      <c r="N93" s="4"/>
      <c r="O93" s="4">
        <f>-174554-23</f>
        <v>-174577</v>
      </c>
      <c r="P93" s="4"/>
      <c r="Q93" s="4">
        <v>0</v>
      </c>
      <c r="R93" s="4"/>
      <c r="S93" s="4">
        <f>-174554+30959</f>
        <v>-143595</v>
      </c>
      <c r="U93" s="5">
        <v>-3.4879152609327137E-7</v>
      </c>
      <c r="W93" s="7"/>
      <c r="Y93" s="7"/>
    </row>
    <row r="94" spans="1:25" ht="19.5" thickBot="1">
      <c r="C94" s="8">
        <f>SUM(C8:C93)</f>
        <v>9330758832</v>
      </c>
      <c r="D94" s="4">
        <f t="shared" ref="D94:U94" si="0">SUM(D8:D93)</f>
        <v>0</v>
      </c>
      <c r="E94" s="8">
        <f t="shared" si="0"/>
        <v>-206914437848</v>
      </c>
      <c r="F94" s="4">
        <f t="shared" si="0"/>
        <v>0</v>
      </c>
      <c r="G94" s="8">
        <f t="shared" si="0"/>
        <v>-18826495</v>
      </c>
      <c r="H94" s="4">
        <f t="shared" si="0"/>
        <v>0</v>
      </c>
      <c r="I94" s="8">
        <f t="shared" si="0"/>
        <v>-197602505511</v>
      </c>
      <c r="J94" s="4">
        <f t="shared" si="0"/>
        <v>0</v>
      </c>
      <c r="K94" s="9">
        <f t="shared" si="0"/>
        <v>1.0009851206523468</v>
      </c>
      <c r="L94" s="4">
        <f t="shared" si="0"/>
        <v>0</v>
      </c>
      <c r="M94" s="8">
        <f t="shared" si="0"/>
        <v>203566333289</v>
      </c>
      <c r="N94" s="4">
        <f t="shared" si="0"/>
        <v>0</v>
      </c>
      <c r="O94" s="8">
        <f t="shared" si="0"/>
        <v>-98546107182</v>
      </c>
      <c r="P94" s="4">
        <f t="shared" si="0"/>
        <v>0</v>
      </c>
      <c r="Q94" s="8">
        <f t="shared" si="0"/>
        <v>291245023396</v>
      </c>
      <c r="R94" s="4">
        <f t="shared" si="0"/>
        <v>0</v>
      </c>
      <c r="S94" s="8">
        <f t="shared" si="0"/>
        <v>396265249503</v>
      </c>
      <c r="T94" s="4">
        <f t="shared" si="0"/>
        <v>0</v>
      </c>
      <c r="U94" s="9">
        <f t="shared" si="0"/>
        <v>0.96252627954930436</v>
      </c>
      <c r="W94" s="41"/>
      <c r="Y94" s="41"/>
    </row>
    <row r="95" spans="1:25" ht="15.75" thickTop="1"/>
    <row r="98" spans="3:9">
      <c r="C98" s="6"/>
      <c r="D98" s="6"/>
      <c r="E98" s="6"/>
      <c r="F98" s="6"/>
      <c r="G98" s="6"/>
      <c r="I98" s="6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7"/>
  <sheetViews>
    <sheetView rightToLeft="1" view="pageBreakPreview" zoomScale="90" zoomScaleNormal="100" zoomScaleSheetLayoutView="90" workbookViewId="0">
      <selection activeCell="E13" sqref="E13"/>
    </sheetView>
  </sheetViews>
  <sheetFormatPr defaultRowHeight="15"/>
  <cols>
    <col min="1" max="1" width="20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3.25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3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 ht="23.25">
      <c r="A6" s="28" t="s">
        <v>186</v>
      </c>
      <c r="B6" s="28" t="s">
        <v>186</v>
      </c>
      <c r="C6" s="28" t="s">
        <v>186</v>
      </c>
      <c r="E6" s="28" t="s">
        <v>111</v>
      </c>
      <c r="F6" s="28" t="s">
        <v>111</v>
      </c>
      <c r="G6" s="28" t="s">
        <v>111</v>
      </c>
      <c r="I6" s="28" t="s">
        <v>112</v>
      </c>
      <c r="J6" s="28" t="s">
        <v>112</v>
      </c>
      <c r="K6" s="28" t="s">
        <v>112</v>
      </c>
    </row>
    <row r="7" spans="1:11" ht="23.25">
      <c r="A7" s="28" t="s">
        <v>187</v>
      </c>
      <c r="C7" s="28" t="s">
        <v>79</v>
      </c>
      <c r="E7" s="28" t="s">
        <v>188</v>
      </c>
      <c r="G7" s="28" t="s">
        <v>189</v>
      </c>
      <c r="I7" s="28" t="s">
        <v>188</v>
      </c>
      <c r="K7" s="28" t="s">
        <v>189</v>
      </c>
    </row>
    <row r="8" spans="1:11" ht="18.75">
      <c r="A8" s="2" t="s">
        <v>85</v>
      </c>
      <c r="C8" s="15" t="s">
        <v>86</v>
      </c>
      <c r="E8" s="4">
        <v>115320477</v>
      </c>
      <c r="G8" s="22">
        <f>E8/$E$13</f>
        <v>0.99956053149114477</v>
      </c>
      <c r="I8" s="4">
        <v>155561873</v>
      </c>
      <c r="K8" s="5">
        <f>I8/$I$13</f>
        <v>0.94829375350832001</v>
      </c>
    </row>
    <row r="9" spans="1:11" ht="18.75">
      <c r="A9" s="2" t="s">
        <v>89</v>
      </c>
      <c r="C9" s="15" t="s">
        <v>90</v>
      </c>
      <c r="E9" s="4">
        <v>2507</v>
      </c>
      <c r="G9" s="22">
        <f t="shared" ref="G9:G12" si="0">E9/$E$13</f>
        <v>2.172986374699352E-5</v>
      </c>
      <c r="I9" s="4">
        <v>20799</v>
      </c>
      <c r="K9" s="5">
        <f t="shared" ref="K9:K12" si="1">I9/$I$13</f>
        <v>1.2678917654340371E-4</v>
      </c>
    </row>
    <row r="10" spans="1:11" ht="18.75">
      <c r="A10" s="2" t="s">
        <v>92</v>
      </c>
      <c r="C10" s="15" t="s">
        <v>93</v>
      </c>
      <c r="E10" s="4">
        <v>1800</v>
      </c>
      <c r="G10" s="22">
        <f t="shared" si="0"/>
        <v>1.5601816810765193E-5</v>
      </c>
      <c r="I10" s="4">
        <v>11746</v>
      </c>
      <c r="K10" s="5">
        <f t="shared" si="1"/>
        <v>7.1602753386163767E-5</v>
      </c>
    </row>
    <row r="11" spans="1:11" ht="18.75">
      <c r="A11" s="2" t="s">
        <v>95</v>
      </c>
      <c r="C11" s="15" t="s">
        <v>96</v>
      </c>
      <c r="E11" s="4">
        <v>42675</v>
      </c>
      <c r="G11" s="22">
        <f t="shared" si="0"/>
        <v>3.6989307355522473E-4</v>
      </c>
      <c r="I11" s="4">
        <v>8401154</v>
      </c>
      <c r="K11" s="5">
        <f t="shared" si="1"/>
        <v>5.121281781212185E-2</v>
      </c>
    </row>
    <row r="12" spans="1:11" ht="18.75">
      <c r="A12" s="2" t="s">
        <v>97</v>
      </c>
      <c r="C12" s="15" t="s">
        <v>98</v>
      </c>
      <c r="E12" s="4">
        <v>3720</v>
      </c>
      <c r="G12" s="22">
        <f t="shared" si="0"/>
        <v>3.2243754742248059E-5</v>
      </c>
      <c r="I12" s="4">
        <v>48399</v>
      </c>
      <c r="K12" s="5">
        <f t="shared" si="1"/>
        <v>2.9503674962854927E-4</v>
      </c>
    </row>
    <row r="13" spans="1:11" ht="19.5" thickBot="1">
      <c r="E13" s="8">
        <f>SUM(E8:E12)</f>
        <v>115371179</v>
      </c>
      <c r="F13" s="4">
        <f t="shared" ref="F13:J13" si="2">SUM(F8:F12)</f>
        <v>0</v>
      </c>
      <c r="G13" s="9">
        <f t="shared" si="2"/>
        <v>1</v>
      </c>
      <c r="H13" s="4">
        <f t="shared" si="2"/>
        <v>0</v>
      </c>
      <c r="I13" s="8">
        <f t="shared" si="2"/>
        <v>164043971</v>
      </c>
      <c r="J13" s="4">
        <f t="shared" si="2"/>
        <v>0</v>
      </c>
      <c r="K13" s="9">
        <f>I13/$I$13</f>
        <v>1</v>
      </c>
    </row>
    <row r="14" spans="1:11" ht="15.75" thickTop="1"/>
    <row r="15" spans="1:11">
      <c r="E15" s="10"/>
      <c r="I15" s="3"/>
    </row>
    <row r="17" spans="5:9">
      <c r="E17" s="3"/>
      <c r="I17" s="3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9"/>
  <sheetViews>
    <sheetView rightToLeft="1" view="pageBreakPreview" zoomScale="90" zoomScaleNormal="100" zoomScaleSheetLayoutView="90" workbookViewId="0">
      <selection activeCell="C27" sqref="C27"/>
    </sheetView>
  </sheetViews>
  <sheetFormatPr defaultRowHeight="15"/>
  <cols>
    <col min="1" max="1" width="34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26" t="s">
        <v>0</v>
      </c>
      <c r="B2" s="26"/>
      <c r="C2" s="26"/>
      <c r="D2" s="26"/>
      <c r="E2" s="26"/>
    </row>
    <row r="3" spans="1:5" ht="23.25">
      <c r="A3" s="26" t="s">
        <v>109</v>
      </c>
      <c r="B3" s="26"/>
      <c r="C3" s="26"/>
      <c r="D3" s="26"/>
      <c r="E3" s="26"/>
    </row>
    <row r="4" spans="1:5" ht="23.25">
      <c r="A4" s="26" t="s">
        <v>2</v>
      </c>
      <c r="B4" s="26"/>
      <c r="C4" s="26"/>
      <c r="D4" s="26"/>
      <c r="E4" s="26"/>
    </row>
    <row r="6" spans="1:5" ht="30">
      <c r="A6" s="27" t="s">
        <v>190</v>
      </c>
      <c r="C6" s="28" t="s">
        <v>111</v>
      </c>
      <c r="E6" s="29" t="s">
        <v>6</v>
      </c>
    </row>
    <row r="7" spans="1:5" ht="23.25">
      <c r="A7" s="28" t="s">
        <v>190</v>
      </c>
      <c r="C7" s="28" t="s">
        <v>82</v>
      </c>
      <c r="E7" s="28" t="s">
        <v>82</v>
      </c>
    </row>
    <row r="8" spans="1:5" ht="18.75">
      <c r="A8" s="2" t="s">
        <v>190</v>
      </c>
      <c r="C8" s="4">
        <v>600190448</v>
      </c>
      <c r="D8" s="4"/>
      <c r="E8" s="4">
        <v>921990497</v>
      </c>
    </row>
    <row r="9" spans="1:5" ht="18.75">
      <c r="A9" s="2" t="s">
        <v>191</v>
      </c>
      <c r="C9" s="4">
        <v>0</v>
      </c>
      <c r="D9" s="4"/>
      <c r="E9" s="4">
        <v>26</v>
      </c>
    </row>
    <row r="10" spans="1:5" ht="18.75">
      <c r="A10" s="2" t="s">
        <v>192</v>
      </c>
      <c r="C10" s="4">
        <v>0</v>
      </c>
      <c r="D10" s="4"/>
      <c r="E10" s="4">
        <v>543090575</v>
      </c>
    </row>
    <row r="11" spans="1:5" ht="19.5" thickBot="1">
      <c r="A11" s="2" t="s">
        <v>118</v>
      </c>
      <c r="C11" s="8">
        <f>SUM(C8:C10)</f>
        <v>600190448</v>
      </c>
      <c r="D11" s="4"/>
      <c r="E11" s="8">
        <f>SUM(E8:E10)</f>
        <v>1465081098</v>
      </c>
    </row>
    <row r="12" spans="1:5" ht="15.75" thickTop="1"/>
    <row r="14" spans="1:5">
      <c r="C14" s="3"/>
    </row>
    <row r="15" spans="1:5">
      <c r="C15" s="3"/>
    </row>
    <row r="16" spans="1:5">
      <c r="C16" s="3"/>
    </row>
    <row r="17" spans="3:3">
      <c r="C17" s="3"/>
    </row>
    <row r="18" spans="3:3">
      <c r="C18" s="3"/>
    </row>
    <row r="19" spans="3:3">
      <c r="C19" s="3"/>
    </row>
    <row r="20" spans="3:3">
      <c r="C20" s="3"/>
    </row>
    <row r="21" spans="3:3">
      <c r="C21" s="3"/>
    </row>
    <row r="22" spans="3:3">
      <c r="C22" s="3"/>
    </row>
    <row r="23" spans="3:3">
      <c r="C23" s="3"/>
    </row>
    <row r="24" spans="3:3">
      <c r="C24" s="3"/>
    </row>
    <row r="25" spans="3:3">
      <c r="C25" s="3"/>
    </row>
    <row r="27" spans="3:3" ht="18.75">
      <c r="C27" s="11"/>
    </row>
    <row r="29" spans="3:3">
      <c r="C29" s="6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سپرده!Print_Area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2022-01-24T08:50:49Z</dcterms:created>
  <dcterms:modified xsi:type="dcterms:W3CDTF">2022-01-29T06:52:14Z</dcterms:modified>
</cp:coreProperties>
</file>