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F5DE0C8F-03C0-4704-A67E-236EEBD91A9D}" xr6:coauthVersionLast="45" xr6:coauthVersionMax="45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بانکی'!$A$1:$K$13</definedName>
    <definedName name="_xlnm.Print_Area" localSheetId="3">'درآمد سود سهام'!$A$1:$S$49</definedName>
    <definedName name="_xlnm.Print_Area" localSheetId="4">'درآمد ناشی از تغییر قیمت اوراق'!$A$1:$Q$73</definedName>
    <definedName name="_xlnm.Print_Area" localSheetId="5">'درآمد ناشی از فروش'!$A$1:$Q$69</definedName>
    <definedName name="_xlnm.Print_Area" localSheetId="1">سپرده!$A$1:$S$18</definedName>
    <definedName name="_xlnm.Print_Area" localSheetId="6">'سرمایه‌گذاری در سهام'!$A$1:$U$96</definedName>
    <definedName name="_xlnm.Print_Area" localSheetId="2">'سود اوراق بهادار و سپرده بانکی'!$A$1:$R$14</definedName>
    <definedName name="_xlnm.Print_Area" localSheetId="0">سهام!$A$1:$Y$70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7" i="10" l="1"/>
  <c r="G67" i="9" l="1"/>
  <c r="E67" i="9"/>
  <c r="C7" i="15" l="1"/>
  <c r="E10" i="15"/>
  <c r="G10" i="15"/>
  <c r="C12" i="14"/>
  <c r="E12" i="14"/>
  <c r="K13" i="13"/>
  <c r="K9" i="13"/>
  <c r="K10" i="13"/>
  <c r="K11" i="13"/>
  <c r="K12" i="13"/>
  <c r="K8" i="13"/>
  <c r="G13" i="13"/>
  <c r="G9" i="13"/>
  <c r="G10" i="13"/>
  <c r="G11" i="13"/>
  <c r="G12" i="13"/>
  <c r="G8" i="13"/>
  <c r="E13" i="13"/>
  <c r="F8" i="13" s="1"/>
  <c r="F12" i="13"/>
  <c r="I13" i="13"/>
  <c r="U9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8" i="11"/>
  <c r="Q67" i="11"/>
  <c r="O94" i="11"/>
  <c r="I9" i="11"/>
  <c r="I95" i="11" s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8" i="11"/>
  <c r="E91" i="11"/>
  <c r="E95" i="11" s="1"/>
  <c r="C95" i="11"/>
  <c r="G95" i="11"/>
  <c r="K95" i="11"/>
  <c r="M95" i="11"/>
  <c r="O95" i="11"/>
  <c r="Q95" i="11"/>
  <c r="I66" i="9"/>
  <c r="Q68" i="10"/>
  <c r="E68" i="10"/>
  <c r="G68" i="10"/>
  <c r="I68" i="10"/>
  <c r="M68" i="10"/>
  <c r="O68" i="10"/>
  <c r="I8" i="9"/>
  <c r="Q6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1" i="9"/>
  <c r="Q62" i="9"/>
  <c r="Q63" i="9"/>
  <c r="Q64" i="9"/>
  <c r="Q65" i="9"/>
  <c r="Q66" i="9"/>
  <c r="Q8" i="9"/>
  <c r="O67" i="9"/>
  <c r="M67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8" i="8"/>
  <c r="M48" i="8"/>
  <c r="M46" i="8"/>
  <c r="I48" i="8"/>
  <c r="K48" i="8"/>
  <c r="Q48" i="8"/>
  <c r="O48" i="8"/>
  <c r="H13" i="7"/>
  <c r="J13" i="7"/>
  <c r="L13" i="7"/>
  <c r="N13" i="7"/>
  <c r="P13" i="7"/>
  <c r="R13" i="7"/>
  <c r="S17" i="6"/>
  <c r="M17" i="6"/>
  <c r="K17" i="6"/>
  <c r="O17" i="6"/>
  <c r="Q17" i="6"/>
  <c r="G66" i="1"/>
  <c r="I67" i="9" l="1"/>
  <c r="C10" i="15"/>
  <c r="F11" i="13"/>
  <c r="F10" i="13"/>
  <c r="F9" i="13"/>
  <c r="S95" i="11"/>
  <c r="Q67" i="9"/>
  <c r="S48" i="8"/>
  <c r="I69" i="1" l="1"/>
  <c r="Y69" i="1"/>
  <c r="W67" i="1"/>
  <c r="W69" i="1" s="1"/>
  <c r="E69" i="1"/>
  <c r="C69" i="1"/>
  <c r="G69" i="1"/>
  <c r="K69" i="1"/>
  <c r="M69" i="1"/>
  <c r="O69" i="1"/>
  <c r="Q69" i="1"/>
  <c r="S69" i="1"/>
  <c r="U69" i="1"/>
</calcChain>
</file>

<file path=xl/sharedStrings.xml><?xml version="1.0" encoding="utf-8"?>
<sst xmlns="http://schemas.openxmlformats.org/spreadsheetml/2006/main" count="668" uniqueCount="202">
  <si>
    <t>صندوق سرمایه‌گذاری تجارت شاخصی کاردان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</si>
  <si>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</si>
  <si>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</si>
  <si>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</si>
  <si>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</si>
  <si>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</si>
  <si>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</si>
  <si>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</si>
  <si>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</si>
  <si>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</si>
  <si>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</si>
  <si>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</si>
  <si>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</si>
  <si>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</si>
  <si>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</si>
  <si>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</si>
  <si>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</si>
  <si>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</si>
  <si>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</si>
  <si>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ایرانیان</t>
  </si>
  <si>
    <t>بیمه اتکایی تهران رواک50%تادیه</t>
  </si>
  <si>
    <t>بیمه البرز</t>
  </si>
  <si>
    <t>بیمه تجارت نو</t>
  </si>
  <si>
    <t>پالایش نفت بندرعباس</t>
  </si>
  <si>
    <t>پالایش نفت تبریز</t>
  </si>
  <si>
    <t>پتروشیمی جم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</si>
  <si>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</si>
  <si>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</si>
  <si>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</si>
  <si>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</si>
  <si>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</si>
  <si>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</si>
  <si>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</si>
  <si>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</si>
  <si>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</si>
  <si>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</si>
  <si>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</si>
  <si>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</si>
  <si>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</si>
  <si>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تامین سرمایه بانک ملت</t>
  </si>
  <si>
    <t>ح.تجلی توسعه معادن و فلزات</t>
  </si>
  <si>
    <t>ح.سرمایه گذاری صندوق بازنشستگی</t>
  </si>
  <si>
    <t>داروسازی‌ سینا</t>
  </si>
  <si>
    <t>ریل پرداز نو آفرین</t>
  </si>
  <si>
    <t>س. نفت و گاز و پتروشیمی تأمین</t>
  </si>
  <si>
    <t>سرمایه گذاری دارویی 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</si>
  <si>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</si>
  <si>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</si>
  <si>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</si>
  <si>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</si>
  <si>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</si>
  <si>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</si>
  <si>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</si>
  <si>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</si>
  <si>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</si>
  <si>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</si>
  <si>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</si>
  <si>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 خوزستان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</si>
  <si>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</si>
  <si>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</si>
  <si>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</si>
  <si>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</si>
  <si>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</si>
  <si>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</si>
  <si>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</si>
  <si>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</si>
  <si>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</si>
  <si>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</si>
  <si>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</si>
  <si>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نفت سپاهان</t>
  </si>
  <si>
    <t>کنتورسازی‌ایران‌</t>
  </si>
  <si>
    <t>کویر تایر</t>
  </si>
  <si>
    <t>کیمیدارو</t>
  </si>
  <si>
    <t>پتروشیمی پردیس</t>
  </si>
  <si>
    <t>تجلی توسعه معادن و فلزات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</si>
  <si>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</si>
  <si>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</si>
  <si>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</si>
  <si>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</si>
  <si>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</si>
  <si>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</si>
  <si>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</si>
  <si>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</si>
  <si>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</si>
  <si>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</si>
  <si>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</si>
  <si>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</si>
  <si>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</si>
  <si>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</si>
  <si>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</si>
  <si>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</si>
  <si>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</si>
  <si>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</si>
  <si>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</si>
  <si>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</si>
  <si>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</si>
  <si>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</si>
  <si>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</si>
  <si>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</si>
  <si>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</si>
  <si>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</si>
  <si>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</si>
  <si>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</si>
  <si>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</si>
  <si>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</si>
  <si>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</si>
  <si>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</si>
  <si>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</si>
  <si>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</si>
  <si>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</si>
  <si>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</si>
  <si>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</si>
  <si>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</si>
  <si>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</si>
  <si>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</si>
  <si>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</si>
  <si>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</si>
  <si>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</si>
  <si>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</si>
  <si>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</si>
  <si>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</si>
  <si>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</si>
  <si>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</si>
  <si>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</si>
  <si>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</si>
  <si>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</si>
  <si>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</si>
  <si>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</si>
  <si>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</si>
  <si>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</si>
  <si>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</si>
  <si>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</si>
  <si>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</si>
  <si>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1400/04/29</t>
  </si>
  <si>
    <t>کشتیرانی جمهوری اسلامی ایران</t>
  </si>
  <si>
    <t>1400/07/17</t>
  </si>
  <si>
    <t>1400/04/24</t>
  </si>
  <si>
    <t>سیمان فارس و خوزستان</t>
  </si>
  <si>
    <t>1400/03/30</t>
  </si>
  <si>
    <t>1400/09/06</t>
  </si>
  <si>
    <t>معدنی و صنعتی گل گهر</t>
  </si>
  <si>
    <t>1400/04/12</t>
  </si>
  <si>
    <t>1400/05/11</t>
  </si>
  <si>
    <t>1400/04/09</t>
  </si>
  <si>
    <t>1400/04/27</t>
  </si>
  <si>
    <t>1400/10/29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</si>
  <si>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</si>
  <si>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</si>
  <si>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</si>
  <si>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</si>
  <si>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</si>
  <si>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</si>
  <si>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</si>
  <si>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فجر انرژی خلیج فارس</t>
  </si>
  <si>
    <t>سبحان دارو</t>
  </si>
  <si>
    <t>1400/03/03</t>
  </si>
  <si>
    <t>پتروشیمی پارس</t>
  </si>
  <si>
    <t>تامین سرمایه نوین</t>
  </si>
  <si>
    <t>1400/03/11</t>
  </si>
  <si>
    <t>سرمایه گذاری صدرتامین</t>
  </si>
  <si>
    <t>1400/05/20</t>
  </si>
  <si>
    <t>پدیده شیمی قرن</t>
  </si>
  <si>
    <t>رایان هم افزا</t>
  </si>
  <si>
    <t>1400/03/18</t>
  </si>
  <si>
    <t>سپید ماکیان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</si>
  <si>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</si>
  <si>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</si>
  <si>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</si>
  <si>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</si>
  <si>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</si>
  <si>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تهیه توزیع غذای دنا آفرین فدک</t>
  </si>
  <si>
    <t>محصولات کاغذی لطیف</t>
  </si>
  <si>
    <t>ح . معدنی و صنعتی گل گهر</t>
  </si>
  <si>
    <t>بانک تجارت</t>
  </si>
  <si>
    <t>پالایش نفت اصفهان</t>
  </si>
  <si>
    <t>سرمایه گذاری تامین اجتماعی</t>
  </si>
  <si>
    <t>ح . تامین سرمایه لوتوس پارسیان</t>
  </si>
  <si>
    <t>ح. کویر تایر</t>
  </si>
  <si>
    <t>البرزدارو</t>
  </si>
  <si>
    <t>شرکت کی بی سی</t>
  </si>
  <si>
    <t>ح . سرمایه گذاری دارویی تامین</t>
  </si>
  <si>
    <t>س. و خدمات مدیریت صند. ب کشوری</t>
  </si>
  <si>
    <t>گ.مدیریت ارزش سرمایه ص ب کشوری</t>
  </si>
  <si>
    <t>سرمایه گذاری هامون صبا</t>
  </si>
  <si>
    <t>ح . مس‌ شهیدباهنر</t>
  </si>
  <si>
    <t>آریان کیمیا تک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</si>
  <si>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</si>
  <si>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</si>
  <si>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</si>
  <si>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</si>
  <si>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</si>
  <si>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</si>
  <si>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</si>
  <si>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</si>
  <si>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</si>
  <si>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</si>
  <si>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</si>
  <si>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</si>
  <si>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</si>
  <si>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</si>
  <si>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کنتورسازی ایران</t>
  </si>
  <si>
    <t>معین برای 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</si>
</sst>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11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2"/>
      <name val="B Nazanin"/>
      <charset val="178"/>
    </font>
    <font>
      <sz val="12"/>
      <color rgb="FFFF0000"/>
      <name val="B Nazanin"/>
      <charset val="178"/>
    </font>
    <font>
      <b/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 vertical="center"/>
    </xf>
    <xf numFmtId="3" fontId="6" fillId="0" borderId="0" xfId="0" applyNumberFormat="1" applyFont="1"/>
    <xf numFmtId="3" fontId="4" fillId="0" borderId="0" xfId="0" applyNumberFormat="1" applyFont="1"/>
    <xf numFmtId="3" fontId="7" fillId="0" borderId="0" xfId="0" applyNumberFormat="1" applyFont="1"/>
    <xf numFmtId="10" fontId="4" fillId="0" borderId="0" xfId="0" applyNumberFormat="1" applyFont="1"/>
    <xf numFmtId="0" fontId="4" fillId="0" borderId="0" xfId="0" applyFont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164" fontId="4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3" fontId="10" fillId="2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Border="1" applyAlignment="1">
      <alignment horizontal="center"/>
    </xf>
    <xf numFmtId="10" fontId="8" fillId="0" borderId="0" xfId="0" applyNumberFormat="1" applyFont="1"/>
    <xf numFmtId="10" fontId="8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7" fillId="0" borderId="0" xfId="0" applyNumberFormat="1" applyFont="1" applyFill="1"/>
    <xf numFmtId="164" fontId="4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6"/>
  <sheetViews>
    <sheetView rightToLeft="1" view="pageBreakPreview" zoomScale="90" zoomScaleNormal="100" zoomScaleSheetLayoutView="90" workbookViewId="0">
      <selection activeCell="Y68" sqref="Y68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140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18.42578125" style="1" bestFit="1" customWidth="1"/>
    <col min="28" max="16384" width="9.140625" style="1"/>
  </cols>
  <sheetData>
    <row r="2" spans="1:27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7" ht="30" x14ac:dyDescent="0.4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7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6" spans="1:27" ht="30" x14ac:dyDescent="0.45">
      <c r="A6" s="31" t="s">
        <v>3</v>
      </c>
      <c r="C6" s="32" t="s">
        <v>4</v>
      </c>
      <c r="D6" s="32" t="s">
        <v>4</v>
      </c>
      <c r="E6" s="32" t="s">
        <v>4</v>
      </c>
      <c r="F6" s="32" t="s">
        <v>4</v>
      </c>
      <c r="G6" s="32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7" ht="30" x14ac:dyDescent="0.45">
      <c r="A7" s="31" t="s">
        <v>3</v>
      </c>
      <c r="C7" s="31" t="s">
        <v>7</v>
      </c>
      <c r="E7" s="31" t="s">
        <v>8</v>
      </c>
      <c r="G7" s="31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31" t="s">
        <v>7</v>
      </c>
      <c r="S7" s="31" t="s">
        <v>12</v>
      </c>
      <c r="U7" s="31" t="s">
        <v>8</v>
      </c>
      <c r="W7" s="31" t="s">
        <v>9</v>
      </c>
      <c r="Y7" s="31" t="s">
        <v>13</v>
      </c>
      <c r="AA7" s="13"/>
    </row>
    <row r="8" spans="1:27" ht="30" x14ac:dyDescent="0.45">
      <c r="A8" s="29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7" ht="21" x14ac:dyDescent="0.55000000000000004">
      <c r="A9" s="2" t="s">
        <v>15</v>
      </c>
      <c r="C9" s="4">
        <v>38740000</v>
      </c>
      <c r="D9" s="4"/>
      <c r="E9" s="4">
        <v>138922694049</v>
      </c>
      <c r="F9" s="4"/>
      <c r="G9" s="4">
        <v>90189241974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38740000</v>
      </c>
      <c r="R9" s="4"/>
      <c r="S9" s="4">
        <v>2470</v>
      </c>
      <c r="T9" s="4"/>
      <c r="U9" s="4">
        <v>138922694049</v>
      </c>
      <c r="V9" s="4"/>
      <c r="W9" s="4">
        <v>95118457590</v>
      </c>
      <c r="Y9" s="6">
        <v>2.1646795482156953E-2</v>
      </c>
      <c r="AA9" s="5"/>
    </row>
    <row r="10" spans="1:27" ht="21" x14ac:dyDescent="0.55000000000000004">
      <c r="A10" s="2" t="s">
        <v>16</v>
      </c>
      <c r="C10" s="4">
        <v>4000000</v>
      </c>
      <c r="D10" s="4"/>
      <c r="E10" s="4">
        <v>14685670611</v>
      </c>
      <c r="F10" s="4"/>
      <c r="G10" s="4">
        <v>11407717800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4000000</v>
      </c>
      <c r="R10" s="4"/>
      <c r="S10" s="4">
        <v>3235</v>
      </c>
      <c r="T10" s="4"/>
      <c r="U10" s="4">
        <v>14685670611</v>
      </c>
      <c r="V10" s="4"/>
      <c r="W10" s="4">
        <v>12863007000</v>
      </c>
      <c r="Y10" s="6">
        <v>2.9273275541825705E-3</v>
      </c>
      <c r="AA10" s="5"/>
    </row>
    <row r="11" spans="1:27" ht="21" x14ac:dyDescent="0.55000000000000004">
      <c r="A11" s="2" t="s">
        <v>17</v>
      </c>
      <c r="C11" s="4">
        <v>50565043</v>
      </c>
      <c r="D11" s="4"/>
      <c r="E11" s="4">
        <v>208316127690</v>
      </c>
      <c r="F11" s="4"/>
      <c r="G11" s="4">
        <v>159890359742.39099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50565043</v>
      </c>
      <c r="R11" s="4"/>
      <c r="S11" s="4">
        <v>3616</v>
      </c>
      <c r="T11" s="4"/>
      <c r="U11" s="4">
        <v>208316127690</v>
      </c>
      <c r="V11" s="4"/>
      <c r="W11" s="4">
        <v>181755278474.84601</v>
      </c>
      <c r="Y11" s="6">
        <v>4.1363363543030253E-2</v>
      </c>
      <c r="AA11" s="5"/>
    </row>
    <row r="12" spans="1:27" ht="21" x14ac:dyDescent="0.55000000000000004">
      <c r="A12" s="2" t="s">
        <v>18</v>
      </c>
      <c r="C12" s="4">
        <v>38137</v>
      </c>
      <c r="D12" s="4"/>
      <c r="E12" s="4">
        <v>26720136</v>
      </c>
      <c r="F12" s="4"/>
      <c r="G12" s="4">
        <v>26537059.395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38137</v>
      </c>
      <c r="R12" s="4"/>
      <c r="S12" s="4">
        <v>700</v>
      </c>
      <c r="T12" s="4"/>
      <c r="U12" s="4">
        <v>26720136</v>
      </c>
      <c r="V12" s="4"/>
      <c r="W12" s="4">
        <v>26537059.395</v>
      </c>
      <c r="Y12" s="6">
        <v>6.0392305760202844E-6</v>
      </c>
      <c r="AA12" s="5"/>
    </row>
    <row r="13" spans="1:27" ht="21" x14ac:dyDescent="0.55000000000000004">
      <c r="A13" s="2" t="s">
        <v>19</v>
      </c>
      <c r="C13" s="4">
        <v>5664941</v>
      </c>
      <c r="D13" s="4"/>
      <c r="E13" s="4">
        <v>65983616067</v>
      </c>
      <c r="F13" s="4"/>
      <c r="G13" s="4">
        <v>59353212695.067001</v>
      </c>
      <c r="H13" s="4"/>
      <c r="I13" s="4">
        <v>0</v>
      </c>
      <c r="J13" s="4"/>
      <c r="K13" s="4">
        <v>0</v>
      </c>
      <c r="L13" s="4"/>
      <c r="M13" s="4">
        <v>-5664941</v>
      </c>
      <c r="N13" s="4"/>
      <c r="O13" s="4">
        <v>70664488055</v>
      </c>
      <c r="P13" s="4"/>
      <c r="Q13" s="4">
        <v>0</v>
      </c>
      <c r="R13" s="4"/>
      <c r="S13" s="4">
        <v>0</v>
      </c>
      <c r="T13" s="4"/>
      <c r="U13" s="4">
        <v>0</v>
      </c>
      <c r="V13" s="4"/>
      <c r="W13" s="4">
        <v>0</v>
      </c>
      <c r="Y13" s="6">
        <v>0</v>
      </c>
      <c r="AA13" s="5"/>
    </row>
    <row r="14" spans="1:27" ht="21" x14ac:dyDescent="0.55000000000000004">
      <c r="A14" s="2" t="s">
        <v>20</v>
      </c>
      <c r="C14" s="4">
        <v>108053</v>
      </c>
      <c r="D14" s="4"/>
      <c r="E14" s="4">
        <v>54075554</v>
      </c>
      <c r="F14" s="4"/>
      <c r="G14" s="4">
        <v>53705042.325000003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108053</v>
      </c>
      <c r="R14" s="4"/>
      <c r="S14" s="4">
        <v>500</v>
      </c>
      <c r="T14" s="4"/>
      <c r="U14" s="4">
        <v>54075554</v>
      </c>
      <c r="V14" s="4"/>
      <c r="W14" s="4">
        <v>53705042.325000003</v>
      </c>
      <c r="Y14" s="6">
        <v>1.2222044985011178E-5</v>
      </c>
      <c r="AA14" s="5"/>
    </row>
    <row r="15" spans="1:27" ht="21" x14ac:dyDescent="0.55000000000000004">
      <c r="A15" s="2" t="s">
        <v>21</v>
      </c>
      <c r="C15" s="4">
        <v>25624304</v>
      </c>
      <c r="D15" s="4"/>
      <c r="E15" s="4">
        <v>68737482442</v>
      </c>
      <c r="F15" s="4"/>
      <c r="G15" s="4">
        <v>41340795331.917603</v>
      </c>
      <c r="H15" s="4"/>
      <c r="I15" s="4">
        <v>8639341</v>
      </c>
      <c r="J15" s="4"/>
      <c r="K15" s="4">
        <v>13007518116</v>
      </c>
      <c r="L15" s="4"/>
      <c r="M15" s="4">
        <v>0</v>
      </c>
      <c r="N15" s="4"/>
      <c r="O15" s="4">
        <v>0</v>
      </c>
      <c r="P15" s="4"/>
      <c r="Q15" s="4">
        <v>34263645</v>
      </c>
      <c r="R15" s="4"/>
      <c r="S15" s="4">
        <v>1453</v>
      </c>
      <c r="T15" s="4"/>
      <c r="U15" s="4">
        <v>81745000558</v>
      </c>
      <c r="V15" s="4"/>
      <c r="W15" s="4">
        <v>49488854981.699203</v>
      </c>
      <c r="Y15" s="6">
        <v>1.1262536731331442E-2</v>
      </c>
      <c r="AA15" s="5"/>
    </row>
    <row r="16" spans="1:27" ht="21" x14ac:dyDescent="0.55000000000000004">
      <c r="A16" s="2" t="s">
        <v>22</v>
      </c>
      <c r="C16" s="4">
        <v>5586724</v>
      </c>
      <c r="D16" s="4"/>
      <c r="E16" s="4">
        <v>45430293717</v>
      </c>
      <c r="F16" s="4"/>
      <c r="G16" s="4">
        <v>30322017137.411999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5586724</v>
      </c>
      <c r="R16" s="4"/>
      <c r="S16" s="4">
        <v>5010</v>
      </c>
      <c r="T16" s="4"/>
      <c r="U16" s="4">
        <v>45430293717</v>
      </c>
      <c r="V16" s="4"/>
      <c r="W16" s="4">
        <v>27822949790.922001</v>
      </c>
      <c r="Y16" s="6">
        <v>6.3318699555713655E-3</v>
      </c>
      <c r="AA16" s="5"/>
    </row>
    <row r="17" spans="1:27" ht="21" x14ac:dyDescent="0.55000000000000004">
      <c r="A17" s="2" t="s">
        <v>23</v>
      </c>
      <c r="C17" s="4">
        <v>12841679</v>
      </c>
      <c r="D17" s="4"/>
      <c r="E17" s="4">
        <v>114980784614</v>
      </c>
      <c r="F17" s="4"/>
      <c r="G17" s="4">
        <v>82335998014.177505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12841679</v>
      </c>
      <c r="R17" s="4"/>
      <c r="S17" s="4">
        <v>6500</v>
      </c>
      <c r="T17" s="4"/>
      <c r="U17" s="4">
        <v>114980784614</v>
      </c>
      <c r="V17" s="4"/>
      <c r="W17" s="4">
        <v>82974261564.675003</v>
      </c>
      <c r="Y17" s="6">
        <v>1.8883052941370937E-2</v>
      </c>
      <c r="AA17" s="5"/>
    </row>
    <row r="18" spans="1:27" ht="21" x14ac:dyDescent="0.55000000000000004">
      <c r="A18" s="2" t="s">
        <v>24</v>
      </c>
      <c r="C18" s="4">
        <v>4550000</v>
      </c>
      <c r="D18" s="4"/>
      <c r="E18" s="4">
        <v>127727251980</v>
      </c>
      <c r="F18" s="4"/>
      <c r="G18" s="4">
        <v>155407788900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4550000</v>
      </c>
      <c r="R18" s="4"/>
      <c r="S18" s="4">
        <v>33520</v>
      </c>
      <c r="T18" s="4"/>
      <c r="U18" s="4">
        <v>127727251980</v>
      </c>
      <c r="V18" s="4"/>
      <c r="W18" s="4">
        <v>151608529800</v>
      </c>
      <c r="Y18" s="6">
        <v>3.4502649865047058E-2</v>
      </c>
      <c r="AA18" s="5"/>
    </row>
    <row r="19" spans="1:27" ht="21" x14ac:dyDescent="0.55000000000000004">
      <c r="A19" s="2" t="s">
        <v>25</v>
      </c>
      <c r="C19" s="4">
        <v>450000</v>
      </c>
      <c r="D19" s="4"/>
      <c r="E19" s="4">
        <v>16706759236</v>
      </c>
      <c r="F19" s="4"/>
      <c r="G19" s="4">
        <v>21650409000</v>
      </c>
      <c r="H19" s="4"/>
      <c r="I19" s="4">
        <v>0</v>
      </c>
      <c r="J19" s="4"/>
      <c r="K19" s="4">
        <v>0</v>
      </c>
      <c r="L19" s="4"/>
      <c r="M19" s="4">
        <v>-450000</v>
      </c>
      <c r="N19" s="4"/>
      <c r="O19" s="4">
        <v>19232828771</v>
      </c>
      <c r="P19" s="4"/>
      <c r="Q19" s="4">
        <v>0</v>
      </c>
      <c r="R19" s="4"/>
      <c r="S19" s="4">
        <v>0</v>
      </c>
      <c r="T19" s="4"/>
      <c r="U19" s="4">
        <v>0</v>
      </c>
      <c r="V19" s="4"/>
      <c r="W19" s="4">
        <v>0</v>
      </c>
      <c r="Y19" s="6">
        <v>0</v>
      </c>
      <c r="AA19" s="5"/>
    </row>
    <row r="20" spans="1:27" ht="21" x14ac:dyDescent="0.55000000000000004">
      <c r="A20" s="2" t="s">
        <v>26</v>
      </c>
      <c r="C20" s="4">
        <v>1404845</v>
      </c>
      <c r="D20" s="4"/>
      <c r="E20" s="4">
        <v>114387671316</v>
      </c>
      <c r="F20" s="4"/>
      <c r="G20" s="4">
        <v>106132949091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1404845</v>
      </c>
      <c r="R20" s="4"/>
      <c r="S20" s="4">
        <v>73000</v>
      </c>
      <c r="T20" s="4"/>
      <c r="U20" s="4">
        <v>114387671316</v>
      </c>
      <c r="V20" s="4"/>
      <c r="W20" s="4">
        <v>101943490574.25</v>
      </c>
      <c r="Y20" s="6">
        <v>2.3200017610777415E-2</v>
      </c>
      <c r="AA20" s="5"/>
    </row>
    <row r="21" spans="1:27" ht="21" x14ac:dyDescent="0.55000000000000004">
      <c r="A21" s="2" t="s">
        <v>27</v>
      </c>
      <c r="C21" s="4">
        <v>500000</v>
      </c>
      <c r="D21" s="4"/>
      <c r="E21" s="4">
        <v>34238716494</v>
      </c>
      <c r="F21" s="4"/>
      <c r="G21" s="4">
        <v>57903412500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500000</v>
      </c>
      <c r="R21" s="4"/>
      <c r="S21" s="4">
        <v>118830</v>
      </c>
      <c r="T21" s="4"/>
      <c r="U21" s="4">
        <v>34238716494</v>
      </c>
      <c r="V21" s="4"/>
      <c r="W21" s="4">
        <v>59061480750</v>
      </c>
      <c r="Y21" s="6">
        <v>1.344104842594725E-2</v>
      </c>
      <c r="AA21" s="5"/>
    </row>
    <row r="22" spans="1:27" ht="21" x14ac:dyDescent="0.55000000000000004">
      <c r="A22" s="2" t="s">
        <v>28</v>
      </c>
      <c r="C22" s="4">
        <v>2685000</v>
      </c>
      <c r="D22" s="4"/>
      <c r="E22" s="4">
        <v>109292842453</v>
      </c>
      <c r="F22" s="4"/>
      <c r="G22" s="4">
        <v>191635941150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2685000</v>
      </c>
      <c r="R22" s="4"/>
      <c r="S22" s="4">
        <v>70950</v>
      </c>
      <c r="T22" s="4"/>
      <c r="U22" s="4">
        <v>109292842453</v>
      </c>
      <c r="V22" s="4"/>
      <c r="W22" s="4">
        <v>189367270537.5</v>
      </c>
      <c r="Y22" s="6">
        <v>4.3095679641997321E-2</v>
      </c>
      <c r="AA22" s="5"/>
    </row>
    <row r="23" spans="1:27" ht="21" x14ac:dyDescent="0.55000000000000004">
      <c r="A23" s="2" t="s">
        <v>29</v>
      </c>
      <c r="C23" s="4">
        <v>20731945</v>
      </c>
      <c r="D23" s="4"/>
      <c r="E23" s="4">
        <v>74230100556</v>
      </c>
      <c r="F23" s="4"/>
      <c r="G23" s="4">
        <v>51253563149.070702</v>
      </c>
      <c r="H23" s="4"/>
      <c r="I23" s="4">
        <v>9423611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30155556</v>
      </c>
      <c r="R23" s="4"/>
      <c r="S23" s="4">
        <v>2730</v>
      </c>
      <c r="T23" s="4"/>
      <c r="U23" s="4">
        <v>107957204325</v>
      </c>
      <c r="V23" s="4"/>
      <c r="W23" s="4">
        <v>81834836106.113998</v>
      </c>
      <c r="Y23" s="6">
        <v>1.8623745647144731E-2</v>
      </c>
      <c r="AA23" s="5"/>
    </row>
    <row r="24" spans="1:27" ht="21" x14ac:dyDescent="0.55000000000000004">
      <c r="A24" s="2" t="s">
        <v>30</v>
      </c>
      <c r="C24" s="4">
        <v>25453</v>
      </c>
      <c r="D24" s="4"/>
      <c r="E24" s="4">
        <v>25476109</v>
      </c>
      <c r="F24" s="4"/>
      <c r="G24" s="4">
        <v>25301554.649999999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25453</v>
      </c>
      <c r="R24" s="4"/>
      <c r="S24" s="4">
        <v>1000</v>
      </c>
      <c r="T24" s="4"/>
      <c r="U24" s="4">
        <v>25476109</v>
      </c>
      <c r="V24" s="4"/>
      <c r="W24" s="4">
        <v>25301554.649999999</v>
      </c>
      <c r="Y24" s="6">
        <v>5.7580578235401055E-6</v>
      </c>
      <c r="AA24" s="5"/>
    </row>
    <row r="25" spans="1:27" ht="21" x14ac:dyDescent="0.55000000000000004">
      <c r="A25" s="2" t="s">
        <v>31</v>
      </c>
      <c r="C25" s="4">
        <v>4183326</v>
      </c>
      <c r="D25" s="4"/>
      <c r="E25" s="4">
        <v>20155214041</v>
      </c>
      <c r="F25" s="4"/>
      <c r="G25" s="4">
        <v>23786249402.916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4183326</v>
      </c>
      <c r="R25" s="4"/>
      <c r="S25" s="4">
        <v>5750</v>
      </c>
      <c r="T25" s="4"/>
      <c r="U25" s="4">
        <v>20155214041</v>
      </c>
      <c r="V25" s="4"/>
      <c r="W25" s="4">
        <v>23911002459.224998</v>
      </c>
      <c r="Y25" s="6">
        <v>5.4415998022092765E-3</v>
      </c>
      <c r="AA25" s="5"/>
    </row>
    <row r="26" spans="1:27" ht="21" x14ac:dyDescent="0.55000000000000004">
      <c r="A26" s="2" t="s">
        <v>32</v>
      </c>
      <c r="C26" s="4">
        <v>1129857</v>
      </c>
      <c r="D26" s="4"/>
      <c r="E26" s="4">
        <v>40275112239</v>
      </c>
      <c r="F26" s="4"/>
      <c r="G26" s="4">
        <v>33132463350.075001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1129857</v>
      </c>
      <c r="R26" s="4"/>
      <c r="S26" s="4">
        <v>27400</v>
      </c>
      <c r="T26" s="4"/>
      <c r="U26" s="4">
        <v>40275112239</v>
      </c>
      <c r="V26" s="4"/>
      <c r="W26" s="4">
        <v>30773881213.290001</v>
      </c>
      <c r="Y26" s="6">
        <v>7.0034347664434272E-3</v>
      </c>
      <c r="AA26" s="5"/>
    </row>
    <row r="27" spans="1:27" ht="21" x14ac:dyDescent="0.55000000000000004">
      <c r="A27" s="2" t="s">
        <v>33</v>
      </c>
      <c r="C27" s="4">
        <v>325402</v>
      </c>
      <c r="D27" s="4"/>
      <c r="E27" s="4">
        <v>2485071655</v>
      </c>
      <c r="F27" s="4"/>
      <c r="G27" s="4">
        <v>8070473159.5950003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325402</v>
      </c>
      <c r="R27" s="4"/>
      <c r="S27" s="4">
        <v>26100</v>
      </c>
      <c r="T27" s="4"/>
      <c r="U27" s="4">
        <v>2485071655</v>
      </c>
      <c r="V27" s="4"/>
      <c r="W27" s="4">
        <v>8442458896.4099998</v>
      </c>
      <c r="Y27" s="6">
        <v>1.9213114439349031E-3</v>
      </c>
      <c r="AA27" s="5"/>
    </row>
    <row r="28" spans="1:27" ht="21" x14ac:dyDescent="0.55000000000000004">
      <c r="A28" s="2" t="s">
        <v>34</v>
      </c>
      <c r="C28" s="4">
        <v>5818182</v>
      </c>
      <c r="D28" s="4"/>
      <c r="E28" s="4">
        <v>96611401715</v>
      </c>
      <c r="F28" s="4"/>
      <c r="G28" s="4">
        <v>35337574922.481003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5818182</v>
      </c>
      <c r="R28" s="4"/>
      <c r="S28" s="4">
        <v>5740</v>
      </c>
      <c r="T28" s="4"/>
      <c r="U28" s="4">
        <v>96611401715</v>
      </c>
      <c r="V28" s="4"/>
      <c r="W28" s="4">
        <v>33197656310.153999</v>
      </c>
      <c r="Y28" s="6">
        <v>7.5550307988634918E-3</v>
      </c>
      <c r="AA28" s="5"/>
    </row>
    <row r="29" spans="1:27" ht="21" x14ac:dyDescent="0.55000000000000004">
      <c r="A29" s="2" t="s">
        <v>35</v>
      </c>
      <c r="C29" s="4">
        <v>8303959</v>
      </c>
      <c r="D29" s="4"/>
      <c r="E29" s="4">
        <v>57006038508</v>
      </c>
      <c r="F29" s="4"/>
      <c r="G29" s="4">
        <v>43666571848.495499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8303959</v>
      </c>
      <c r="R29" s="4"/>
      <c r="S29" s="4">
        <v>5600</v>
      </c>
      <c r="T29" s="4"/>
      <c r="U29" s="4">
        <v>57006038508</v>
      </c>
      <c r="V29" s="4"/>
      <c r="W29" s="4">
        <v>46225482486.120003</v>
      </c>
      <c r="Y29" s="6">
        <v>1.0519867445225126E-2</v>
      </c>
      <c r="AA29" s="5"/>
    </row>
    <row r="30" spans="1:27" ht="21" x14ac:dyDescent="0.55000000000000004">
      <c r="A30" s="2" t="s">
        <v>36</v>
      </c>
      <c r="C30" s="4">
        <v>2505466</v>
      </c>
      <c r="D30" s="4"/>
      <c r="E30" s="4">
        <v>37951276180</v>
      </c>
      <c r="F30" s="4"/>
      <c r="G30" s="4">
        <v>28267838717.355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2505466</v>
      </c>
      <c r="R30" s="4"/>
      <c r="S30" s="4">
        <v>9660</v>
      </c>
      <c r="T30" s="4"/>
      <c r="U30" s="4">
        <v>37951276180</v>
      </c>
      <c r="V30" s="4"/>
      <c r="W30" s="4">
        <v>24058794890.717999</v>
      </c>
      <c r="Y30" s="6">
        <v>5.4752339949768851E-3</v>
      </c>
      <c r="AA30" s="5"/>
    </row>
    <row r="31" spans="1:27" ht="21" x14ac:dyDescent="0.55000000000000004">
      <c r="A31" s="2" t="s">
        <v>37</v>
      </c>
      <c r="C31" s="4">
        <v>842938</v>
      </c>
      <c r="D31" s="4"/>
      <c r="E31" s="4">
        <v>75677616005</v>
      </c>
      <c r="F31" s="4"/>
      <c r="G31" s="4">
        <v>90495632041.199997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842938</v>
      </c>
      <c r="R31" s="4"/>
      <c r="S31" s="4">
        <v>92100</v>
      </c>
      <c r="T31" s="4"/>
      <c r="U31" s="4">
        <v>75677616005</v>
      </c>
      <c r="V31" s="4"/>
      <c r="W31" s="4">
        <v>77172663990.690002</v>
      </c>
      <c r="Y31" s="6">
        <v>1.7562741412612142E-2</v>
      </c>
      <c r="AA31" s="5"/>
    </row>
    <row r="32" spans="1:27" ht="21" x14ac:dyDescent="0.55000000000000004">
      <c r="A32" s="2" t="s">
        <v>38</v>
      </c>
      <c r="C32" s="4">
        <v>836661</v>
      </c>
      <c r="D32" s="4"/>
      <c r="E32" s="4">
        <v>20691927887</v>
      </c>
      <c r="F32" s="4"/>
      <c r="G32" s="4">
        <v>18879201082.035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836661</v>
      </c>
      <c r="R32" s="4"/>
      <c r="S32" s="4">
        <v>21380</v>
      </c>
      <c r="T32" s="4"/>
      <c r="U32" s="4">
        <v>20691927887</v>
      </c>
      <c r="V32" s="4"/>
      <c r="W32" s="4">
        <v>17781379697.528999</v>
      </c>
      <c r="Y32" s="6">
        <v>4.046637208543786E-3</v>
      </c>
      <c r="AA32" s="5"/>
    </row>
    <row r="33" spans="1:27" ht="21" x14ac:dyDescent="0.55000000000000004">
      <c r="A33" s="2" t="s">
        <v>39</v>
      </c>
      <c r="C33" s="4">
        <v>9423611</v>
      </c>
      <c r="D33" s="4"/>
      <c r="E33" s="4">
        <v>24303492769</v>
      </c>
      <c r="F33" s="4"/>
      <c r="G33" s="4">
        <v>10304294566.004999</v>
      </c>
      <c r="H33" s="4"/>
      <c r="I33" s="4">
        <v>0</v>
      </c>
      <c r="J33" s="4"/>
      <c r="K33" s="4">
        <v>0</v>
      </c>
      <c r="L33" s="4"/>
      <c r="M33" s="4">
        <v>-9423611</v>
      </c>
      <c r="N33" s="4"/>
      <c r="O33" s="4">
        <v>0</v>
      </c>
      <c r="P33" s="4"/>
      <c r="Q33" s="4">
        <v>0</v>
      </c>
      <c r="R33" s="4"/>
      <c r="S33" s="4">
        <v>0</v>
      </c>
      <c r="T33" s="4"/>
      <c r="U33" s="4">
        <v>0</v>
      </c>
      <c r="V33" s="4"/>
      <c r="W33" s="4">
        <v>0</v>
      </c>
      <c r="Y33" s="6">
        <v>0</v>
      </c>
      <c r="AA33" s="5"/>
    </row>
    <row r="34" spans="1:27" ht="21" x14ac:dyDescent="0.55000000000000004">
      <c r="A34" s="2" t="s">
        <v>40</v>
      </c>
      <c r="C34" s="4">
        <v>62000000</v>
      </c>
      <c r="D34" s="4"/>
      <c r="E34" s="4">
        <v>62056296000</v>
      </c>
      <c r="F34" s="4"/>
      <c r="G34" s="4">
        <v>61631100000</v>
      </c>
      <c r="H34" s="4"/>
      <c r="I34" s="4">
        <v>0</v>
      </c>
      <c r="J34" s="4"/>
      <c r="K34" s="4">
        <v>0</v>
      </c>
      <c r="L34" s="4"/>
      <c r="M34" s="4">
        <v>-62000000</v>
      </c>
      <c r="N34" s="4"/>
      <c r="O34" s="4">
        <v>0</v>
      </c>
      <c r="P34" s="4"/>
      <c r="Q34" s="4">
        <v>0</v>
      </c>
      <c r="R34" s="4"/>
      <c r="S34" s="4">
        <v>0</v>
      </c>
      <c r="T34" s="4"/>
      <c r="U34" s="4">
        <v>0</v>
      </c>
      <c r="V34" s="4"/>
      <c r="W34" s="4">
        <v>0</v>
      </c>
      <c r="Y34" s="6">
        <v>0</v>
      </c>
      <c r="AA34" s="5"/>
    </row>
    <row r="35" spans="1:27" ht="21" x14ac:dyDescent="0.55000000000000004">
      <c r="A35" s="2" t="s">
        <v>41</v>
      </c>
      <c r="C35" s="4">
        <v>2550000</v>
      </c>
      <c r="D35" s="4"/>
      <c r="E35" s="4">
        <v>24796200000</v>
      </c>
      <c r="F35" s="4"/>
      <c r="G35" s="4">
        <v>23954119875</v>
      </c>
      <c r="H35" s="4"/>
      <c r="I35" s="4">
        <v>0</v>
      </c>
      <c r="J35" s="4"/>
      <c r="K35" s="4">
        <v>0</v>
      </c>
      <c r="L35" s="4"/>
      <c r="M35" s="4">
        <v>-2550000</v>
      </c>
      <c r="N35" s="4"/>
      <c r="O35" s="4">
        <v>0</v>
      </c>
      <c r="P35" s="4"/>
      <c r="Q35" s="4">
        <v>0</v>
      </c>
      <c r="R35" s="4"/>
      <c r="S35" s="4">
        <v>0</v>
      </c>
      <c r="T35" s="4"/>
      <c r="U35" s="4">
        <v>0</v>
      </c>
      <c r="V35" s="4"/>
      <c r="W35" s="4">
        <v>0</v>
      </c>
      <c r="Y35" s="6">
        <v>0</v>
      </c>
      <c r="AA35" s="5"/>
    </row>
    <row r="36" spans="1:27" ht="21" x14ac:dyDescent="0.55000000000000004">
      <c r="A36" s="2" t="s">
        <v>42</v>
      </c>
      <c r="C36" s="4">
        <v>1100000</v>
      </c>
      <c r="D36" s="4"/>
      <c r="E36" s="4">
        <v>22570509272</v>
      </c>
      <c r="F36" s="4"/>
      <c r="G36" s="4">
        <v>21541063500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1100000</v>
      </c>
      <c r="R36" s="4"/>
      <c r="S36" s="4">
        <v>18960</v>
      </c>
      <c r="T36" s="4"/>
      <c r="U36" s="4">
        <v>22570509272</v>
      </c>
      <c r="V36" s="4"/>
      <c r="W36" s="4">
        <v>20731906800</v>
      </c>
      <c r="Y36" s="6">
        <v>4.7181100054120313E-3</v>
      </c>
      <c r="AA36" s="5"/>
    </row>
    <row r="37" spans="1:27" ht="21" x14ac:dyDescent="0.55000000000000004">
      <c r="A37" s="2" t="s">
        <v>43</v>
      </c>
      <c r="C37" s="4">
        <v>1394767</v>
      </c>
      <c r="D37" s="4"/>
      <c r="E37" s="4">
        <v>4652979478</v>
      </c>
      <c r="F37" s="4"/>
      <c r="G37" s="4">
        <v>4425606291.2292004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1394767</v>
      </c>
      <c r="R37" s="4"/>
      <c r="S37" s="4">
        <v>2901</v>
      </c>
      <c r="T37" s="4"/>
      <c r="U37" s="4">
        <v>4652979478</v>
      </c>
      <c r="V37" s="4"/>
      <c r="W37" s="4">
        <v>4022144063.5513501</v>
      </c>
      <c r="Y37" s="6">
        <v>9.153484207950535E-4</v>
      </c>
      <c r="AA37" s="5"/>
    </row>
    <row r="38" spans="1:27" ht="21" x14ac:dyDescent="0.55000000000000004">
      <c r="A38" s="2" t="s">
        <v>44</v>
      </c>
      <c r="C38" s="4">
        <v>12150000</v>
      </c>
      <c r="D38" s="4"/>
      <c r="E38" s="4">
        <v>160953381697</v>
      </c>
      <c r="F38" s="4"/>
      <c r="G38" s="4">
        <v>159425739000</v>
      </c>
      <c r="H38" s="4"/>
      <c r="I38" s="4">
        <v>4600000</v>
      </c>
      <c r="J38" s="4"/>
      <c r="K38" s="4">
        <v>60172445070</v>
      </c>
      <c r="L38" s="4"/>
      <c r="M38" s="4">
        <v>0</v>
      </c>
      <c r="N38" s="4"/>
      <c r="O38" s="4">
        <v>0</v>
      </c>
      <c r="P38" s="4"/>
      <c r="Q38" s="4">
        <v>16750000</v>
      </c>
      <c r="R38" s="4"/>
      <c r="S38" s="4">
        <v>12290</v>
      </c>
      <c r="T38" s="4"/>
      <c r="U38" s="4">
        <v>221125826767</v>
      </c>
      <c r="V38" s="4"/>
      <c r="W38" s="4">
        <v>204632647875</v>
      </c>
      <c r="Y38" s="6">
        <v>4.6569731992669124E-2</v>
      </c>
      <c r="AA38" s="5"/>
    </row>
    <row r="39" spans="1:27" ht="21" x14ac:dyDescent="0.55000000000000004">
      <c r="A39" s="2" t="s">
        <v>45</v>
      </c>
      <c r="C39" s="4">
        <v>4572828</v>
      </c>
      <c r="D39" s="4"/>
      <c r="E39" s="4">
        <v>105905295904</v>
      </c>
      <c r="F39" s="4"/>
      <c r="G39" s="4">
        <v>81821154121.199997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4572828</v>
      </c>
      <c r="R39" s="4"/>
      <c r="S39" s="4">
        <v>17210</v>
      </c>
      <c r="T39" s="4"/>
      <c r="U39" s="4">
        <v>105905295904</v>
      </c>
      <c r="V39" s="4"/>
      <c r="W39" s="4">
        <v>78230114579.214005</v>
      </c>
      <c r="Y39" s="6">
        <v>1.7803393092656543E-2</v>
      </c>
      <c r="AA39" s="5"/>
    </row>
    <row r="40" spans="1:27" ht="21" x14ac:dyDescent="0.55000000000000004">
      <c r="A40" s="2" t="s">
        <v>46</v>
      </c>
      <c r="C40" s="4">
        <v>11304756</v>
      </c>
      <c r="D40" s="4"/>
      <c r="E40" s="4">
        <v>102018796689</v>
      </c>
      <c r="F40" s="4"/>
      <c r="G40" s="4">
        <v>88214317709.130005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11304756</v>
      </c>
      <c r="R40" s="4"/>
      <c r="S40" s="4">
        <v>7810</v>
      </c>
      <c r="T40" s="4"/>
      <c r="U40" s="4">
        <v>102018796689</v>
      </c>
      <c r="V40" s="4"/>
      <c r="W40" s="4">
        <v>87764818001.057999</v>
      </c>
      <c r="Y40" s="6">
        <v>1.9973274524558337E-2</v>
      </c>
      <c r="AA40" s="5"/>
    </row>
    <row r="41" spans="1:27" ht="21" x14ac:dyDescent="0.55000000000000004">
      <c r="A41" s="2" t="s">
        <v>47</v>
      </c>
      <c r="C41" s="4">
        <v>18396693</v>
      </c>
      <c r="D41" s="4"/>
      <c r="E41" s="4">
        <v>213105735040</v>
      </c>
      <c r="F41" s="4"/>
      <c r="G41" s="4">
        <v>165499455723.68301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18396693</v>
      </c>
      <c r="R41" s="4"/>
      <c r="S41" s="4">
        <v>8910</v>
      </c>
      <c r="T41" s="4"/>
      <c r="U41" s="4">
        <v>213105735040</v>
      </c>
      <c r="V41" s="4"/>
      <c r="W41" s="4">
        <v>162939243148.952</v>
      </c>
      <c r="Y41" s="6">
        <v>3.7081262268424543E-2</v>
      </c>
      <c r="AA41" s="5"/>
    </row>
    <row r="42" spans="1:27" ht="21" x14ac:dyDescent="0.55000000000000004">
      <c r="A42" s="2" t="s">
        <v>48</v>
      </c>
      <c r="C42" s="4">
        <v>5000000</v>
      </c>
      <c r="D42" s="4"/>
      <c r="E42" s="4">
        <v>53624211042</v>
      </c>
      <c r="F42" s="4"/>
      <c r="G42" s="4">
        <v>54374535000</v>
      </c>
      <c r="H42" s="4"/>
      <c r="I42" s="4">
        <v>3723871</v>
      </c>
      <c r="J42" s="4"/>
      <c r="K42" s="4">
        <v>12971499329</v>
      </c>
      <c r="L42" s="4"/>
      <c r="M42" s="4">
        <v>0</v>
      </c>
      <c r="N42" s="4"/>
      <c r="O42" s="4">
        <v>0</v>
      </c>
      <c r="P42" s="4"/>
      <c r="Q42" s="4">
        <v>8723871</v>
      </c>
      <c r="R42" s="4"/>
      <c r="S42" s="4">
        <v>10510</v>
      </c>
      <c r="T42" s="4"/>
      <c r="U42" s="4">
        <v>93941910371</v>
      </c>
      <c r="V42" s="4"/>
      <c r="W42" s="4">
        <v>91142341298.9505</v>
      </c>
      <c r="Y42" s="6">
        <v>2.0741921934515767E-2</v>
      </c>
      <c r="AA42" s="5"/>
    </row>
    <row r="43" spans="1:27" ht="21" x14ac:dyDescent="0.55000000000000004">
      <c r="A43" s="2" t="s">
        <v>49</v>
      </c>
      <c r="C43" s="4">
        <v>32382652</v>
      </c>
      <c r="D43" s="4"/>
      <c r="E43" s="4">
        <v>503359272543</v>
      </c>
      <c r="F43" s="4"/>
      <c r="G43" s="4">
        <v>422976274398.68402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32382652</v>
      </c>
      <c r="R43" s="4"/>
      <c r="S43" s="4">
        <v>12810</v>
      </c>
      <c r="T43" s="4"/>
      <c r="U43" s="4">
        <v>503359272543</v>
      </c>
      <c r="V43" s="4"/>
      <c r="W43" s="4">
        <v>412353582575.88599</v>
      </c>
      <c r="Y43" s="6">
        <v>9.3842287759020024E-2</v>
      </c>
      <c r="AA43" s="5"/>
    </row>
    <row r="44" spans="1:27" ht="21" x14ac:dyDescent="0.55000000000000004">
      <c r="A44" s="2" t="s">
        <v>50</v>
      </c>
      <c r="C44" s="4">
        <v>7864723</v>
      </c>
      <c r="D44" s="4"/>
      <c r="E44" s="4">
        <v>87437951978</v>
      </c>
      <c r="F44" s="4"/>
      <c r="G44" s="4">
        <v>53943702497.235001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7864723</v>
      </c>
      <c r="R44" s="4"/>
      <c r="S44" s="4">
        <v>6900</v>
      </c>
      <c r="T44" s="4"/>
      <c r="U44" s="4">
        <v>87437951978</v>
      </c>
      <c r="V44" s="4"/>
      <c r="W44" s="4">
        <v>53943702497.235001</v>
      </c>
      <c r="Y44" s="6">
        <v>1.2276358606878092E-2</v>
      </c>
      <c r="AA44" s="5"/>
    </row>
    <row r="45" spans="1:27" ht="21" x14ac:dyDescent="0.55000000000000004">
      <c r="A45" s="2" t="s">
        <v>51</v>
      </c>
      <c r="C45" s="4">
        <v>6760088</v>
      </c>
      <c r="D45" s="4"/>
      <c r="E45" s="4">
        <v>96604113587</v>
      </c>
      <c r="F45" s="4"/>
      <c r="G45" s="4">
        <v>92062157026.679993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6760088</v>
      </c>
      <c r="R45" s="4"/>
      <c r="S45" s="4">
        <v>13880</v>
      </c>
      <c r="T45" s="4"/>
      <c r="U45" s="4">
        <v>96604113587</v>
      </c>
      <c r="V45" s="4"/>
      <c r="W45" s="4">
        <v>93271732812.432007</v>
      </c>
      <c r="Y45" s="6">
        <v>2.1226522965290061E-2</v>
      </c>
      <c r="AA45" s="5"/>
    </row>
    <row r="46" spans="1:27" ht="21" x14ac:dyDescent="0.55000000000000004">
      <c r="A46" s="2" t="s">
        <v>52</v>
      </c>
      <c r="C46" s="4">
        <v>1919370</v>
      </c>
      <c r="D46" s="4"/>
      <c r="E46" s="4">
        <v>5591085701</v>
      </c>
      <c r="F46" s="4"/>
      <c r="G46" s="4">
        <v>14672133565.965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1919370</v>
      </c>
      <c r="R46" s="4"/>
      <c r="S46" s="4">
        <v>7490</v>
      </c>
      <c r="T46" s="4"/>
      <c r="U46" s="4">
        <v>5591085701</v>
      </c>
      <c r="V46" s="4"/>
      <c r="W46" s="4">
        <v>14290543616.264999</v>
      </c>
      <c r="Y46" s="6">
        <v>3.2522023887680668E-3</v>
      </c>
      <c r="AA46" s="5"/>
    </row>
    <row r="47" spans="1:27" ht="21" x14ac:dyDescent="0.55000000000000004">
      <c r="A47" s="2" t="s">
        <v>53</v>
      </c>
      <c r="C47" s="4">
        <v>13300000</v>
      </c>
      <c r="D47" s="4"/>
      <c r="E47" s="4">
        <v>102540754618</v>
      </c>
      <c r="F47" s="4"/>
      <c r="G47" s="4">
        <v>129828894300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13300000</v>
      </c>
      <c r="R47" s="4"/>
      <c r="S47" s="4">
        <v>11030</v>
      </c>
      <c r="T47" s="4"/>
      <c r="U47" s="4">
        <v>102540754618</v>
      </c>
      <c r="V47" s="4"/>
      <c r="W47" s="4">
        <v>145826140950</v>
      </c>
      <c r="Y47" s="6">
        <v>3.3186709804561738E-2</v>
      </c>
      <c r="AA47" s="5"/>
    </row>
    <row r="48" spans="1:27" ht="21" x14ac:dyDescent="0.55000000000000004">
      <c r="A48" s="2" t="s">
        <v>54</v>
      </c>
      <c r="C48" s="4">
        <v>303736</v>
      </c>
      <c r="D48" s="4"/>
      <c r="E48" s="4">
        <v>6171439385</v>
      </c>
      <c r="F48" s="4"/>
      <c r="G48" s="4">
        <v>8906898738.6000004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303736</v>
      </c>
      <c r="R48" s="4"/>
      <c r="S48" s="4">
        <v>28400</v>
      </c>
      <c r="T48" s="4"/>
      <c r="U48" s="4">
        <v>6171439385</v>
      </c>
      <c r="V48" s="4"/>
      <c r="W48" s="4">
        <v>8574777090.7200003</v>
      </c>
      <c r="Y48" s="6">
        <v>1.9514240526059042E-3</v>
      </c>
      <c r="AA48" s="5"/>
    </row>
    <row r="49" spans="1:27" ht="21" x14ac:dyDescent="0.55000000000000004">
      <c r="A49" s="2" t="s">
        <v>55</v>
      </c>
      <c r="C49" s="4">
        <v>1000000</v>
      </c>
      <c r="D49" s="4"/>
      <c r="E49" s="4">
        <v>38051801544</v>
      </c>
      <c r="F49" s="4"/>
      <c r="G49" s="4">
        <v>44732250000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1000000</v>
      </c>
      <c r="R49" s="4"/>
      <c r="S49" s="4">
        <v>32470</v>
      </c>
      <c r="T49" s="4"/>
      <c r="U49" s="4">
        <v>38051801544</v>
      </c>
      <c r="V49" s="4"/>
      <c r="W49" s="4">
        <v>32276803500</v>
      </c>
      <c r="Y49" s="6">
        <v>7.3454656633932039E-3</v>
      </c>
      <c r="AA49" s="5"/>
    </row>
    <row r="50" spans="1:27" ht="21" x14ac:dyDescent="0.55000000000000004">
      <c r="A50" s="2" t="s">
        <v>56</v>
      </c>
      <c r="C50" s="4">
        <v>758638</v>
      </c>
      <c r="D50" s="4"/>
      <c r="E50" s="4">
        <v>57700722359</v>
      </c>
      <c r="F50" s="4"/>
      <c r="G50" s="4">
        <v>50337783935.324997</v>
      </c>
      <c r="H50" s="4"/>
      <c r="I50" s="4">
        <v>26362</v>
      </c>
      <c r="J50" s="4"/>
      <c r="K50" s="4">
        <v>1877419525</v>
      </c>
      <c r="L50" s="4"/>
      <c r="M50" s="4">
        <v>0</v>
      </c>
      <c r="N50" s="4"/>
      <c r="O50" s="4">
        <v>0</v>
      </c>
      <c r="P50" s="4"/>
      <c r="Q50" s="4">
        <v>785000</v>
      </c>
      <c r="R50" s="4"/>
      <c r="S50" s="4">
        <v>68800</v>
      </c>
      <c r="T50" s="4"/>
      <c r="U50" s="4">
        <v>59578141884</v>
      </c>
      <c r="V50" s="4"/>
      <c r="W50" s="4">
        <v>53686652400</v>
      </c>
      <c r="Y50" s="6">
        <v>1.2217859856745925E-2</v>
      </c>
      <c r="AA50" s="5"/>
    </row>
    <row r="51" spans="1:27" ht="21" x14ac:dyDescent="0.55000000000000004">
      <c r="A51" s="2" t="s">
        <v>57</v>
      </c>
      <c r="C51" s="4">
        <v>14400000</v>
      </c>
      <c r="D51" s="4"/>
      <c r="E51" s="4">
        <v>78760291466</v>
      </c>
      <c r="F51" s="4"/>
      <c r="G51" s="4">
        <v>78013044000</v>
      </c>
      <c r="H51" s="4"/>
      <c r="I51" s="4">
        <v>0</v>
      </c>
      <c r="J51" s="4"/>
      <c r="K51" s="4">
        <v>0</v>
      </c>
      <c r="L51" s="4"/>
      <c r="M51" s="4">
        <v>-4400000</v>
      </c>
      <c r="N51" s="4"/>
      <c r="O51" s="4">
        <v>22987406435</v>
      </c>
      <c r="P51" s="4"/>
      <c r="Q51" s="4">
        <v>10000000</v>
      </c>
      <c r="R51" s="4"/>
      <c r="S51" s="4">
        <v>4920</v>
      </c>
      <c r="T51" s="4"/>
      <c r="U51" s="4">
        <v>54694646856</v>
      </c>
      <c r="V51" s="4"/>
      <c r="W51" s="4">
        <v>48907260000</v>
      </c>
      <c r="Y51" s="6">
        <v>1.1130178954079016E-2</v>
      </c>
      <c r="AA51" s="5"/>
    </row>
    <row r="52" spans="1:27" ht="21" x14ac:dyDescent="0.55000000000000004">
      <c r="A52" s="2" t="s">
        <v>58</v>
      </c>
      <c r="C52" s="4">
        <v>32000000</v>
      </c>
      <c r="D52" s="4"/>
      <c r="E52" s="4">
        <v>259579210980</v>
      </c>
      <c r="F52" s="4"/>
      <c r="G52" s="4">
        <v>306008352000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32000000</v>
      </c>
      <c r="R52" s="4"/>
      <c r="S52" s="4">
        <v>10490</v>
      </c>
      <c r="T52" s="4"/>
      <c r="U52" s="4">
        <v>259579210980</v>
      </c>
      <c r="V52" s="4"/>
      <c r="W52" s="4">
        <v>333682704000</v>
      </c>
      <c r="Y52" s="6">
        <v>7.5938586815147244E-2</v>
      </c>
      <c r="AA52" s="5"/>
    </row>
    <row r="53" spans="1:27" ht="21" x14ac:dyDescent="0.55000000000000004">
      <c r="A53" s="2" t="s">
        <v>59</v>
      </c>
      <c r="C53" s="4">
        <v>49380632</v>
      </c>
      <c r="D53" s="4"/>
      <c r="E53" s="4">
        <v>184790396405</v>
      </c>
      <c r="F53" s="4"/>
      <c r="G53" s="4">
        <v>101658798503.21201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49380632</v>
      </c>
      <c r="R53" s="4"/>
      <c r="S53" s="4">
        <v>1824</v>
      </c>
      <c r="T53" s="4"/>
      <c r="U53" s="4">
        <v>184790396405</v>
      </c>
      <c r="V53" s="4"/>
      <c r="W53" s="4">
        <v>89534354645.030396</v>
      </c>
      <c r="Y53" s="6">
        <v>2.037598077948272E-2</v>
      </c>
      <c r="AA53" s="5"/>
    </row>
    <row r="54" spans="1:27" ht="21" x14ac:dyDescent="0.55000000000000004">
      <c r="A54" s="2" t="s">
        <v>60</v>
      </c>
      <c r="C54" s="4">
        <v>2490764</v>
      </c>
      <c r="D54" s="4"/>
      <c r="E54" s="4">
        <v>40209921547</v>
      </c>
      <c r="F54" s="4"/>
      <c r="G54" s="4">
        <v>37015362115.290001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2490764</v>
      </c>
      <c r="R54" s="4"/>
      <c r="S54" s="4">
        <v>12980</v>
      </c>
      <c r="T54" s="4"/>
      <c r="U54" s="4">
        <v>40209921547</v>
      </c>
      <c r="V54" s="4"/>
      <c r="W54" s="4">
        <v>32137752525.515999</v>
      </c>
      <c r="Y54" s="6">
        <v>7.3138208272329691E-3</v>
      </c>
      <c r="AA54" s="5"/>
    </row>
    <row r="55" spans="1:27" ht="21" x14ac:dyDescent="0.55000000000000004">
      <c r="A55" s="2" t="s">
        <v>61</v>
      </c>
      <c r="C55" s="4">
        <v>85000000</v>
      </c>
      <c r="D55" s="4"/>
      <c r="E55" s="4">
        <v>218753818289</v>
      </c>
      <c r="F55" s="4"/>
      <c r="G55" s="4">
        <v>157497282000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85000000</v>
      </c>
      <c r="R55" s="4"/>
      <c r="S55" s="4">
        <v>1754</v>
      </c>
      <c r="T55" s="4"/>
      <c r="U55" s="4">
        <v>218753818289</v>
      </c>
      <c r="V55" s="4"/>
      <c r="W55" s="4">
        <v>148202914500</v>
      </c>
      <c r="Y55" s="6">
        <v>3.3727609354952046E-2</v>
      </c>
      <c r="AA55" s="5"/>
    </row>
    <row r="56" spans="1:27" ht="21" x14ac:dyDescent="0.55000000000000004">
      <c r="A56" s="2" t="s">
        <v>62</v>
      </c>
      <c r="C56" s="4">
        <v>2665000</v>
      </c>
      <c r="D56" s="4"/>
      <c r="E56" s="4">
        <v>7851088479</v>
      </c>
      <c r="F56" s="4"/>
      <c r="G56" s="4">
        <v>73275302295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2665000</v>
      </c>
      <c r="R56" s="4"/>
      <c r="S56" s="4">
        <v>24200</v>
      </c>
      <c r="T56" s="4"/>
      <c r="U56" s="4">
        <v>7851088479</v>
      </c>
      <c r="V56" s="4"/>
      <c r="W56" s="4">
        <v>64109266650</v>
      </c>
      <c r="Y56" s="6">
        <v>1.4589809578971911E-2</v>
      </c>
      <c r="AA56" s="5"/>
    </row>
    <row r="57" spans="1:27" ht="21" x14ac:dyDescent="0.55000000000000004">
      <c r="A57" s="2" t="s">
        <v>63</v>
      </c>
      <c r="C57" s="4">
        <v>9143160</v>
      </c>
      <c r="D57" s="4"/>
      <c r="E57" s="4">
        <v>256078371413</v>
      </c>
      <c r="F57" s="4"/>
      <c r="G57" s="4">
        <v>129060366411.60001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9143160</v>
      </c>
      <c r="R57" s="4"/>
      <c r="S57" s="4">
        <v>14890</v>
      </c>
      <c r="T57" s="4"/>
      <c r="U57" s="4">
        <v>256078371413</v>
      </c>
      <c r="V57" s="4"/>
      <c r="W57" s="4">
        <v>135331609568.22</v>
      </c>
      <c r="Y57" s="6">
        <v>3.0798393380406928E-2</v>
      </c>
      <c r="AA57" s="5"/>
    </row>
    <row r="58" spans="1:27" ht="21" x14ac:dyDescent="0.55000000000000004">
      <c r="A58" s="2" t="s">
        <v>64</v>
      </c>
      <c r="C58" s="4">
        <v>4118000</v>
      </c>
      <c r="D58" s="4"/>
      <c r="E58" s="4">
        <v>57538620977</v>
      </c>
      <c r="F58" s="4"/>
      <c r="G58" s="4">
        <v>87969269871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4118000</v>
      </c>
      <c r="R58" s="4"/>
      <c r="S58" s="4">
        <v>19540</v>
      </c>
      <c r="T58" s="4"/>
      <c r="U58" s="4">
        <v>57538620977</v>
      </c>
      <c r="V58" s="4"/>
      <c r="W58" s="4">
        <v>79986948966</v>
      </c>
      <c r="Y58" s="6">
        <v>1.8203208603024695E-2</v>
      </c>
      <c r="AA58" s="5"/>
    </row>
    <row r="59" spans="1:27" ht="21" x14ac:dyDescent="0.55000000000000004">
      <c r="A59" s="2" t="s">
        <v>65</v>
      </c>
      <c r="C59" s="4">
        <v>6942000</v>
      </c>
      <c r="D59" s="4"/>
      <c r="E59" s="4">
        <v>114827915861</v>
      </c>
      <c r="F59" s="4"/>
      <c r="G59" s="4">
        <v>47131747533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6942000</v>
      </c>
      <c r="R59" s="4"/>
      <c r="S59" s="4">
        <v>6680</v>
      </c>
      <c r="T59" s="4"/>
      <c r="U59" s="4">
        <v>114827915861</v>
      </c>
      <c r="V59" s="4"/>
      <c r="W59" s="4">
        <v>46096643268</v>
      </c>
      <c r="Y59" s="6">
        <v>1.049054657233265E-2</v>
      </c>
      <c r="AA59" s="5"/>
    </row>
    <row r="60" spans="1:27" ht="21" x14ac:dyDescent="0.55000000000000004">
      <c r="A60" s="2" t="s">
        <v>66</v>
      </c>
      <c r="C60" s="4">
        <v>2500000</v>
      </c>
      <c r="D60" s="4"/>
      <c r="E60" s="4">
        <v>46407315083</v>
      </c>
      <c r="F60" s="4"/>
      <c r="G60" s="4">
        <v>66477093750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2500000</v>
      </c>
      <c r="R60" s="4"/>
      <c r="S60" s="4">
        <v>22950</v>
      </c>
      <c r="T60" s="4"/>
      <c r="U60" s="4">
        <v>46407315083</v>
      </c>
      <c r="V60" s="4"/>
      <c r="W60" s="4">
        <v>57033618750</v>
      </c>
      <c r="Y60" s="6">
        <v>1.2979553201022023E-2</v>
      </c>
      <c r="AA60" s="5"/>
    </row>
    <row r="61" spans="1:27" ht="21" x14ac:dyDescent="0.55000000000000004">
      <c r="A61" s="2" t="s">
        <v>67</v>
      </c>
      <c r="C61" s="4">
        <v>6760000</v>
      </c>
      <c r="D61" s="4"/>
      <c r="E61" s="4">
        <v>201899108539</v>
      </c>
      <c r="F61" s="4"/>
      <c r="G61" s="4">
        <v>194873562000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6760000</v>
      </c>
      <c r="R61" s="4"/>
      <c r="S61" s="4">
        <v>29430</v>
      </c>
      <c r="T61" s="4"/>
      <c r="U61" s="4">
        <v>201899108539</v>
      </c>
      <c r="V61" s="4"/>
      <c r="W61" s="4">
        <v>197763066540</v>
      </c>
      <c r="Y61" s="6">
        <v>4.5006371673605022E-2</v>
      </c>
      <c r="AA61" s="5"/>
    </row>
    <row r="62" spans="1:27" ht="21" x14ac:dyDescent="0.55000000000000004">
      <c r="A62" s="2" t="s">
        <v>68</v>
      </c>
      <c r="C62" s="4">
        <v>19591320</v>
      </c>
      <c r="D62" s="4"/>
      <c r="E62" s="4">
        <v>158751997342</v>
      </c>
      <c r="F62" s="4"/>
      <c r="G62" s="4">
        <v>131259826094.03999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19591320</v>
      </c>
      <c r="R62" s="4"/>
      <c r="S62" s="4">
        <v>7020</v>
      </c>
      <c r="T62" s="4"/>
      <c r="U62" s="4">
        <v>158751997342</v>
      </c>
      <c r="V62" s="4"/>
      <c r="W62" s="4">
        <v>136712756554.92</v>
      </c>
      <c r="Y62" s="6">
        <v>3.1112710991409019E-2</v>
      </c>
      <c r="AA62" s="5"/>
    </row>
    <row r="63" spans="1:27" ht="21" x14ac:dyDescent="0.55000000000000004">
      <c r="A63" s="2" t="s">
        <v>69</v>
      </c>
      <c r="C63" s="4">
        <v>10000000</v>
      </c>
      <c r="D63" s="4"/>
      <c r="E63" s="4">
        <v>11585587567</v>
      </c>
      <c r="F63" s="4"/>
      <c r="G63" s="4">
        <v>32306625000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10000000</v>
      </c>
      <c r="R63" s="4"/>
      <c r="S63" s="4">
        <v>2768</v>
      </c>
      <c r="T63" s="4"/>
      <c r="U63" s="4">
        <v>11585587567</v>
      </c>
      <c r="V63" s="4"/>
      <c r="W63" s="4">
        <v>27515304000</v>
      </c>
      <c r="Y63" s="6">
        <v>6.261856777416812E-3</v>
      </c>
      <c r="AA63" s="5"/>
    </row>
    <row r="64" spans="1:27" ht="21" x14ac:dyDescent="0.55000000000000004">
      <c r="A64" s="2" t="s">
        <v>70</v>
      </c>
      <c r="C64" s="4">
        <v>10200</v>
      </c>
      <c r="D64" s="4"/>
      <c r="E64" s="4">
        <v>698446833</v>
      </c>
      <c r="F64" s="4"/>
      <c r="G64" s="4">
        <v>465323353.82999998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10200</v>
      </c>
      <c r="R64" s="4"/>
      <c r="S64" s="4">
        <v>45893</v>
      </c>
      <c r="T64" s="4"/>
      <c r="U64" s="4">
        <v>698446833</v>
      </c>
      <c r="V64" s="4"/>
      <c r="W64" s="4">
        <v>465323353.82999998</v>
      </c>
      <c r="Y64" s="6">
        <v>1.0589700178746732E-4</v>
      </c>
      <c r="AA64" s="5"/>
    </row>
    <row r="65" spans="1:27" ht="21" x14ac:dyDescent="0.55000000000000004">
      <c r="A65" s="2" t="s">
        <v>71</v>
      </c>
      <c r="C65" s="4">
        <v>5990742</v>
      </c>
      <c r="D65" s="4"/>
      <c r="E65" s="4">
        <v>52277530330</v>
      </c>
      <c r="F65" s="4"/>
      <c r="G65" s="4">
        <v>28286711154.224998</v>
      </c>
      <c r="H65" s="4"/>
      <c r="I65" s="4">
        <v>0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v>5990742</v>
      </c>
      <c r="R65" s="4"/>
      <c r="S65" s="4">
        <v>5000</v>
      </c>
      <c r="T65" s="4"/>
      <c r="U65" s="4">
        <v>52277530330</v>
      </c>
      <c r="V65" s="4"/>
      <c r="W65" s="4">
        <v>29775485425.5</v>
      </c>
      <c r="Y65" s="6">
        <v>6.7762226146054101E-3</v>
      </c>
      <c r="AA65" s="5"/>
    </row>
    <row r="66" spans="1:27" ht="21" x14ac:dyDescent="0.55000000000000004">
      <c r="A66" s="2" t="s">
        <v>72</v>
      </c>
      <c r="C66" s="4">
        <v>930000</v>
      </c>
      <c r="D66" s="4"/>
      <c r="E66" s="4">
        <v>19912410112</v>
      </c>
      <c r="F66" s="4"/>
      <c r="G66" s="4">
        <f>14597326035-13</f>
        <v>14597326022</v>
      </c>
      <c r="H66" s="4"/>
      <c r="I66" s="4">
        <v>100000</v>
      </c>
      <c r="J66" s="4"/>
      <c r="K66" s="4">
        <v>1485237012</v>
      </c>
      <c r="L66" s="4"/>
      <c r="M66" s="4">
        <v>0</v>
      </c>
      <c r="N66" s="4"/>
      <c r="O66" s="4">
        <v>0</v>
      </c>
      <c r="P66" s="4"/>
      <c r="Q66" s="4">
        <v>1030000</v>
      </c>
      <c r="R66" s="4"/>
      <c r="S66" s="4">
        <v>13580</v>
      </c>
      <c r="T66" s="4"/>
      <c r="U66" s="4">
        <v>21397647124</v>
      </c>
      <c r="V66" s="4"/>
      <c r="W66" s="4">
        <v>13904174970</v>
      </c>
      <c r="Y66" s="6">
        <v>3.1642736809407487E-3</v>
      </c>
      <c r="AA66" s="5"/>
    </row>
    <row r="67" spans="1:27" ht="21" x14ac:dyDescent="0.55000000000000004">
      <c r="A67" s="2" t="s">
        <v>73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430134</v>
      </c>
      <c r="J67" s="4"/>
      <c r="K67" s="4">
        <v>55440986329</v>
      </c>
      <c r="L67" s="4"/>
      <c r="M67" s="4">
        <v>0</v>
      </c>
      <c r="N67" s="4"/>
      <c r="O67" s="4">
        <v>0</v>
      </c>
      <c r="P67" s="4"/>
      <c r="Q67" s="4">
        <v>430134</v>
      </c>
      <c r="R67" s="4"/>
      <c r="S67" s="4">
        <v>129600</v>
      </c>
      <c r="T67" s="4"/>
      <c r="U67" s="4">
        <v>55440986329</v>
      </c>
      <c r="V67" s="4"/>
      <c r="W67" s="4">
        <f>55413681469.92-18</f>
        <v>55413681451.919998</v>
      </c>
      <c r="Y67" s="6">
        <v>1.2610892351446364E-2</v>
      </c>
      <c r="AA67" s="5"/>
    </row>
    <row r="68" spans="1:27" ht="21" x14ac:dyDescent="0.55000000000000004">
      <c r="A68" s="2" t="s">
        <v>74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62000000</v>
      </c>
      <c r="J68" s="4"/>
      <c r="K68" s="4">
        <v>0</v>
      </c>
      <c r="L68" s="4"/>
      <c r="M68" s="4">
        <v>-62000000</v>
      </c>
      <c r="N68" s="4"/>
      <c r="O68" s="4">
        <v>77063131893</v>
      </c>
      <c r="P68" s="4"/>
      <c r="Q68" s="4">
        <v>0</v>
      </c>
      <c r="R68" s="4"/>
      <c r="S68" s="4">
        <v>0</v>
      </c>
      <c r="T68" s="4"/>
      <c r="U68" s="4">
        <v>0</v>
      </c>
      <c r="V68" s="4"/>
      <c r="W68" s="4">
        <v>0</v>
      </c>
      <c r="Y68" s="6">
        <v>0</v>
      </c>
      <c r="AA68" s="5"/>
    </row>
    <row r="69" spans="1:27" ht="19.5" customHeight="1" thickBot="1" x14ac:dyDescent="0.5">
      <c r="C69" s="9">
        <f>SUM(C9:C68)</f>
        <v>641565595</v>
      </c>
      <c r="D69" s="4"/>
      <c r="E69" s="9">
        <f>SUM(E9:E68)</f>
        <v>4865966012083</v>
      </c>
      <c r="F69" s="4"/>
      <c r="G69" s="9">
        <f>SUM(SUM(G9:G68))</f>
        <v>4315112427017.4917</v>
      </c>
      <c r="H69" s="4"/>
      <c r="I69" s="9">
        <f>SUM(I9:I68)</f>
        <v>88943319</v>
      </c>
      <c r="J69" s="4"/>
      <c r="K69" s="9">
        <f>SUM(K9:K68)</f>
        <v>144955105381</v>
      </c>
      <c r="L69" s="4"/>
      <c r="M69" s="9">
        <f>SUM(M9:M68)</f>
        <v>-146488552</v>
      </c>
      <c r="N69" s="4"/>
      <c r="O69" s="9">
        <f>SUM(O9:O68)</f>
        <v>189947855154</v>
      </c>
      <c r="P69" s="4"/>
      <c r="Q69" s="9">
        <f>SUM(Q9:Q68)</f>
        <v>584020362</v>
      </c>
      <c r="R69" s="4"/>
      <c r="S69" s="9">
        <f>SUM(S9:S68)</f>
        <v>1131134</v>
      </c>
      <c r="T69" s="4"/>
      <c r="U69" s="9">
        <f>SUM(U9:U68)</f>
        <v>4854082412551</v>
      </c>
      <c r="V69" s="4"/>
      <c r="W69" s="9">
        <f>SUM(W9:W68)</f>
        <v>4255767297148.7129</v>
      </c>
      <c r="Y69" s="10">
        <f>SUM(Y9:Y68)</f>
        <v>0.96851575009890856</v>
      </c>
      <c r="AA69" s="14"/>
    </row>
    <row r="70" spans="1:27" ht="19.5" thickTop="1" x14ac:dyDescent="0.45"/>
    <row r="71" spans="1:27" x14ac:dyDescent="0.45">
      <c r="I71" s="13"/>
      <c r="K71" s="13"/>
      <c r="M71" s="13"/>
      <c r="O71" s="3"/>
      <c r="U71" s="11"/>
      <c r="W71" s="11"/>
    </row>
    <row r="72" spans="1:27" x14ac:dyDescent="0.45">
      <c r="C72" s="7"/>
      <c r="D72" s="7"/>
      <c r="E72" s="7"/>
      <c r="F72" s="7"/>
      <c r="G72" s="7"/>
      <c r="K72" s="3"/>
      <c r="M72" s="3"/>
      <c r="N72" s="3"/>
      <c r="O72" s="3"/>
      <c r="Q72" s="7"/>
      <c r="S72" s="7"/>
      <c r="U72" s="3"/>
      <c r="W72" s="11"/>
    </row>
    <row r="73" spans="1:27" x14ac:dyDescent="0.45">
      <c r="U73" s="12"/>
      <c r="W73" s="11"/>
    </row>
    <row r="74" spans="1:27" x14ac:dyDescent="0.45">
      <c r="U74" s="3"/>
      <c r="W74" s="3"/>
    </row>
    <row r="75" spans="1:27" x14ac:dyDescent="0.45">
      <c r="W75" s="12"/>
    </row>
    <row r="76" spans="1:27" x14ac:dyDescent="0.45">
      <c r="W76" s="3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tabSelected="1" view="pageBreakPreview" zoomScale="120" zoomScaleNormal="100" zoomScaleSheetLayoutView="120" workbookViewId="0">
      <selection activeCell="N4" sqref="N4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8.140625" style="1" bestFit="1" customWidth="1"/>
    <col min="10" max="10" width="9.140625" style="1"/>
    <col min="11" max="11" width="20.5703125" style="1" bestFit="1" customWidth="1"/>
    <col min="12" max="16384" width="9.140625" style="1"/>
  </cols>
  <sheetData>
    <row r="2" spans="1:11" ht="30" x14ac:dyDescent="0.45">
      <c r="A2" s="30" t="s">
        <v>0</v>
      </c>
      <c r="B2" s="30"/>
      <c r="C2" s="30"/>
      <c r="D2" s="30"/>
      <c r="E2" s="30"/>
      <c r="F2" s="30"/>
      <c r="G2" s="30"/>
    </row>
    <row r="3" spans="1:11" ht="30" x14ac:dyDescent="0.45">
      <c r="A3" s="30" t="s">
        <v>111</v>
      </c>
      <c r="B3" s="30"/>
      <c r="C3" s="30"/>
      <c r="D3" s="30"/>
      <c r="E3" s="30"/>
      <c r="F3" s="30"/>
      <c r="G3" s="30"/>
    </row>
    <row r="4" spans="1:11" ht="30" x14ac:dyDescent="0.4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</row>
    <row r="6" spans="1:11" ht="30" x14ac:dyDescent="0.45">
      <c r="A6" s="29" t="s">
        <v>115</v>
      </c>
      <c r="C6" s="29" t="s">
        <v>82</v>
      </c>
      <c r="E6" s="29" t="s">
        <v>189</v>
      </c>
      <c r="G6" s="29" t="s">
        <v>13</v>
      </c>
      <c r="I6" s="3"/>
      <c r="K6" s="3"/>
    </row>
    <row r="7" spans="1:11" ht="21" x14ac:dyDescent="0.55000000000000004">
      <c r="A7" s="2" t="s">
        <v>197</v>
      </c>
      <c r="C7" s="4">
        <f>-26199418970-21</f>
        <v>-26199418991</v>
      </c>
      <c r="E7" s="6">
        <v>1.0746</v>
      </c>
      <c r="F7" s="15"/>
      <c r="G7" s="6">
        <v>-6.0000000000000001E-3</v>
      </c>
      <c r="I7" s="26"/>
      <c r="J7" s="7"/>
      <c r="K7" s="5"/>
    </row>
    <row r="8" spans="1:11" ht="21" x14ac:dyDescent="0.55000000000000004">
      <c r="A8" s="2" t="s">
        <v>198</v>
      </c>
      <c r="C8" s="4">
        <v>0</v>
      </c>
      <c r="E8" s="6">
        <v>0</v>
      </c>
      <c r="F8" s="15"/>
      <c r="G8" s="6">
        <v>0</v>
      </c>
      <c r="I8" s="26"/>
      <c r="K8" s="5"/>
    </row>
    <row r="9" spans="1:11" ht="21" x14ac:dyDescent="0.55000000000000004">
      <c r="A9" s="2" t="s">
        <v>199</v>
      </c>
      <c r="C9" s="4">
        <v>79285</v>
      </c>
      <c r="E9" s="6">
        <v>0</v>
      </c>
      <c r="F9" s="15"/>
      <c r="G9" s="6">
        <v>0</v>
      </c>
      <c r="I9" s="26"/>
      <c r="K9" s="5"/>
    </row>
    <row r="10" spans="1:11" ht="19.5" thickBot="1" x14ac:dyDescent="0.5">
      <c r="C10" s="9">
        <f>SUM(C7:C9)</f>
        <v>-26199339706</v>
      </c>
      <c r="E10" s="10">
        <f>SUM(E7:E9)</f>
        <v>1.0746</v>
      </c>
      <c r="F10" s="28"/>
      <c r="G10" s="10">
        <f>SUM(G7:G9)</f>
        <v>-6.0000000000000001E-3</v>
      </c>
    </row>
    <row r="11" spans="1:11" ht="19.5" thickTop="1" x14ac:dyDescent="0.45"/>
  </sheetData>
  <mergeCells count="7">
    <mergeCell ref="A2:G2"/>
    <mergeCell ref="A3:G3"/>
    <mergeCell ref="A6"/>
    <mergeCell ref="C6"/>
    <mergeCell ref="E6"/>
    <mergeCell ref="G6"/>
    <mergeCell ref="A4:E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zoomScale="120" zoomScaleNormal="100" zoomScaleSheetLayoutView="120" workbookViewId="0">
      <selection activeCell="S11" sqref="S11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8.42578125" style="1" bestFit="1" customWidth="1"/>
    <col min="22" max="16384" width="9.140625" style="1"/>
  </cols>
  <sheetData>
    <row r="2" spans="1:21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1" ht="30" x14ac:dyDescent="0.4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1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6" spans="1:21" ht="30" x14ac:dyDescent="0.45">
      <c r="A6" s="31" t="s">
        <v>77</v>
      </c>
      <c r="C6" s="29" t="s">
        <v>78</v>
      </c>
      <c r="D6" s="29" t="s">
        <v>78</v>
      </c>
      <c r="E6" s="29" t="s">
        <v>78</v>
      </c>
      <c r="F6" s="29" t="s">
        <v>78</v>
      </c>
      <c r="G6" s="29" t="s">
        <v>78</v>
      </c>
      <c r="H6" s="29" t="s">
        <v>78</v>
      </c>
      <c r="I6" s="29" t="s">
        <v>78</v>
      </c>
      <c r="K6" s="32" t="s">
        <v>4</v>
      </c>
      <c r="M6" s="29" t="s">
        <v>5</v>
      </c>
      <c r="N6" s="29" t="s">
        <v>5</v>
      </c>
      <c r="O6" s="29" t="s">
        <v>5</v>
      </c>
      <c r="Q6" s="32" t="s">
        <v>6</v>
      </c>
      <c r="R6" s="32" t="s">
        <v>6</v>
      </c>
      <c r="S6" s="32" t="s">
        <v>6</v>
      </c>
    </row>
    <row r="7" spans="1:21" ht="30" x14ac:dyDescent="0.45">
      <c r="A7" s="29" t="s">
        <v>77</v>
      </c>
      <c r="C7" s="29" t="s">
        <v>79</v>
      </c>
      <c r="E7" s="29" t="s">
        <v>80</v>
      </c>
      <c r="G7" s="29" t="s">
        <v>81</v>
      </c>
      <c r="I7" s="29" t="s">
        <v>75</v>
      </c>
      <c r="K7" s="29" t="s">
        <v>82</v>
      </c>
      <c r="M7" s="29" t="s">
        <v>83</v>
      </c>
      <c r="O7" s="29" t="s">
        <v>84</v>
      </c>
      <c r="Q7" s="29" t="s">
        <v>82</v>
      </c>
      <c r="S7" s="33" t="s">
        <v>76</v>
      </c>
      <c r="U7" s="13"/>
    </row>
    <row r="8" spans="1:21" ht="21" x14ac:dyDescent="0.55000000000000004">
      <c r="A8" s="2" t="s">
        <v>85</v>
      </c>
      <c r="C8" s="15" t="s">
        <v>86</v>
      </c>
      <c r="E8" s="1" t="s">
        <v>87</v>
      </c>
      <c r="G8" s="15" t="s">
        <v>88</v>
      </c>
      <c r="I8" s="4">
        <v>0</v>
      </c>
      <c r="J8" s="4"/>
      <c r="K8" s="4">
        <v>94432396495</v>
      </c>
      <c r="L8" s="4"/>
      <c r="M8" s="4">
        <v>65070991654</v>
      </c>
      <c r="N8" s="4"/>
      <c r="O8" s="4">
        <v>139453553678</v>
      </c>
      <c r="P8" s="4"/>
      <c r="Q8" s="4">
        <v>20049834471</v>
      </c>
      <c r="S8" s="16">
        <v>4.5628858713796724E-3</v>
      </c>
    </row>
    <row r="9" spans="1:21" ht="21" x14ac:dyDescent="0.55000000000000004">
      <c r="A9" s="2" t="s">
        <v>89</v>
      </c>
      <c r="C9" s="15" t="s">
        <v>90</v>
      </c>
      <c r="E9" s="1" t="s">
        <v>87</v>
      </c>
      <c r="G9" s="15" t="s">
        <v>91</v>
      </c>
      <c r="I9" s="4">
        <v>10</v>
      </c>
      <c r="J9" s="4"/>
      <c r="K9" s="4">
        <v>386094</v>
      </c>
      <c r="L9" s="4"/>
      <c r="M9" s="4">
        <v>2522</v>
      </c>
      <c r="N9" s="4"/>
      <c r="O9" s="4">
        <v>0</v>
      </c>
      <c r="P9" s="4"/>
      <c r="Q9" s="4">
        <v>388616</v>
      </c>
      <c r="S9" s="16">
        <v>8.8440154374184341E-8</v>
      </c>
    </row>
    <row r="10" spans="1:21" ht="21" x14ac:dyDescent="0.55000000000000004">
      <c r="A10" s="2" t="s">
        <v>92</v>
      </c>
      <c r="C10" s="15" t="s">
        <v>93</v>
      </c>
      <c r="E10" s="1" t="s">
        <v>87</v>
      </c>
      <c r="G10" s="15" t="s">
        <v>94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16">
        <v>5.0048785304698267E-8</v>
      </c>
    </row>
    <row r="11" spans="1:21" ht="21" x14ac:dyDescent="0.55000000000000004">
      <c r="A11" s="2" t="s">
        <v>95</v>
      </c>
      <c r="C11" s="15" t="s">
        <v>96</v>
      </c>
      <c r="E11" s="1" t="s">
        <v>87</v>
      </c>
      <c r="G11" s="15" t="s">
        <v>94</v>
      </c>
      <c r="I11" s="4">
        <v>10</v>
      </c>
      <c r="J11" s="4"/>
      <c r="K11" s="4">
        <v>8726833</v>
      </c>
      <c r="L11" s="4"/>
      <c r="M11" s="4">
        <v>71143</v>
      </c>
      <c r="N11" s="4"/>
      <c r="O11" s="4">
        <v>0</v>
      </c>
      <c r="P11" s="4"/>
      <c r="Q11" s="4">
        <v>8797976</v>
      </c>
      <c r="S11" s="16">
        <v>2.0022190430151329E-6</v>
      </c>
    </row>
    <row r="12" spans="1:21" ht="21" x14ac:dyDescent="0.55000000000000004">
      <c r="A12" s="2" t="s">
        <v>97</v>
      </c>
      <c r="C12" s="15" t="s">
        <v>98</v>
      </c>
      <c r="E12" s="1" t="s">
        <v>87</v>
      </c>
      <c r="G12" s="15" t="s">
        <v>99</v>
      </c>
      <c r="I12" s="4">
        <v>10</v>
      </c>
      <c r="J12" s="4"/>
      <c r="K12" s="4">
        <v>453870</v>
      </c>
      <c r="L12" s="4"/>
      <c r="M12" s="4">
        <v>0</v>
      </c>
      <c r="N12" s="4"/>
      <c r="O12" s="4">
        <v>0</v>
      </c>
      <c r="P12" s="4"/>
      <c r="Q12" s="4">
        <v>453870</v>
      </c>
      <c r="S12" s="16">
        <v>1.032904792026346E-7</v>
      </c>
    </row>
    <row r="13" spans="1:21" ht="21" x14ac:dyDescent="0.55000000000000004">
      <c r="A13" s="2" t="s">
        <v>97</v>
      </c>
      <c r="C13" s="15" t="s">
        <v>100</v>
      </c>
      <c r="E13" s="1" t="s">
        <v>101</v>
      </c>
      <c r="G13" s="15" t="s">
        <v>102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S13" s="16">
        <v>1.1834016168808246E-7</v>
      </c>
    </row>
    <row r="14" spans="1:21" ht="21" x14ac:dyDescent="0.55000000000000004">
      <c r="A14" s="2" t="s">
        <v>103</v>
      </c>
      <c r="C14" s="15" t="s">
        <v>104</v>
      </c>
      <c r="E14" s="1" t="s">
        <v>87</v>
      </c>
      <c r="G14" s="15" t="s">
        <v>105</v>
      </c>
      <c r="I14" s="4">
        <v>0</v>
      </c>
      <c r="J14" s="4"/>
      <c r="K14" s="4">
        <v>380875</v>
      </c>
      <c r="L14" s="4"/>
      <c r="M14" s="4">
        <v>0</v>
      </c>
      <c r="N14" s="4"/>
      <c r="O14" s="4">
        <v>0</v>
      </c>
      <c r="P14" s="4"/>
      <c r="Q14" s="4">
        <v>380875</v>
      </c>
      <c r="S14" s="16">
        <v>8.667847900567002E-8</v>
      </c>
    </row>
    <row r="15" spans="1:21" ht="21" x14ac:dyDescent="0.55000000000000004">
      <c r="A15" s="2" t="s">
        <v>106</v>
      </c>
      <c r="C15" s="15" t="s">
        <v>107</v>
      </c>
      <c r="E15" s="1" t="s">
        <v>101</v>
      </c>
      <c r="G15" s="15" t="s">
        <v>108</v>
      </c>
      <c r="I15" s="4">
        <v>0</v>
      </c>
      <c r="J15" s="4"/>
      <c r="K15" s="4">
        <v>1473066269</v>
      </c>
      <c r="L15" s="4"/>
      <c r="M15" s="4">
        <v>4342214940</v>
      </c>
      <c r="N15" s="4"/>
      <c r="O15" s="4">
        <v>5781102925</v>
      </c>
      <c r="P15" s="4"/>
      <c r="Q15" s="4">
        <v>34178284</v>
      </c>
      <c r="S15" s="16">
        <v>7.7781993361176965E-6</v>
      </c>
    </row>
    <row r="16" spans="1:21" ht="21" x14ac:dyDescent="0.55000000000000004">
      <c r="A16" s="2" t="s">
        <v>106</v>
      </c>
      <c r="C16" s="15" t="s">
        <v>109</v>
      </c>
      <c r="E16" s="1" t="s">
        <v>87</v>
      </c>
      <c r="G16" s="15" t="s">
        <v>110</v>
      </c>
      <c r="I16" s="4">
        <v>0</v>
      </c>
      <c r="J16" s="4"/>
      <c r="K16" s="4">
        <v>0</v>
      </c>
      <c r="L16" s="4"/>
      <c r="M16" s="4">
        <v>193029951755</v>
      </c>
      <c r="N16" s="4"/>
      <c r="O16" s="4">
        <v>125196617911</v>
      </c>
      <c r="P16" s="4"/>
      <c r="Q16" s="4">
        <v>67833333844</v>
      </c>
      <c r="S16" s="16">
        <v>1.5437322490270456E-2</v>
      </c>
    </row>
    <row r="17" spans="11:19" ht="19.5" thickBot="1" x14ac:dyDescent="0.5">
      <c r="K17" s="9">
        <f>SUM(K8:K16)</f>
        <v>95916150356</v>
      </c>
      <c r="L17" s="4"/>
      <c r="M17" s="9">
        <f>SUM(M8:M16)</f>
        <v>262443232014</v>
      </c>
      <c r="N17" s="4"/>
      <c r="O17" s="9">
        <f>SUM(SUM(O8:O16))</f>
        <v>270431274514</v>
      </c>
      <c r="P17" s="4"/>
      <c r="Q17" s="9">
        <f>SUM(Q8:Q16)</f>
        <v>87928107856</v>
      </c>
      <c r="S17" s="10">
        <f>SUM(S8:S16)</f>
        <v>2.0010435578088837E-2</v>
      </c>
    </row>
    <row r="18" spans="11:19" ht="19.5" thickTop="1" x14ac:dyDescent="0.45">
      <c r="K18" s="11"/>
      <c r="M18" s="3"/>
      <c r="O18" s="3"/>
      <c r="Q18" s="3"/>
    </row>
    <row r="19" spans="11:19" x14ac:dyDescent="0.45">
      <c r="K19" s="3"/>
      <c r="L19" s="3"/>
      <c r="M19" s="3"/>
      <c r="N19" s="3"/>
      <c r="O19" s="3"/>
      <c r="P19" s="3"/>
      <c r="Q19" s="3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5"/>
  <sheetViews>
    <sheetView rightToLeft="1" view="pageBreakPreview" zoomScale="130" zoomScaleNormal="100" zoomScaleSheetLayoutView="130" workbookViewId="0">
      <selection activeCell="L11" sqref="L11"/>
    </sheetView>
  </sheetViews>
  <sheetFormatPr defaultRowHeight="18.75" x14ac:dyDescent="0.45"/>
  <cols>
    <col min="1" max="1" width="20.5703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30" x14ac:dyDescent="0.45">
      <c r="A3" s="30" t="s">
        <v>111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x14ac:dyDescent="0.45">
      <c r="R5" s="4"/>
    </row>
    <row r="6" spans="1:18" ht="30" x14ac:dyDescent="0.45">
      <c r="A6" s="29" t="s">
        <v>112</v>
      </c>
      <c r="B6" s="29" t="s">
        <v>112</v>
      </c>
      <c r="C6" s="29" t="s">
        <v>112</v>
      </c>
      <c r="D6" s="29" t="s">
        <v>112</v>
      </c>
      <c r="E6" s="29" t="s">
        <v>112</v>
      </c>
      <c r="F6" s="29" t="s">
        <v>112</v>
      </c>
      <c r="H6" s="29" t="s">
        <v>113</v>
      </c>
      <c r="I6" s="29" t="s">
        <v>113</v>
      </c>
      <c r="J6" s="29" t="s">
        <v>113</v>
      </c>
      <c r="K6" s="29" t="s">
        <v>113</v>
      </c>
      <c r="L6" s="29" t="s">
        <v>113</v>
      </c>
      <c r="N6" s="29" t="s">
        <v>114</v>
      </c>
      <c r="O6" s="29" t="s">
        <v>114</v>
      </c>
      <c r="P6" s="29" t="s">
        <v>114</v>
      </c>
      <c r="Q6" s="29" t="s">
        <v>114</v>
      </c>
      <c r="R6" s="29" t="s">
        <v>114</v>
      </c>
    </row>
    <row r="7" spans="1:18" ht="30" x14ac:dyDescent="0.45">
      <c r="A7" s="29" t="s">
        <v>115</v>
      </c>
      <c r="C7" s="29" t="s">
        <v>116</v>
      </c>
      <c r="F7" s="29" t="s">
        <v>75</v>
      </c>
      <c r="H7" s="29" t="s">
        <v>117</v>
      </c>
      <c r="J7" s="29" t="s">
        <v>118</v>
      </c>
      <c r="L7" s="29" t="s">
        <v>119</v>
      </c>
      <c r="N7" s="29" t="s">
        <v>117</v>
      </c>
      <c r="P7" s="29" t="s">
        <v>118</v>
      </c>
      <c r="R7" s="29" t="s">
        <v>119</v>
      </c>
    </row>
    <row r="8" spans="1:18" ht="21" x14ac:dyDescent="0.55000000000000004">
      <c r="A8" s="2" t="s">
        <v>85</v>
      </c>
      <c r="C8" s="4">
        <v>30</v>
      </c>
      <c r="D8" s="4"/>
      <c r="E8" s="4"/>
      <c r="F8" s="4">
        <v>0</v>
      </c>
      <c r="G8" s="4"/>
      <c r="H8" s="4">
        <v>0</v>
      </c>
      <c r="I8" s="4"/>
      <c r="J8" s="4">
        <v>0</v>
      </c>
      <c r="K8" s="4"/>
      <c r="L8" s="4">
        <v>0</v>
      </c>
      <c r="M8" s="4"/>
      <c r="N8" s="4">
        <v>155561873</v>
      </c>
      <c r="O8" s="4"/>
      <c r="P8" s="4">
        <v>0</v>
      </c>
      <c r="Q8" s="4"/>
      <c r="R8" s="4">
        <v>155561873</v>
      </c>
    </row>
    <row r="9" spans="1:18" ht="21" x14ac:dyDescent="0.55000000000000004">
      <c r="A9" s="2" t="s">
        <v>89</v>
      </c>
      <c r="C9" s="4">
        <v>29</v>
      </c>
      <c r="D9" s="4"/>
      <c r="E9" s="4"/>
      <c r="F9" s="4">
        <v>10</v>
      </c>
      <c r="G9" s="4"/>
      <c r="H9" s="4">
        <v>2523</v>
      </c>
      <c r="I9" s="4"/>
      <c r="J9" s="4">
        <v>0</v>
      </c>
      <c r="K9" s="4"/>
      <c r="L9" s="4">
        <v>2523</v>
      </c>
      <c r="M9" s="4"/>
      <c r="N9" s="4">
        <v>23322</v>
      </c>
      <c r="O9" s="4"/>
      <c r="P9" s="4">
        <v>-2</v>
      </c>
      <c r="Q9" s="4"/>
      <c r="R9" s="4">
        <v>23320</v>
      </c>
    </row>
    <row r="10" spans="1:18" ht="21" x14ac:dyDescent="0.55000000000000004">
      <c r="A10" s="2" t="s">
        <v>92</v>
      </c>
      <c r="C10" s="4">
        <v>23</v>
      </c>
      <c r="D10" s="4"/>
      <c r="E10" s="4"/>
      <c r="F10" s="4">
        <v>10</v>
      </c>
      <c r="G10" s="4"/>
      <c r="H10" s="4">
        <v>1800</v>
      </c>
      <c r="I10" s="4"/>
      <c r="J10" s="4">
        <v>-12</v>
      </c>
      <c r="K10" s="4"/>
      <c r="L10" s="4">
        <v>1788</v>
      </c>
      <c r="M10" s="4"/>
      <c r="N10" s="4">
        <v>13546</v>
      </c>
      <c r="O10" s="4"/>
      <c r="P10" s="4">
        <v>-95</v>
      </c>
      <c r="Q10" s="4"/>
      <c r="R10" s="4">
        <v>13451</v>
      </c>
    </row>
    <row r="11" spans="1:18" ht="21" x14ac:dyDescent="0.55000000000000004">
      <c r="A11" s="2" t="s">
        <v>95</v>
      </c>
      <c r="C11" s="4">
        <v>30</v>
      </c>
      <c r="D11" s="4"/>
      <c r="E11" s="4"/>
      <c r="F11" s="4">
        <v>10</v>
      </c>
      <c r="G11" s="4"/>
      <c r="H11" s="4">
        <v>71242</v>
      </c>
      <c r="I11" s="4"/>
      <c r="J11" s="4">
        <v>0</v>
      </c>
      <c r="K11" s="4"/>
      <c r="L11" s="4">
        <v>71242</v>
      </c>
      <c r="M11" s="4"/>
      <c r="N11" s="4">
        <v>8472396</v>
      </c>
      <c r="O11" s="4"/>
      <c r="P11" s="4">
        <v>0</v>
      </c>
      <c r="Q11" s="4"/>
      <c r="R11" s="4">
        <v>8472396</v>
      </c>
    </row>
    <row r="12" spans="1:18" ht="21" x14ac:dyDescent="0.55000000000000004">
      <c r="A12" s="2" t="s">
        <v>97</v>
      </c>
      <c r="C12" s="4">
        <v>30</v>
      </c>
      <c r="D12" s="4"/>
      <c r="E12" s="4"/>
      <c r="F12" s="4">
        <v>10</v>
      </c>
      <c r="G12" s="4"/>
      <c r="H12" s="4">
        <v>3720</v>
      </c>
      <c r="I12" s="4"/>
      <c r="J12" s="4">
        <v>0</v>
      </c>
      <c r="K12" s="4"/>
      <c r="L12" s="4">
        <v>3720</v>
      </c>
      <c r="M12" s="4"/>
      <c r="N12" s="4">
        <v>52119</v>
      </c>
      <c r="O12" s="4"/>
      <c r="P12" s="4">
        <v>0</v>
      </c>
      <c r="Q12" s="4"/>
      <c r="R12" s="4">
        <v>52119</v>
      </c>
    </row>
    <row r="13" spans="1:18" ht="19.5" thickBot="1" x14ac:dyDescent="0.5">
      <c r="H13" s="9">
        <f>SUM(H8:H12)</f>
        <v>79285</v>
      </c>
      <c r="I13" s="4"/>
      <c r="J13" s="9">
        <f>SUM(J8:J12)</f>
        <v>-12</v>
      </c>
      <c r="K13" s="4"/>
      <c r="L13" s="9">
        <f>SUM(L8:L12)</f>
        <v>79273</v>
      </c>
      <c r="M13" s="4"/>
      <c r="N13" s="9">
        <f>SUM(N8:N12)</f>
        <v>164123256</v>
      </c>
      <c r="O13" s="4"/>
      <c r="P13" s="9">
        <f>SUM(P8:P12)</f>
        <v>-97</v>
      </c>
      <c r="Q13" s="4"/>
      <c r="R13" s="9">
        <f>SUM(R8:R12)</f>
        <v>164123159</v>
      </c>
    </row>
    <row r="14" spans="1:18" ht="19.5" thickTop="1" x14ac:dyDescent="0.45">
      <c r="H14" s="11"/>
      <c r="J14" s="17"/>
      <c r="L14" s="3"/>
      <c r="N14" s="11"/>
      <c r="R14" s="3"/>
    </row>
    <row r="15" spans="1:18" x14ac:dyDescent="0.45"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</sheetData>
  <mergeCells count="15">
    <mergeCell ref="A2:R2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  <mergeCell ref="A3:R3"/>
    <mergeCell ref="A4:R4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3"/>
  <sheetViews>
    <sheetView rightToLeft="1" view="pageBreakPreview" zoomScaleNormal="100" zoomScaleSheetLayoutView="100" workbookViewId="0">
      <selection activeCell="A19" sqref="A19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30" x14ac:dyDescent="0.45">
      <c r="A3" s="30" t="s">
        <v>111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x14ac:dyDescent="0.45">
      <c r="Q5" s="4"/>
    </row>
    <row r="6" spans="1:19" ht="30" x14ac:dyDescent="0.45">
      <c r="A6" s="31" t="s">
        <v>3</v>
      </c>
      <c r="C6" s="29" t="s">
        <v>121</v>
      </c>
      <c r="D6" s="29" t="s">
        <v>121</v>
      </c>
      <c r="E6" s="29" t="s">
        <v>121</v>
      </c>
      <c r="F6" s="29" t="s">
        <v>121</v>
      </c>
      <c r="G6" s="29" t="s">
        <v>121</v>
      </c>
      <c r="I6" s="29" t="s">
        <v>113</v>
      </c>
      <c r="J6" s="29" t="s">
        <v>113</v>
      </c>
      <c r="K6" s="29" t="s">
        <v>113</v>
      </c>
      <c r="L6" s="29" t="s">
        <v>113</v>
      </c>
      <c r="M6" s="29" t="s">
        <v>113</v>
      </c>
      <c r="O6" s="29" t="s">
        <v>114</v>
      </c>
      <c r="P6" s="29" t="s">
        <v>114</v>
      </c>
      <c r="Q6" s="29" t="s">
        <v>114</v>
      </c>
      <c r="R6" s="29" t="s">
        <v>114</v>
      </c>
      <c r="S6" s="29" t="s">
        <v>114</v>
      </c>
    </row>
    <row r="7" spans="1:19" ht="30" x14ac:dyDescent="0.45">
      <c r="A7" s="29" t="s">
        <v>3</v>
      </c>
      <c r="C7" s="29" t="s">
        <v>122</v>
      </c>
      <c r="E7" s="29" t="s">
        <v>123</v>
      </c>
      <c r="G7" s="29" t="s">
        <v>124</v>
      </c>
      <c r="I7" s="29" t="s">
        <v>125</v>
      </c>
      <c r="K7" s="29" t="s">
        <v>118</v>
      </c>
      <c r="M7" s="29" t="s">
        <v>126</v>
      </c>
      <c r="O7" s="29" t="s">
        <v>125</v>
      </c>
      <c r="Q7" s="29" t="s">
        <v>118</v>
      </c>
      <c r="S7" s="29" t="s">
        <v>126</v>
      </c>
    </row>
    <row r="8" spans="1:19" ht="21" x14ac:dyDescent="0.55000000000000004">
      <c r="A8" s="2" t="s">
        <v>127</v>
      </c>
      <c r="C8" s="15" t="s">
        <v>128</v>
      </c>
      <c r="E8" s="4">
        <v>1398518</v>
      </c>
      <c r="F8" s="4"/>
      <c r="G8" s="4">
        <v>350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489481300</v>
      </c>
      <c r="P8" s="4"/>
      <c r="Q8" s="4">
        <v>0</v>
      </c>
      <c r="R8" s="4"/>
      <c r="S8" s="4">
        <f>O8+Q8</f>
        <v>489481300</v>
      </c>
    </row>
    <row r="9" spans="1:19" ht="21" x14ac:dyDescent="0.55000000000000004">
      <c r="A9" s="2" t="s">
        <v>65</v>
      </c>
      <c r="C9" s="15" t="s">
        <v>129</v>
      </c>
      <c r="E9" s="4">
        <v>6942000</v>
      </c>
      <c r="F9" s="4"/>
      <c r="G9" s="4">
        <v>300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2082600000</v>
      </c>
      <c r="P9" s="4"/>
      <c r="Q9" s="4">
        <v>0</v>
      </c>
      <c r="R9" s="4"/>
      <c r="S9" s="4">
        <f t="shared" ref="S9:S47" si="0">O9+Q9</f>
        <v>2082600000</v>
      </c>
    </row>
    <row r="10" spans="1:19" ht="21" x14ac:dyDescent="0.55000000000000004">
      <c r="A10" s="2" t="s">
        <v>34</v>
      </c>
      <c r="C10" s="15" t="s">
        <v>130</v>
      </c>
      <c r="E10" s="4">
        <v>3200000</v>
      </c>
      <c r="F10" s="4"/>
      <c r="G10" s="4">
        <v>380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1216000000</v>
      </c>
      <c r="P10" s="4"/>
      <c r="Q10" s="4">
        <v>0</v>
      </c>
      <c r="R10" s="4"/>
      <c r="S10" s="4">
        <f t="shared" si="0"/>
        <v>1216000000</v>
      </c>
    </row>
    <row r="11" spans="1:19" ht="21" x14ac:dyDescent="0.55000000000000004">
      <c r="A11" s="21" t="s">
        <v>60</v>
      </c>
      <c r="C11" s="15" t="s">
        <v>131</v>
      </c>
      <c r="E11" s="4">
        <v>2490764</v>
      </c>
      <c r="F11" s="4"/>
      <c r="G11" s="4">
        <v>150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373614600</v>
      </c>
      <c r="P11" s="4"/>
      <c r="Q11" s="4">
        <v>-25511654</v>
      </c>
      <c r="R11" s="4"/>
      <c r="S11" s="4">
        <f t="shared" si="0"/>
        <v>348102946</v>
      </c>
    </row>
    <row r="12" spans="1:19" ht="21" x14ac:dyDescent="0.55000000000000004">
      <c r="A12" s="21" t="s">
        <v>48</v>
      </c>
      <c r="C12" s="15" t="s">
        <v>132</v>
      </c>
      <c r="E12" s="4">
        <v>4000000</v>
      </c>
      <c r="F12" s="4"/>
      <c r="G12" s="4">
        <v>2000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8000000000</v>
      </c>
      <c r="P12" s="4"/>
      <c r="Q12" s="4">
        <v>0</v>
      </c>
      <c r="R12" s="4"/>
      <c r="S12" s="4">
        <f t="shared" si="0"/>
        <v>8000000000</v>
      </c>
    </row>
    <row r="13" spans="1:19" ht="21" x14ac:dyDescent="0.55000000000000004">
      <c r="A13" s="21" t="s">
        <v>68</v>
      </c>
      <c r="C13" s="15" t="s">
        <v>133</v>
      </c>
      <c r="E13" s="4">
        <v>9795660</v>
      </c>
      <c r="F13" s="4"/>
      <c r="G13" s="4">
        <v>280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2742792608</v>
      </c>
      <c r="P13" s="4"/>
      <c r="Q13" s="4">
        <v>0</v>
      </c>
      <c r="R13" s="4"/>
      <c r="S13" s="4">
        <f t="shared" si="0"/>
        <v>2742792608</v>
      </c>
    </row>
    <row r="14" spans="1:19" ht="21" x14ac:dyDescent="0.55000000000000004">
      <c r="A14" s="21" t="s">
        <v>61</v>
      </c>
      <c r="C14" s="15" t="s">
        <v>133</v>
      </c>
      <c r="E14" s="4">
        <v>85397261</v>
      </c>
      <c r="F14" s="4"/>
      <c r="G14" s="4">
        <v>28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2391124040</v>
      </c>
      <c r="P14" s="4"/>
      <c r="Q14" s="4">
        <v>0</v>
      </c>
      <c r="R14" s="4"/>
      <c r="S14" s="4">
        <f t="shared" si="0"/>
        <v>2391124040</v>
      </c>
    </row>
    <row r="15" spans="1:19" ht="21" x14ac:dyDescent="0.55000000000000004">
      <c r="A15" s="21" t="s">
        <v>134</v>
      </c>
      <c r="C15" s="15" t="s">
        <v>135</v>
      </c>
      <c r="E15" s="4">
        <v>499387</v>
      </c>
      <c r="F15" s="4"/>
      <c r="G15" s="4">
        <v>73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36455251</v>
      </c>
      <c r="P15" s="4"/>
      <c r="Q15" s="4">
        <v>-2554190</v>
      </c>
      <c r="R15" s="4"/>
      <c r="S15" s="4">
        <f t="shared" si="0"/>
        <v>33901061</v>
      </c>
    </row>
    <row r="16" spans="1:19" ht="21" x14ac:dyDescent="0.55000000000000004">
      <c r="A16" s="21" t="s">
        <v>46</v>
      </c>
      <c r="C16" s="15" t="s">
        <v>136</v>
      </c>
      <c r="E16" s="4">
        <v>7100000</v>
      </c>
      <c r="F16" s="4"/>
      <c r="G16" s="4">
        <v>1000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7100000000</v>
      </c>
      <c r="P16" s="4"/>
      <c r="Q16" s="4">
        <v>0</v>
      </c>
      <c r="R16" s="4"/>
      <c r="S16" s="4">
        <f t="shared" si="0"/>
        <v>7100000000</v>
      </c>
    </row>
    <row r="17" spans="1:19" ht="21" x14ac:dyDescent="0.55000000000000004">
      <c r="A17" s="21" t="s">
        <v>137</v>
      </c>
      <c r="C17" s="15" t="s">
        <v>138</v>
      </c>
      <c r="E17" s="4">
        <v>4500000</v>
      </c>
      <c r="F17" s="4"/>
      <c r="G17" s="4">
        <v>2370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10665000000</v>
      </c>
      <c r="P17" s="4"/>
      <c r="Q17" s="4">
        <v>0</v>
      </c>
      <c r="R17" s="4"/>
      <c r="S17" s="4">
        <f t="shared" si="0"/>
        <v>10665000000</v>
      </c>
    </row>
    <row r="18" spans="1:19" ht="21" x14ac:dyDescent="0.55000000000000004">
      <c r="A18" s="21" t="s">
        <v>50</v>
      </c>
      <c r="C18" s="15" t="s">
        <v>139</v>
      </c>
      <c r="E18" s="4">
        <v>7864723</v>
      </c>
      <c r="F18" s="4"/>
      <c r="G18" s="4">
        <v>1100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8651195300</v>
      </c>
      <c r="P18" s="4"/>
      <c r="Q18" s="4">
        <v>-585585378</v>
      </c>
      <c r="R18" s="4"/>
      <c r="S18" s="4">
        <f t="shared" si="0"/>
        <v>8065609922</v>
      </c>
    </row>
    <row r="19" spans="1:19" ht="21" x14ac:dyDescent="0.55000000000000004">
      <c r="A19" s="21" t="s">
        <v>24</v>
      </c>
      <c r="C19" s="15" t="s">
        <v>132</v>
      </c>
      <c r="E19" s="4">
        <v>3050000</v>
      </c>
      <c r="F19" s="4"/>
      <c r="G19" s="4">
        <v>4175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12733752596</v>
      </c>
      <c r="P19" s="4"/>
      <c r="Q19" s="4">
        <v>0</v>
      </c>
      <c r="R19" s="4"/>
      <c r="S19" s="4">
        <f t="shared" si="0"/>
        <v>12733752596</v>
      </c>
    </row>
    <row r="20" spans="1:19" ht="21" x14ac:dyDescent="0.55000000000000004">
      <c r="A20" s="21" t="s">
        <v>140</v>
      </c>
      <c r="C20" s="15" t="s">
        <v>141</v>
      </c>
      <c r="E20" s="4">
        <v>6250000</v>
      </c>
      <c r="F20" s="4"/>
      <c r="G20" s="4">
        <v>1300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8125000000</v>
      </c>
      <c r="P20" s="4"/>
      <c r="Q20" s="4">
        <v>0</v>
      </c>
      <c r="R20" s="4"/>
      <c r="S20" s="4">
        <f t="shared" si="0"/>
        <v>8125000000</v>
      </c>
    </row>
    <row r="21" spans="1:19" ht="21" x14ac:dyDescent="0.55000000000000004">
      <c r="A21" s="21" t="s">
        <v>58</v>
      </c>
      <c r="C21" s="15" t="s">
        <v>142</v>
      </c>
      <c r="E21" s="4">
        <v>33223310</v>
      </c>
      <c r="F21" s="4"/>
      <c r="G21" s="4">
        <v>400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13289329479</v>
      </c>
      <c r="P21" s="4"/>
      <c r="Q21" s="4">
        <v>0</v>
      </c>
      <c r="R21" s="4"/>
      <c r="S21" s="4">
        <f t="shared" si="0"/>
        <v>13289329479</v>
      </c>
    </row>
    <row r="22" spans="1:19" ht="21" x14ac:dyDescent="0.55000000000000004">
      <c r="A22" s="21" t="s">
        <v>57</v>
      </c>
      <c r="C22" s="15" t="s">
        <v>143</v>
      </c>
      <c r="E22" s="4">
        <v>6000000</v>
      </c>
      <c r="F22" s="4"/>
      <c r="G22" s="4">
        <v>800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4800000000</v>
      </c>
      <c r="P22" s="4"/>
      <c r="Q22" s="4">
        <v>0</v>
      </c>
      <c r="R22" s="4"/>
      <c r="S22" s="4">
        <f t="shared" si="0"/>
        <v>4800000000</v>
      </c>
    </row>
    <row r="23" spans="1:19" ht="21" x14ac:dyDescent="0.55000000000000004">
      <c r="A23" s="21" t="s">
        <v>16</v>
      </c>
      <c r="C23" s="15" t="s">
        <v>133</v>
      </c>
      <c r="E23" s="4">
        <v>20321813</v>
      </c>
      <c r="F23" s="4"/>
      <c r="G23" s="4">
        <v>66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1341239658</v>
      </c>
      <c r="P23" s="4"/>
      <c r="Q23" s="4">
        <v>0</v>
      </c>
      <c r="R23" s="4"/>
      <c r="S23" s="4">
        <f t="shared" si="0"/>
        <v>1341239658</v>
      </c>
    </row>
    <row r="24" spans="1:19" ht="21" x14ac:dyDescent="0.55000000000000004">
      <c r="A24" s="21" t="s">
        <v>23</v>
      </c>
      <c r="C24" s="15" t="s">
        <v>144</v>
      </c>
      <c r="E24" s="4">
        <v>4706882</v>
      </c>
      <c r="F24" s="4"/>
      <c r="G24" s="4">
        <v>3850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18121510326</v>
      </c>
      <c r="P24" s="4"/>
      <c r="Q24" s="4">
        <v>0</v>
      </c>
      <c r="R24" s="4"/>
      <c r="S24" s="4">
        <f t="shared" si="0"/>
        <v>18121510326</v>
      </c>
    </row>
    <row r="25" spans="1:19" ht="21" x14ac:dyDescent="0.55000000000000004">
      <c r="A25" s="21" t="s">
        <v>62</v>
      </c>
      <c r="C25" s="15" t="s">
        <v>145</v>
      </c>
      <c r="E25" s="4">
        <v>2665000</v>
      </c>
      <c r="F25" s="4"/>
      <c r="G25" s="4">
        <v>3530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9407450000</v>
      </c>
      <c r="P25" s="4"/>
      <c r="Q25" s="4">
        <v>0</v>
      </c>
      <c r="R25" s="4"/>
      <c r="S25" s="4">
        <f t="shared" si="0"/>
        <v>9407450000</v>
      </c>
    </row>
    <row r="26" spans="1:19" ht="21" x14ac:dyDescent="0.55000000000000004">
      <c r="A26" s="21" t="s">
        <v>15</v>
      </c>
      <c r="C26" s="15" t="s">
        <v>146</v>
      </c>
      <c r="E26" s="4">
        <v>15000000</v>
      </c>
      <c r="F26" s="4"/>
      <c r="G26" s="4">
        <v>62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930000000</v>
      </c>
      <c r="P26" s="4"/>
      <c r="Q26" s="4">
        <v>0</v>
      </c>
      <c r="R26" s="4"/>
      <c r="S26" s="4">
        <f t="shared" si="0"/>
        <v>930000000</v>
      </c>
    </row>
    <row r="27" spans="1:19" ht="21" x14ac:dyDescent="0.55000000000000004">
      <c r="A27" s="21" t="s">
        <v>53</v>
      </c>
      <c r="C27" s="15" t="s">
        <v>147</v>
      </c>
      <c r="E27" s="4">
        <v>13546448</v>
      </c>
      <c r="F27" s="4"/>
      <c r="G27" s="4">
        <v>600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8127868800</v>
      </c>
      <c r="P27" s="4"/>
      <c r="Q27" s="4">
        <v>-607787401</v>
      </c>
      <c r="R27" s="4"/>
      <c r="S27" s="4">
        <f t="shared" si="0"/>
        <v>7520081399</v>
      </c>
    </row>
    <row r="28" spans="1:19" ht="21" x14ac:dyDescent="0.55000000000000004">
      <c r="A28" s="21" t="s">
        <v>44</v>
      </c>
      <c r="C28" s="15" t="s">
        <v>148</v>
      </c>
      <c r="E28" s="4">
        <v>8800000</v>
      </c>
      <c r="F28" s="4"/>
      <c r="G28" s="4">
        <v>1930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16984000000</v>
      </c>
      <c r="P28" s="4"/>
      <c r="Q28" s="4">
        <v>0</v>
      </c>
      <c r="R28" s="4"/>
      <c r="S28" s="4">
        <f t="shared" si="0"/>
        <v>16984000000</v>
      </c>
    </row>
    <row r="29" spans="1:19" ht="21" x14ac:dyDescent="0.55000000000000004">
      <c r="A29" s="21" t="s">
        <v>45</v>
      </c>
      <c r="C29" s="15" t="s">
        <v>149</v>
      </c>
      <c r="E29" s="4">
        <v>1795536</v>
      </c>
      <c r="F29" s="4"/>
      <c r="G29" s="4">
        <v>4750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8528796000</v>
      </c>
      <c r="P29" s="4"/>
      <c r="Q29" s="4">
        <v>0</v>
      </c>
      <c r="R29" s="4"/>
      <c r="S29" s="4">
        <f t="shared" si="0"/>
        <v>8528796000</v>
      </c>
    </row>
    <row r="30" spans="1:19" ht="21" x14ac:dyDescent="0.55000000000000004">
      <c r="A30" s="21" t="s">
        <v>69</v>
      </c>
      <c r="C30" s="15" t="s">
        <v>150</v>
      </c>
      <c r="E30" s="4">
        <v>1179000</v>
      </c>
      <c r="F30" s="4"/>
      <c r="G30" s="4">
        <v>1100</v>
      </c>
      <c r="H30" s="4"/>
      <c r="I30" s="4">
        <v>641666300</v>
      </c>
      <c r="J30" s="4"/>
      <c r="K30" s="4">
        <v>0</v>
      </c>
      <c r="L30" s="4"/>
      <c r="M30" s="4">
        <v>0</v>
      </c>
      <c r="N30" s="4"/>
      <c r="O30" s="4">
        <v>1938566300</v>
      </c>
      <c r="P30" s="4"/>
      <c r="Q30" s="4">
        <v>0</v>
      </c>
      <c r="R30" s="4"/>
      <c r="S30" s="4">
        <f t="shared" si="0"/>
        <v>1938566300</v>
      </c>
    </row>
    <row r="31" spans="1:19" ht="21" x14ac:dyDescent="0.55000000000000004">
      <c r="A31" s="21" t="s">
        <v>35</v>
      </c>
      <c r="C31" s="15" t="s">
        <v>146</v>
      </c>
      <c r="E31" s="4">
        <v>782257</v>
      </c>
      <c r="F31" s="4"/>
      <c r="G31" s="4">
        <v>300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234677100</v>
      </c>
      <c r="P31" s="4"/>
      <c r="Q31" s="4">
        <v>0</v>
      </c>
      <c r="R31" s="4"/>
      <c r="S31" s="4">
        <f t="shared" si="0"/>
        <v>234677100</v>
      </c>
    </row>
    <row r="32" spans="1:19" ht="21" x14ac:dyDescent="0.55000000000000004">
      <c r="A32" s="21" t="s">
        <v>63</v>
      </c>
      <c r="C32" s="15" t="s">
        <v>151</v>
      </c>
      <c r="E32" s="4">
        <v>1142895</v>
      </c>
      <c r="F32" s="4"/>
      <c r="G32" s="4">
        <v>2600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2971527000</v>
      </c>
      <c r="P32" s="4"/>
      <c r="Q32" s="4">
        <v>0</v>
      </c>
      <c r="R32" s="4"/>
      <c r="S32" s="4">
        <f t="shared" si="0"/>
        <v>2971527000</v>
      </c>
    </row>
    <row r="33" spans="1:19" ht="21" x14ac:dyDescent="0.55000000000000004">
      <c r="A33" s="21" t="s">
        <v>64</v>
      </c>
      <c r="C33" s="15" t="s">
        <v>152</v>
      </c>
      <c r="E33" s="4">
        <v>4118000</v>
      </c>
      <c r="F33" s="4"/>
      <c r="G33" s="4">
        <v>1800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7412400000</v>
      </c>
      <c r="P33" s="4"/>
      <c r="Q33" s="4">
        <v>0</v>
      </c>
      <c r="R33" s="4"/>
      <c r="S33" s="4">
        <f t="shared" si="0"/>
        <v>7412400000</v>
      </c>
    </row>
    <row r="34" spans="1:19" ht="21" x14ac:dyDescent="0.55000000000000004">
      <c r="A34" s="21" t="s">
        <v>25</v>
      </c>
      <c r="C34" s="15" t="s">
        <v>141</v>
      </c>
      <c r="E34" s="4">
        <v>450652</v>
      </c>
      <c r="F34" s="4"/>
      <c r="G34" s="4">
        <v>6500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2929238000</v>
      </c>
      <c r="P34" s="4"/>
      <c r="Q34" s="4">
        <v>0</v>
      </c>
      <c r="R34" s="4"/>
      <c r="S34" s="4">
        <f t="shared" si="0"/>
        <v>2929238000</v>
      </c>
    </row>
    <row r="35" spans="1:19" ht="21" x14ac:dyDescent="0.55000000000000004">
      <c r="A35" s="21" t="s">
        <v>153</v>
      </c>
      <c r="C35" s="15" t="s">
        <v>146</v>
      </c>
      <c r="E35" s="4">
        <v>500000</v>
      </c>
      <c r="F35" s="4"/>
      <c r="G35" s="4">
        <v>2000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1000000000</v>
      </c>
      <c r="P35" s="4"/>
      <c r="Q35" s="4">
        <v>0</v>
      </c>
      <c r="R35" s="4"/>
      <c r="S35" s="4">
        <f t="shared" si="0"/>
        <v>1000000000</v>
      </c>
    </row>
    <row r="36" spans="1:19" ht="21" x14ac:dyDescent="0.55000000000000004">
      <c r="A36" s="2" t="s">
        <v>154</v>
      </c>
      <c r="C36" s="15" t="s">
        <v>155</v>
      </c>
      <c r="E36" s="4">
        <v>500000</v>
      </c>
      <c r="F36" s="4"/>
      <c r="G36" s="4">
        <v>1680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840000000</v>
      </c>
      <c r="P36" s="4"/>
      <c r="Q36" s="4">
        <v>0</v>
      </c>
      <c r="R36" s="4"/>
      <c r="S36" s="4">
        <f t="shared" si="0"/>
        <v>840000000</v>
      </c>
    </row>
    <row r="37" spans="1:19" ht="21" x14ac:dyDescent="0.55000000000000004">
      <c r="A37" s="2" t="s">
        <v>32</v>
      </c>
      <c r="C37" s="15" t="s">
        <v>139</v>
      </c>
      <c r="E37" s="4">
        <v>1129857</v>
      </c>
      <c r="F37" s="4"/>
      <c r="G37" s="4">
        <v>3450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3898006650</v>
      </c>
      <c r="P37" s="4"/>
      <c r="Q37" s="4">
        <v>-298329415</v>
      </c>
      <c r="R37" s="4"/>
      <c r="S37" s="4">
        <f t="shared" si="0"/>
        <v>3599677235</v>
      </c>
    </row>
    <row r="38" spans="1:19" ht="21" x14ac:dyDescent="0.55000000000000004">
      <c r="A38" s="2" t="s">
        <v>156</v>
      </c>
      <c r="C38" s="15" t="s">
        <v>144</v>
      </c>
      <c r="E38" s="4">
        <v>938850</v>
      </c>
      <c r="F38" s="4"/>
      <c r="G38" s="4">
        <v>20000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18777000000</v>
      </c>
      <c r="P38" s="4"/>
      <c r="Q38" s="4">
        <v>0</v>
      </c>
      <c r="R38" s="4"/>
      <c r="S38" s="4">
        <f t="shared" si="0"/>
        <v>18777000000</v>
      </c>
    </row>
    <row r="39" spans="1:19" ht="21" x14ac:dyDescent="0.55000000000000004">
      <c r="A39" s="2" t="s">
        <v>157</v>
      </c>
      <c r="C39" s="15" t="s">
        <v>158</v>
      </c>
      <c r="E39" s="4">
        <v>11896067</v>
      </c>
      <c r="F39" s="4"/>
      <c r="G39" s="4">
        <v>84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999269628</v>
      </c>
      <c r="P39" s="4"/>
      <c r="Q39" s="4">
        <v>0</v>
      </c>
      <c r="R39" s="4"/>
      <c r="S39" s="4">
        <f t="shared" si="0"/>
        <v>999269628</v>
      </c>
    </row>
    <row r="40" spans="1:19" ht="21" x14ac:dyDescent="0.55000000000000004">
      <c r="A40" s="2" t="s">
        <v>159</v>
      </c>
      <c r="C40" s="15" t="s">
        <v>160</v>
      </c>
      <c r="E40" s="4">
        <v>9330901</v>
      </c>
      <c r="F40" s="4"/>
      <c r="G40" s="4">
        <v>825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7697993325</v>
      </c>
      <c r="P40" s="4"/>
      <c r="Q40" s="4">
        <v>-259826380</v>
      </c>
      <c r="R40" s="4"/>
      <c r="S40" s="4">
        <f t="shared" si="0"/>
        <v>7438166945</v>
      </c>
    </row>
    <row r="41" spans="1:19" ht="21" x14ac:dyDescent="0.55000000000000004">
      <c r="A41" s="2" t="s">
        <v>161</v>
      </c>
      <c r="C41" s="15" t="s">
        <v>146</v>
      </c>
      <c r="E41" s="4">
        <v>671009</v>
      </c>
      <c r="F41" s="4"/>
      <c r="G41" s="4">
        <v>2000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1342018000</v>
      </c>
      <c r="P41" s="4"/>
      <c r="Q41" s="4">
        <v>0</v>
      </c>
      <c r="R41" s="4"/>
      <c r="S41" s="4">
        <f t="shared" si="0"/>
        <v>1342018000</v>
      </c>
    </row>
    <row r="42" spans="1:19" ht="21" x14ac:dyDescent="0.55000000000000004">
      <c r="A42" s="2" t="s">
        <v>162</v>
      </c>
      <c r="C42" s="15" t="s">
        <v>128</v>
      </c>
      <c r="E42" s="4">
        <v>48678</v>
      </c>
      <c r="F42" s="4"/>
      <c r="G42" s="4">
        <v>5500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267729000</v>
      </c>
      <c r="P42" s="4"/>
      <c r="Q42" s="4">
        <v>0</v>
      </c>
      <c r="R42" s="4"/>
      <c r="S42" s="4">
        <f t="shared" si="0"/>
        <v>267729000</v>
      </c>
    </row>
    <row r="43" spans="1:19" ht="21" x14ac:dyDescent="0.55000000000000004">
      <c r="A43" s="2" t="s">
        <v>22</v>
      </c>
      <c r="C43" s="15" t="s">
        <v>163</v>
      </c>
      <c r="E43" s="4">
        <v>7659395</v>
      </c>
      <c r="F43" s="4"/>
      <c r="G43" s="4">
        <v>121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926786795</v>
      </c>
      <c r="P43" s="4"/>
      <c r="Q43" s="4">
        <v>0</v>
      </c>
      <c r="R43" s="4"/>
      <c r="S43" s="4">
        <f t="shared" si="0"/>
        <v>926786795</v>
      </c>
    </row>
    <row r="44" spans="1:19" ht="21" x14ac:dyDescent="0.55000000000000004">
      <c r="A44" s="2" t="s">
        <v>164</v>
      </c>
      <c r="C44" s="15" t="s">
        <v>144</v>
      </c>
      <c r="E44" s="4">
        <v>397424</v>
      </c>
      <c r="F44" s="4"/>
      <c r="G44" s="4">
        <v>3000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1192272000</v>
      </c>
      <c r="P44" s="4"/>
      <c r="Q44" s="4">
        <v>0</v>
      </c>
      <c r="R44" s="4"/>
      <c r="S44" s="4">
        <f t="shared" si="0"/>
        <v>1192272000</v>
      </c>
    </row>
    <row r="45" spans="1:19" ht="21" x14ac:dyDescent="0.55000000000000004">
      <c r="A45" s="2" t="s">
        <v>36</v>
      </c>
      <c r="C45" s="15" t="s">
        <v>130</v>
      </c>
      <c r="E45" s="4">
        <v>95581</v>
      </c>
      <c r="F45" s="4"/>
      <c r="G45" s="4">
        <v>110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10513910</v>
      </c>
      <c r="P45" s="4"/>
      <c r="Q45" s="4">
        <v>0</v>
      </c>
      <c r="R45" s="4"/>
      <c r="S45" s="4">
        <f t="shared" si="0"/>
        <v>10513910</v>
      </c>
    </row>
    <row r="46" spans="1:19" ht="21" x14ac:dyDescent="0.55000000000000004">
      <c r="A46" s="2" t="s">
        <v>33</v>
      </c>
      <c r="C46" s="15" t="s">
        <v>165</v>
      </c>
      <c r="E46" s="4">
        <v>325402</v>
      </c>
      <c r="F46" s="4"/>
      <c r="G46" s="4">
        <v>430</v>
      </c>
      <c r="H46" s="4"/>
      <c r="I46" s="4">
        <v>139922860</v>
      </c>
      <c r="J46" s="4"/>
      <c r="K46" s="4">
        <v>-13350756</v>
      </c>
      <c r="L46" s="4"/>
      <c r="M46" s="4">
        <f>I46+K46</f>
        <v>126572104</v>
      </c>
      <c r="N46" s="4"/>
      <c r="O46" s="4">
        <v>139922860</v>
      </c>
      <c r="P46" s="4"/>
      <c r="Q46" s="4">
        <v>-13350756</v>
      </c>
      <c r="R46" s="4"/>
      <c r="S46" s="4">
        <f t="shared" si="0"/>
        <v>126572104</v>
      </c>
    </row>
    <row r="47" spans="1:19" ht="21" x14ac:dyDescent="0.55000000000000004">
      <c r="A47" s="2" t="s">
        <v>26</v>
      </c>
      <c r="C47" s="15" t="s">
        <v>163</v>
      </c>
      <c r="E47" s="4">
        <v>800000</v>
      </c>
      <c r="F47" s="4"/>
      <c r="G47" s="4">
        <v>10000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8000000000</v>
      </c>
      <c r="P47" s="4"/>
      <c r="Q47" s="4">
        <v>0</v>
      </c>
      <c r="R47" s="4"/>
      <c r="S47" s="4">
        <f t="shared" si="0"/>
        <v>8000000000</v>
      </c>
    </row>
    <row r="48" spans="1:19" ht="19.5" thickBot="1" x14ac:dyDescent="0.5">
      <c r="I48" s="9">
        <f>SUM(I8:I47)</f>
        <v>781589160</v>
      </c>
      <c r="J48" s="4"/>
      <c r="K48" s="9">
        <f>SUM(K8:K47)</f>
        <v>-13350756</v>
      </c>
      <c r="L48" s="4"/>
      <c r="M48" s="9">
        <f>SUM(M8:M47)</f>
        <v>126572104</v>
      </c>
      <c r="N48" s="4"/>
      <c r="O48" s="9">
        <f>SUM(O8:O47)</f>
        <v>206715130526</v>
      </c>
      <c r="P48" s="4"/>
      <c r="Q48" s="9">
        <f>SUM(Q8:Q47)</f>
        <v>-1792945174</v>
      </c>
      <c r="R48" s="4"/>
      <c r="S48" s="9">
        <f>SUM(S8:S47)</f>
        <v>204922185352</v>
      </c>
    </row>
    <row r="49" spans="9:19" ht="19.5" thickTop="1" x14ac:dyDescent="0.45">
      <c r="I49" s="11"/>
      <c r="K49" s="3"/>
      <c r="M49" s="3"/>
      <c r="O49" s="3"/>
      <c r="Q49" s="11"/>
      <c r="S49" s="3"/>
    </row>
    <row r="50" spans="9:19" x14ac:dyDescent="0.45">
      <c r="I50" s="3"/>
      <c r="J50" s="3"/>
      <c r="K50" s="3"/>
      <c r="L50" s="3"/>
      <c r="M50" s="3"/>
      <c r="O50" s="3"/>
      <c r="P50" s="3"/>
      <c r="Q50" s="3"/>
      <c r="R50" s="3"/>
      <c r="S50" s="3"/>
    </row>
    <row r="53" spans="9:19" x14ac:dyDescent="0.45">
      <c r="K53" s="7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3"/>
  <sheetViews>
    <sheetView rightToLeft="1" view="pageBreakPreview" zoomScale="90" zoomScaleNormal="100" zoomScaleSheetLayoutView="90" workbookViewId="0">
      <selection activeCell="O5" sqref="O5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30" x14ac:dyDescent="0.45">
      <c r="A3" s="30" t="s">
        <v>111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x14ac:dyDescent="0.45">
      <c r="O5" s="4"/>
      <c r="Q5" s="4"/>
    </row>
    <row r="6" spans="1:17" ht="30" x14ac:dyDescent="0.45">
      <c r="A6" s="31" t="s">
        <v>3</v>
      </c>
      <c r="C6" s="29" t="s">
        <v>113</v>
      </c>
      <c r="D6" s="29" t="s">
        <v>113</v>
      </c>
      <c r="E6" s="29" t="s">
        <v>113</v>
      </c>
      <c r="F6" s="29" t="s">
        <v>113</v>
      </c>
      <c r="G6" s="29" t="s">
        <v>113</v>
      </c>
      <c r="H6" s="29" t="s">
        <v>113</v>
      </c>
      <c r="I6" s="29" t="s">
        <v>113</v>
      </c>
      <c r="K6" s="29" t="s">
        <v>114</v>
      </c>
      <c r="L6" s="29" t="s">
        <v>114</v>
      </c>
      <c r="M6" s="29" t="s">
        <v>114</v>
      </c>
      <c r="N6" s="29" t="s">
        <v>114</v>
      </c>
      <c r="O6" s="29" t="s">
        <v>114</v>
      </c>
      <c r="P6" s="29" t="s">
        <v>114</v>
      </c>
      <c r="Q6" s="29" t="s">
        <v>114</v>
      </c>
    </row>
    <row r="7" spans="1:17" ht="30" x14ac:dyDescent="0.45">
      <c r="A7" s="29" t="s">
        <v>3</v>
      </c>
      <c r="C7" s="29" t="s">
        <v>7</v>
      </c>
      <c r="E7" s="29" t="s">
        <v>166</v>
      </c>
      <c r="G7" s="29" t="s">
        <v>167</v>
      </c>
      <c r="I7" s="29" t="s">
        <v>168</v>
      </c>
      <c r="K7" s="29" t="s">
        <v>7</v>
      </c>
      <c r="M7" s="29" t="s">
        <v>166</v>
      </c>
      <c r="O7" s="29" t="s">
        <v>167</v>
      </c>
      <c r="Q7" s="29" t="s">
        <v>168</v>
      </c>
    </row>
    <row r="8" spans="1:17" ht="21" x14ac:dyDescent="0.55000000000000004">
      <c r="A8" s="2" t="s">
        <v>56</v>
      </c>
      <c r="C8" s="4">
        <v>785000</v>
      </c>
      <c r="D8" s="4"/>
      <c r="E8" s="4">
        <v>53686652400</v>
      </c>
      <c r="F8" s="4"/>
      <c r="G8" s="4">
        <v>-52215203460</v>
      </c>
      <c r="H8" s="4"/>
      <c r="I8" s="4">
        <f>E8+G8</f>
        <v>1471448940</v>
      </c>
      <c r="J8" s="4"/>
      <c r="K8" s="4">
        <v>785000</v>
      </c>
      <c r="L8" s="4"/>
      <c r="M8" s="4">
        <v>53686652400</v>
      </c>
      <c r="N8" s="4"/>
      <c r="O8" s="4">
        <v>-59578141884</v>
      </c>
      <c r="P8" s="4"/>
      <c r="Q8" s="4">
        <f>M8+O8</f>
        <v>-5891489484</v>
      </c>
    </row>
    <row r="9" spans="1:17" ht="21" x14ac:dyDescent="0.55000000000000004">
      <c r="A9" s="2" t="s">
        <v>67</v>
      </c>
      <c r="C9" s="4">
        <v>6760000</v>
      </c>
      <c r="D9" s="4"/>
      <c r="E9" s="4">
        <v>197763066540</v>
      </c>
      <c r="F9" s="4"/>
      <c r="G9" s="4">
        <v>-194873562000</v>
      </c>
      <c r="H9" s="4"/>
      <c r="I9" s="4">
        <v>2889504540</v>
      </c>
      <c r="J9" s="4"/>
      <c r="K9" s="4">
        <v>6760000</v>
      </c>
      <c r="L9" s="4"/>
      <c r="M9" s="4">
        <v>197763066540</v>
      </c>
      <c r="N9" s="4"/>
      <c r="O9" s="4">
        <v>-201899108539</v>
      </c>
      <c r="P9" s="4"/>
      <c r="Q9" s="4">
        <f t="shared" ref="Q9:Q66" si="0">M9+O9</f>
        <v>-4136041999</v>
      </c>
    </row>
    <row r="10" spans="1:17" ht="21" x14ac:dyDescent="0.55000000000000004">
      <c r="A10" s="2" t="s">
        <v>23</v>
      </c>
      <c r="C10" s="4">
        <v>12841679</v>
      </c>
      <c r="D10" s="4"/>
      <c r="E10" s="4">
        <v>82974261564</v>
      </c>
      <c r="F10" s="4"/>
      <c r="G10" s="4">
        <v>-82335998014</v>
      </c>
      <c r="H10" s="4"/>
      <c r="I10" s="4">
        <v>638263550</v>
      </c>
      <c r="J10" s="4"/>
      <c r="K10" s="4">
        <v>12841679</v>
      </c>
      <c r="L10" s="4"/>
      <c r="M10" s="4">
        <v>82974261564</v>
      </c>
      <c r="N10" s="4"/>
      <c r="O10" s="4">
        <v>-55936605326</v>
      </c>
      <c r="P10" s="4"/>
      <c r="Q10" s="4">
        <f t="shared" si="0"/>
        <v>27037656238</v>
      </c>
    </row>
    <row r="11" spans="1:17" ht="21" x14ac:dyDescent="0.55000000000000004">
      <c r="A11" s="2" t="s">
        <v>24</v>
      </c>
      <c r="C11" s="4">
        <v>4550000</v>
      </c>
      <c r="D11" s="4"/>
      <c r="E11" s="4">
        <v>151608529800</v>
      </c>
      <c r="F11" s="4"/>
      <c r="G11" s="4">
        <v>-155407788900</v>
      </c>
      <c r="H11" s="4"/>
      <c r="I11" s="4">
        <v>-3799259100</v>
      </c>
      <c r="J11" s="4"/>
      <c r="K11" s="4">
        <v>4550000</v>
      </c>
      <c r="L11" s="4"/>
      <c r="M11" s="4">
        <v>151608529800</v>
      </c>
      <c r="N11" s="4"/>
      <c r="O11" s="4">
        <v>-126709236003</v>
      </c>
      <c r="P11" s="4"/>
      <c r="Q11" s="4">
        <f t="shared" si="0"/>
        <v>24899293797</v>
      </c>
    </row>
    <row r="12" spans="1:17" ht="21" x14ac:dyDescent="0.55000000000000004">
      <c r="A12" s="2" t="s">
        <v>69</v>
      </c>
      <c r="C12" s="4">
        <v>10000000</v>
      </c>
      <c r="D12" s="4"/>
      <c r="E12" s="4">
        <v>27515304000</v>
      </c>
      <c r="F12" s="4"/>
      <c r="G12" s="4">
        <v>-32306625000</v>
      </c>
      <c r="H12" s="4"/>
      <c r="I12" s="4">
        <v>-4791321000</v>
      </c>
      <c r="J12" s="4"/>
      <c r="K12" s="4">
        <v>10000000</v>
      </c>
      <c r="L12" s="4"/>
      <c r="M12" s="4">
        <v>27515304000</v>
      </c>
      <c r="N12" s="4"/>
      <c r="O12" s="4">
        <v>-24997868667</v>
      </c>
      <c r="P12" s="4"/>
      <c r="Q12" s="4">
        <f t="shared" si="0"/>
        <v>2517435333</v>
      </c>
    </row>
    <row r="13" spans="1:17" ht="21" x14ac:dyDescent="0.55000000000000004">
      <c r="A13" s="2" t="s">
        <v>71</v>
      </c>
      <c r="C13" s="4">
        <v>5990742</v>
      </c>
      <c r="D13" s="4"/>
      <c r="E13" s="4">
        <v>29775485425</v>
      </c>
      <c r="F13" s="4"/>
      <c r="G13" s="4">
        <v>-28286711154</v>
      </c>
      <c r="H13" s="4"/>
      <c r="I13" s="4">
        <v>1488774271</v>
      </c>
      <c r="J13" s="4"/>
      <c r="K13" s="4">
        <v>5990742</v>
      </c>
      <c r="L13" s="4"/>
      <c r="M13" s="4">
        <v>29775485425</v>
      </c>
      <c r="N13" s="4"/>
      <c r="O13" s="4">
        <v>-52277530330</v>
      </c>
      <c r="P13" s="4"/>
      <c r="Q13" s="4">
        <f t="shared" si="0"/>
        <v>-22502044905</v>
      </c>
    </row>
    <row r="14" spans="1:17" ht="21" x14ac:dyDescent="0.55000000000000004">
      <c r="A14" s="2" t="s">
        <v>57</v>
      </c>
      <c r="C14" s="4">
        <v>10000000</v>
      </c>
      <c r="D14" s="4"/>
      <c r="E14" s="4">
        <v>48907260000</v>
      </c>
      <c r="F14" s="4"/>
      <c r="G14" s="4">
        <v>-51332742019</v>
      </c>
      <c r="H14" s="4"/>
      <c r="I14" s="4">
        <v>-2425482019</v>
      </c>
      <c r="J14" s="4"/>
      <c r="K14" s="4">
        <v>10000000</v>
      </c>
      <c r="L14" s="4"/>
      <c r="M14" s="4">
        <v>48907260000</v>
      </c>
      <c r="N14" s="4"/>
      <c r="O14" s="4">
        <v>-60637050019</v>
      </c>
      <c r="P14" s="4"/>
      <c r="Q14" s="4">
        <f t="shared" si="0"/>
        <v>-11729790019</v>
      </c>
    </row>
    <row r="15" spans="1:17" ht="21" x14ac:dyDescent="0.55000000000000004">
      <c r="A15" s="2" t="s">
        <v>58</v>
      </c>
      <c r="C15" s="4">
        <v>32000000</v>
      </c>
      <c r="D15" s="4"/>
      <c r="E15" s="4">
        <v>333682704000</v>
      </c>
      <c r="F15" s="4"/>
      <c r="G15" s="4">
        <v>-306008352000</v>
      </c>
      <c r="H15" s="4"/>
      <c r="I15" s="4">
        <v>27674352000</v>
      </c>
      <c r="J15" s="4"/>
      <c r="K15" s="4">
        <v>32000000</v>
      </c>
      <c r="L15" s="4"/>
      <c r="M15" s="4">
        <v>333682704000</v>
      </c>
      <c r="N15" s="4"/>
      <c r="O15" s="4">
        <v>-278861623942</v>
      </c>
      <c r="P15" s="4"/>
      <c r="Q15" s="4">
        <f t="shared" si="0"/>
        <v>54821080058</v>
      </c>
    </row>
    <row r="16" spans="1:17" ht="21" x14ac:dyDescent="0.55000000000000004">
      <c r="A16" s="2" t="s">
        <v>66</v>
      </c>
      <c r="C16" s="4">
        <v>2500000</v>
      </c>
      <c r="D16" s="4"/>
      <c r="E16" s="4">
        <v>57033618750</v>
      </c>
      <c r="F16" s="4"/>
      <c r="G16" s="4">
        <v>-66477093750</v>
      </c>
      <c r="H16" s="4"/>
      <c r="I16" s="4">
        <v>-9443475000</v>
      </c>
      <c r="J16" s="4"/>
      <c r="K16" s="4">
        <v>2500000</v>
      </c>
      <c r="L16" s="4"/>
      <c r="M16" s="4">
        <v>57033618750</v>
      </c>
      <c r="N16" s="4"/>
      <c r="O16" s="4">
        <v>-46407315083</v>
      </c>
      <c r="P16" s="4"/>
      <c r="Q16" s="4">
        <f t="shared" si="0"/>
        <v>10626303667</v>
      </c>
    </row>
    <row r="17" spans="1:17" ht="21" x14ac:dyDescent="0.55000000000000004">
      <c r="A17" s="2" t="s">
        <v>36</v>
      </c>
      <c r="C17" s="4">
        <v>2505466</v>
      </c>
      <c r="D17" s="4"/>
      <c r="E17" s="4">
        <v>24058794890</v>
      </c>
      <c r="F17" s="4"/>
      <c r="G17" s="4">
        <v>-28267838717</v>
      </c>
      <c r="H17" s="4"/>
      <c r="I17" s="4">
        <v>-4209043826</v>
      </c>
      <c r="J17" s="4"/>
      <c r="K17" s="4">
        <v>2505466</v>
      </c>
      <c r="L17" s="4"/>
      <c r="M17" s="4">
        <v>24058794890</v>
      </c>
      <c r="N17" s="4"/>
      <c r="O17" s="4">
        <v>-37951276180</v>
      </c>
      <c r="P17" s="4"/>
      <c r="Q17" s="4">
        <f t="shared" si="0"/>
        <v>-13892481290</v>
      </c>
    </row>
    <row r="18" spans="1:17" ht="21" x14ac:dyDescent="0.55000000000000004">
      <c r="A18" s="2" t="s">
        <v>68</v>
      </c>
      <c r="C18" s="4">
        <v>19591320</v>
      </c>
      <c r="D18" s="4"/>
      <c r="E18" s="4">
        <v>136712756554</v>
      </c>
      <c r="F18" s="4"/>
      <c r="G18" s="4">
        <v>-131259826094</v>
      </c>
      <c r="H18" s="4"/>
      <c r="I18" s="4">
        <v>5452930460</v>
      </c>
      <c r="J18" s="4"/>
      <c r="K18" s="4">
        <v>19591320</v>
      </c>
      <c r="L18" s="4"/>
      <c r="M18" s="4">
        <v>136712756554</v>
      </c>
      <c r="N18" s="4"/>
      <c r="O18" s="4">
        <v>-120061843935</v>
      </c>
      <c r="P18" s="4"/>
      <c r="Q18" s="4">
        <f t="shared" si="0"/>
        <v>16650912619</v>
      </c>
    </row>
    <row r="19" spans="1:17" ht="21" x14ac:dyDescent="0.55000000000000004">
      <c r="A19" s="2" t="s">
        <v>61</v>
      </c>
      <c r="C19" s="4">
        <v>85000000</v>
      </c>
      <c r="D19" s="4"/>
      <c r="E19" s="4">
        <v>148202914500</v>
      </c>
      <c r="F19" s="4"/>
      <c r="G19" s="4">
        <v>-157497282000</v>
      </c>
      <c r="H19" s="4"/>
      <c r="I19" s="4">
        <v>-9294367500</v>
      </c>
      <c r="J19" s="4"/>
      <c r="K19" s="4">
        <v>85000000</v>
      </c>
      <c r="L19" s="4"/>
      <c r="M19" s="4">
        <v>148202914500</v>
      </c>
      <c r="N19" s="4"/>
      <c r="O19" s="4">
        <v>-99534226494</v>
      </c>
      <c r="P19" s="4"/>
      <c r="Q19" s="4">
        <f t="shared" si="0"/>
        <v>48668688006</v>
      </c>
    </row>
    <row r="20" spans="1:17" ht="21" x14ac:dyDescent="0.55000000000000004">
      <c r="A20" s="2" t="s">
        <v>46</v>
      </c>
      <c r="C20" s="4">
        <v>11304756</v>
      </c>
      <c r="D20" s="4"/>
      <c r="E20" s="4">
        <v>87764818001</v>
      </c>
      <c r="F20" s="4"/>
      <c r="G20" s="4">
        <v>-88214317709</v>
      </c>
      <c r="H20" s="4"/>
      <c r="I20" s="4">
        <v>-449499707</v>
      </c>
      <c r="J20" s="4"/>
      <c r="K20" s="4">
        <v>11304756</v>
      </c>
      <c r="L20" s="4"/>
      <c r="M20" s="4">
        <v>87764818001</v>
      </c>
      <c r="N20" s="4"/>
      <c r="O20" s="4">
        <v>-83626058906</v>
      </c>
      <c r="P20" s="4"/>
      <c r="Q20" s="4">
        <f t="shared" si="0"/>
        <v>4138759095</v>
      </c>
    </row>
    <row r="21" spans="1:17" ht="21" x14ac:dyDescent="0.55000000000000004">
      <c r="A21" s="2" t="s">
        <v>47</v>
      </c>
      <c r="C21" s="4">
        <v>18396693</v>
      </c>
      <c r="D21" s="4"/>
      <c r="E21" s="4">
        <v>162939243148</v>
      </c>
      <c r="F21" s="4"/>
      <c r="G21" s="4">
        <v>-165499455723</v>
      </c>
      <c r="H21" s="4"/>
      <c r="I21" s="4">
        <v>-2560212574</v>
      </c>
      <c r="J21" s="4"/>
      <c r="K21" s="4">
        <v>18396693</v>
      </c>
      <c r="L21" s="4"/>
      <c r="M21" s="4">
        <v>162939243148</v>
      </c>
      <c r="N21" s="4"/>
      <c r="O21" s="4">
        <v>-170796606881</v>
      </c>
      <c r="P21" s="4"/>
      <c r="Q21" s="4">
        <f t="shared" si="0"/>
        <v>-7857363733</v>
      </c>
    </row>
    <row r="22" spans="1:17" ht="21" x14ac:dyDescent="0.55000000000000004">
      <c r="A22" s="2" t="s">
        <v>48</v>
      </c>
      <c r="C22" s="4">
        <v>8723871</v>
      </c>
      <c r="D22" s="4"/>
      <c r="E22" s="4">
        <v>91142341298</v>
      </c>
      <c r="F22" s="4"/>
      <c r="G22" s="4">
        <v>-94692234329</v>
      </c>
      <c r="H22" s="4"/>
      <c r="I22" s="4">
        <v>-3549893030</v>
      </c>
      <c r="J22" s="4"/>
      <c r="K22" s="4">
        <v>8723871</v>
      </c>
      <c r="L22" s="4"/>
      <c r="M22" s="4">
        <v>91142341298</v>
      </c>
      <c r="N22" s="4"/>
      <c r="O22" s="4">
        <v>-93941910371</v>
      </c>
      <c r="P22" s="4"/>
      <c r="Q22" s="4">
        <f t="shared" si="0"/>
        <v>-2799569073</v>
      </c>
    </row>
    <row r="23" spans="1:17" ht="21" x14ac:dyDescent="0.55000000000000004">
      <c r="A23" s="2" t="s">
        <v>49</v>
      </c>
      <c r="C23" s="4">
        <v>32382652</v>
      </c>
      <c r="D23" s="4"/>
      <c r="E23" s="4">
        <v>412353582575</v>
      </c>
      <c r="F23" s="4"/>
      <c r="G23" s="4">
        <v>-422976274398</v>
      </c>
      <c r="H23" s="4"/>
      <c r="I23" s="4">
        <v>-10622691822</v>
      </c>
      <c r="J23" s="4"/>
      <c r="K23" s="4">
        <v>32382652</v>
      </c>
      <c r="L23" s="4"/>
      <c r="M23" s="4">
        <v>412353582575</v>
      </c>
      <c r="N23" s="4"/>
      <c r="O23" s="4">
        <v>-445863549619</v>
      </c>
      <c r="P23" s="4"/>
      <c r="Q23" s="4">
        <f t="shared" si="0"/>
        <v>-33509967044</v>
      </c>
    </row>
    <row r="24" spans="1:17" ht="21" x14ac:dyDescent="0.55000000000000004">
      <c r="A24" s="2" t="s">
        <v>64</v>
      </c>
      <c r="C24" s="4">
        <v>4118000</v>
      </c>
      <c r="D24" s="4"/>
      <c r="E24" s="4">
        <v>79986948966</v>
      </c>
      <c r="F24" s="4"/>
      <c r="G24" s="4">
        <v>-87969269871</v>
      </c>
      <c r="H24" s="4"/>
      <c r="I24" s="4">
        <v>-7982320905</v>
      </c>
      <c r="J24" s="4"/>
      <c r="K24" s="4">
        <v>4118000</v>
      </c>
      <c r="L24" s="4"/>
      <c r="M24" s="4">
        <v>79986948966</v>
      </c>
      <c r="N24" s="4"/>
      <c r="O24" s="4">
        <v>-63776697282</v>
      </c>
      <c r="P24" s="4"/>
      <c r="Q24" s="4">
        <f t="shared" si="0"/>
        <v>16210251684</v>
      </c>
    </row>
    <row r="25" spans="1:17" ht="21" x14ac:dyDescent="0.55000000000000004">
      <c r="A25" s="2" t="s">
        <v>35</v>
      </c>
      <c r="C25" s="4">
        <v>8303959</v>
      </c>
      <c r="D25" s="4"/>
      <c r="E25" s="4">
        <v>46225482486</v>
      </c>
      <c r="F25" s="4"/>
      <c r="G25" s="4">
        <v>-43666571848</v>
      </c>
      <c r="H25" s="4"/>
      <c r="I25" s="4">
        <v>2558910638</v>
      </c>
      <c r="J25" s="4"/>
      <c r="K25" s="4">
        <v>8303959</v>
      </c>
      <c r="L25" s="4"/>
      <c r="M25" s="4">
        <v>46225482486</v>
      </c>
      <c r="N25" s="4"/>
      <c r="O25" s="4">
        <v>-57006038508</v>
      </c>
      <c r="P25" s="4"/>
      <c r="Q25" s="4">
        <f t="shared" si="0"/>
        <v>-10780556022</v>
      </c>
    </row>
    <row r="26" spans="1:17" ht="21" x14ac:dyDescent="0.55000000000000004">
      <c r="A26" s="2" t="s">
        <v>34</v>
      </c>
      <c r="C26" s="4">
        <v>5818182</v>
      </c>
      <c r="D26" s="4"/>
      <c r="E26" s="4">
        <v>33197656310</v>
      </c>
      <c r="F26" s="4"/>
      <c r="G26" s="4">
        <v>-35337574922</v>
      </c>
      <c r="H26" s="4"/>
      <c r="I26" s="4">
        <v>-2139918611</v>
      </c>
      <c r="J26" s="4"/>
      <c r="K26" s="4">
        <v>5818182</v>
      </c>
      <c r="L26" s="4"/>
      <c r="M26" s="4">
        <v>33197656310</v>
      </c>
      <c r="N26" s="4"/>
      <c r="O26" s="4">
        <v>-29805595200</v>
      </c>
      <c r="P26" s="4"/>
      <c r="Q26" s="4">
        <f t="shared" si="0"/>
        <v>3392061110</v>
      </c>
    </row>
    <row r="27" spans="1:17" ht="21" x14ac:dyDescent="0.55000000000000004">
      <c r="A27" s="2" t="s">
        <v>55</v>
      </c>
      <c r="C27" s="4">
        <v>1000000</v>
      </c>
      <c r="D27" s="4"/>
      <c r="E27" s="4">
        <v>32276803500</v>
      </c>
      <c r="F27" s="4"/>
      <c r="G27" s="4">
        <v>-44732250000</v>
      </c>
      <c r="H27" s="4"/>
      <c r="I27" s="4">
        <v>-12455446500</v>
      </c>
      <c r="J27" s="4"/>
      <c r="K27" s="4">
        <v>1000000</v>
      </c>
      <c r="L27" s="4"/>
      <c r="M27" s="4">
        <v>32276803500</v>
      </c>
      <c r="N27" s="4"/>
      <c r="O27" s="4">
        <v>-38051801544</v>
      </c>
      <c r="P27" s="4"/>
      <c r="Q27" s="4">
        <f t="shared" si="0"/>
        <v>-5774998044</v>
      </c>
    </row>
    <row r="28" spans="1:17" ht="21" x14ac:dyDescent="0.55000000000000004">
      <c r="A28" s="2" t="s">
        <v>45</v>
      </c>
      <c r="C28" s="4">
        <v>4572828</v>
      </c>
      <c r="D28" s="4"/>
      <c r="E28" s="4">
        <v>78230114579</v>
      </c>
      <c r="F28" s="4"/>
      <c r="G28" s="4">
        <v>-81821154121</v>
      </c>
      <c r="H28" s="4"/>
      <c r="I28" s="4">
        <v>-3591039541</v>
      </c>
      <c r="J28" s="4"/>
      <c r="K28" s="4">
        <v>4572828</v>
      </c>
      <c r="L28" s="4"/>
      <c r="M28" s="4">
        <v>78230114579</v>
      </c>
      <c r="N28" s="4"/>
      <c r="O28" s="4">
        <v>-62437025377</v>
      </c>
      <c r="P28" s="4"/>
      <c r="Q28" s="4">
        <f t="shared" si="0"/>
        <v>15793089202</v>
      </c>
    </row>
    <row r="29" spans="1:17" ht="21" x14ac:dyDescent="0.55000000000000004">
      <c r="A29" s="2" t="s">
        <v>42</v>
      </c>
      <c r="C29" s="4">
        <v>1100000</v>
      </c>
      <c r="D29" s="4"/>
      <c r="E29" s="4">
        <v>20731906800</v>
      </c>
      <c r="F29" s="4"/>
      <c r="G29" s="4">
        <v>-21541063500</v>
      </c>
      <c r="H29" s="4"/>
      <c r="I29" s="4">
        <v>-809156700</v>
      </c>
      <c r="J29" s="4"/>
      <c r="K29" s="4">
        <v>1100000</v>
      </c>
      <c r="L29" s="4"/>
      <c r="M29" s="4">
        <v>20731906800</v>
      </c>
      <c r="N29" s="4"/>
      <c r="O29" s="4">
        <v>-22570509272</v>
      </c>
      <c r="P29" s="4"/>
      <c r="Q29" s="4">
        <f t="shared" si="0"/>
        <v>-1838602472</v>
      </c>
    </row>
    <row r="30" spans="1:17" ht="21" x14ac:dyDescent="0.55000000000000004">
      <c r="A30" s="2" t="s">
        <v>72</v>
      </c>
      <c r="C30" s="4">
        <v>1030000</v>
      </c>
      <c r="D30" s="4"/>
      <c r="E30" s="4">
        <v>13904174970</v>
      </c>
      <c r="F30" s="4"/>
      <c r="G30" s="4">
        <v>-16082563047</v>
      </c>
      <c r="H30" s="4"/>
      <c r="I30" s="4">
        <v>-2178388077</v>
      </c>
      <c r="J30" s="4"/>
      <c r="K30" s="4">
        <v>1030000</v>
      </c>
      <c r="L30" s="4"/>
      <c r="M30" s="4">
        <v>13904174970</v>
      </c>
      <c r="N30" s="4"/>
      <c r="O30" s="4">
        <v>-21397647124</v>
      </c>
      <c r="P30" s="4"/>
      <c r="Q30" s="4">
        <f t="shared" si="0"/>
        <v>-7493472154</v>
      </c>
    </row>
    <row r="31" spans="1:17" ht="21" x14ac:dyDescent="0.55000000000000004">
      <c r="A31" s="2" t="s">
        <v>37</v>
      </c>
      <c r="C31" s="4">
        <v>842938</v>
      </c>
      <c r="D31" s="4"/>
      <c r="E31" s="4">
        <v>77172663990</v>
      </c>
      <c r="F31" s="4"/>
      <c r="G31" s="4">
        <v>-90495632041</v>
      </c>
      <c r="H31" s="4"/>
      <c r="I31" s="4">
        <v>-13322968050</v>
      </c>
      <c r="J31" s="4"/>
      <c r="K31" s="4">
        <v>842938</v>
      </c>
      <c r="L31" s="4"/>
      <c r="M31" s="4">
        <v>77172663990</v>
      </c>
      <c r="N31" s="4"/>
      <c r="O31" s="4">
        <v>-75677616005</v>
      </c>
      <c r="P31" s="4"/>
      <c r="Q31" s="4">
        <f t="shared" si="0"/>
        <v>1495047985</v>
      </c>
    </row>
    <row r="32" spans="1:17" ht="21" x14ac:dyDescent="0.55000000000000004">
      <c r="A32" s="2" t="s">
        <v>38</v>
      </c>
      <c r="C32" s="4">
        <v>836661</v>
      </c>
      <c r="D32" s="4"/>
      <c r="E32" s="4">
        <v>17781379697</v>
      </c>
      <c r="F32" s="4"/>
      <c r="G32" s="4">
        <v>-18879201082</v>
      </c>
      <c r="H32" s="4"/>
      <c r="I32" s="4">
        <v>-1097821384</v>
      </c>
      <c r="J32" s="4"/>
      <c r="K32" s="4">
        <v>836661</v>
      </c>
      <c r="L32" s="4"/>
      <c r="M32" s="4">
        <v>17781379697</v>
      </c>
      <c r="N32" s="4"/>
      <c r="O32" s="4">
        <v>-20691927887</v>
      </c>
      <c r="P32" s="4"/>
      <c r="Q32" s="4">
        <f t="shared" si="0"/>
        <v>-2910548190</v>
      </c>
    </row>
    <row r="33" spans="1:17" ht="21" x14ac:dyDescent="0.55000000000000004">
      <c r="A33" s="2" t="s">
        <v>62</v>
      </c>
      <c r="C33" s="4">
        <v>2665000</v>
      </c>
      <c r="D33" s="4"/>
      <c r="E33" s="4">
        <v>64109266650</v>
      </c>
      <c r="F33" s="4"/>
      <c r="G33" s="4">
        <v>-73275302295</v>
      </c>
      <c r="H33" s="4"/>
      <c r="I33" s="4">
        <v>-9166035645</v>
      </c>
      <c r="J33" s="4"/>
      <c r="K33" s="4">
        <v>2665000</v>
      </c>
      <c r="L33" s="4"/>
      <c r="M33" s="4">
        <v>64109266650</v>
      </c>
      <c r="N33" s="4"/>
      <c r="O33" s="4">
        <v>-47181241284</v>
      </c>
      <c r="P33" s="4"/>
      <c r="Q33" s="4">
        <f t="shared" si="0"/>
        <v>16928025366</v>
      </c>
    </row>
    <row r="34" spans="1:17" ht="21" x14ac:dyDescent="0.55000000000000004">
      <c r="A34" s="2" t="s">
        <v>73</v>
      </c>
      <c r="C34" s="4">
        <v>430134</v>
      </c>
      <c r="D34" s="4"/>
      <c r="E34" s="4">
        <v>55413681469</v>
      </c>
      <c r="F34" s="4"/>
      <c r="G34" s="4">
        <v>-55440986329</v>
      </c>
      <c r="H34" s="4"/>
      <c r="I34" s="4">
        <v>-27304859</v>
      </c>
      <c r="J34" s="4"/>
      <c r="K34" s="4">
        <v>430134</v>
      </c>
      <c r="L34" s="4"/>
      <c r="M34" s="4">
        <v>55413681469</v>
      </c>
      <c r="N34" s="4"/>
      <c r="O34" s="4">
        <v>-55440986329</v>
      </c>
      <c r="P34" s="4"/>
      <c r="Q34" s="4">
        <f t="shared" si="0"/>
        <v>-27304860</v>
      </c>
    </row>
    <row r="35" spans="1:17" ht="21" x14ac:dyDescent="0.55000000000000004">
      <c r="A35" s="2" t="s">
        <v>27</v>
      </c>
      <c r="C35" s="4">
        <v>500000</v>
      </c>
      <c r="D35" s="4"/>
      <c r="E35" s="4">
        <v>59061480750</v>
      </c>
      <c r="F35" s="4"/>
      <c r="G35" s="4">
        <v>-57903412500</v>
      </c>
      <c r="H35" s="4"/>
      <c r="I35" s="4">
        <v>1158068250</v>
      </c>
      <c r="J35" s="4"/>
      <c r="K35" s="4">
        <v>500000</v>
      </c>
      <c r="L35" s="4"/>
      <c r="M35" s="4">
        <v>59061480750</v>
      </c>
      <c r="N35" s="4"/>
      <c r="O35" s="4">
        <v>-34238716494</v>
      </c>
      <c r="P35" s="4"/>
      <c r="Q35" s="4">
        <f t="shared" si="0"/>
        <v>24822764256</v>
      </c>
    </row>
    <row r="36" spans="1:17" ht="21" x14ac:dyDescent="0.55000000000000004">
      <c r="A36" s="2" t="s">
        <v>28</v>
      </c>
      <c r="C36" s="4">
        <v>2685000</v>
      </c>
      <c r="D36" s="4"/>
      <c r="E36" s="4">
        <v>189367270537</v>
      </c>
      <c r="F36" s="4"/>
      <c r="G36" s="4">
        <v>-191635941150</v>
      </c>
      <c r="H36" s="4"/>
      <c r="I36" s="4">
        <v>-2268670612</v>
      </c>
      <c r="J36" s="4"/>
      <c r="K36" s="4">
        <v>2685000</v>
      </c>
      <c r="L36" s="4"/>
      <c r="M36" s="4">
        <v>189367270537</v>
      </c>
      <c r="N36" s="4"/>
      <c r="O36" s="4">
        <v>-142744754937</v>
      </c>
      <c r="P36" s="4"/>
      <c r="Q36" s="4">
        <f t="shared" si="0"/>
        <v>46622515600</v>
      </c>
    </row>
    <row r="37" spans="1:17" ht="21" x14ac:dyDescent="0.55000000000000004">
      <c r="A37" s="2" t="s">
        <v>54</v>
      </c>
      <c r="C37" s="4">
        <v>303736</v>
      </c>
      <c r="D37" s="4"/>
      <c r="E37" s="4">
        <v>8574777090</v>
      </c>
      <c r="F37" s="4"/>
      <c r="G37" s="4">
        <v>-8906898738</v>
      </c>
      <c r="H37" s="4"/>
      <c r="I37" s="4">
        <v>-332121647</v>
      </c>
      <c r="J37" s="4"/>
      <c r="K37" s="4">
        <v>303736</v>
      </c>
      <c r="L37" s="4"/>
      <c r="M37" s="4">
        <v>8574777090</v>
      </c>
      <c r="N37" s="4"/>
      <c r="O37" s="4">
        <v>-7252973218</v>
      </c>
      <c r="P37" s="4"/>
      <c r="Q37" s="4">
        <f t="shared" si="0"/>
        <v>1321803872</v>
      </c>
    </row>
    <row r="38" spans="1:17" ht="21" x14ac:dyDescent="0.55000000000000004">
      <c r="A38" s="2" t="s">
        <v>53</v>
      </c>
      <c r="C38" s="4">
        <v>13300000</v>
      </c>
      <c r="D38" s="4"/>
      <c r="E38" s="4">
        <v>145826140950</v>
      </c>
      <c r="F38" s="4"/>
      <c r="G38" s="4">
        <v>-129828894300</v>
      </c>
      <c r="H38" s="4"/>
      <c r="I38" s="4">
        <v>15997246650</v>
      </c>
      <c r="J38" s="4"/>
      <c r="K38" s="4">
        <v>13300000</v>
      </c>
      <c r="L38" s="4"/>
      <c r="M38" s="4">
        <v>145826140950</v>
      </c>
      <c r="N38" s="4"/>
      <c r="O38" s="4">
        <v>-118062324442</v>
      </c>
      <c r="P38" s="4"/>
      <c r="Q38" s="4">
        <f t="shared" si="0"/>
        <v>27763816508</v>
      </c>
    </row>
    <row r="39" spans="1:17" ht="21" x14ac:dyDescent="0.55000000000000004">
      <c r="A39" s="2" t="s">
        <v>59</v>
      </c>
      <c r="C39" s="4">
        <v>49380632</v>
      </c>
      <c r="D39" s="4"/>
      <c r="E39" s="4">
        <v>89534354645</v>
      </c>
      <c r="F39" s="4"/>
      <c r="G39" s="4">
        <v>-101658798503</v>
      </c>
      <c r="H39" s="4"/>
      <c r="I39" s="4">
        <v>-12124443857</v>
      </c>
      <c r="J39" s="4"/>
      <c r="K39" s="4">
        <v>49380632</v>
      </c>
      <c r="L39" s="4"/>
      <c r="M39" s="4">
        <v>89534354645</v>
      </c>
      <c r="N39" s="4"/>
      <c r="O39" s="4">
        <v>-184790396405</v>
      </c>
      <c r="P39" s="4"/>
      <c r="Q39" s="4">
        <f t="shared" si="0"/>
        <v>-95256041760</v>
      </c>
    </row>
    <row r="40" spans="1:17" ht="21" x14ac:dyDescent="0.55000000000000004">
      <c r="A40" s="2" t="s">
        <v>44</v>
      </c>
      <c r="C40" s="4">
        <v>16750000</v>
      </c>
      <c r="D40" s="4"/>
      <c r="E40" s="4">
        <v>204632647875</v>
      </c>
      <c r="F40" s="4"/>
      <c r="G40" s="4">
        <v>-219598184070</v>
      </c>
      <c r="H40" s="4"/>
      <c r="I40" s="4">
        <v>-14965536195</v>
      </c>
      <c r="J40" s="4"/>
      <c r="K40" s="4">
        <v>16750000</v>
      </c>
      <c r="L40" s="4"/>
      <c r="M40" s="4">
        <v>204632647875</v>
      </c>
      <c r="N40" s="4"/>
      <c r="O40" s="4">
        <v>-211749994268</v>
      </c>
      <c r="P40" s="4"/>
      <c r="Q40" s="4">
        <f t="shared" si="0"/>
        <v>-7117346393</v>
      </c>
    </row>
    <row r="41" spans="1:17" ht="21" x14ac:dyDescent="0.55000000000000004">
      <c r="A41" s="2" t="s">
        <v>26</v>
      </c>
      <c r="C41" s="4">
        <v>1404845</v>
      </c>
      <c r="D41" s="4"/>
      <c r="E41" s="4">
        <v>101943490574</v>
      </c>
      <c r="F41" s="4"/>
      <c r="G41" s="4">
        <v>-106132949091</v>
      </c>
      <c r="H41" s="4"/>
      <c r="I41" s="4">
        <v>-4189458516</v>
      </c>
      <c r="J41" s="4"/>
      <c r="K41" s="4">
        <v>1404845</v>
      </c>
      <c r="L41" s="4"/>
      <c r="M41" s="4">
        <v>101943490574</v>
      </c>
      <c r="N41" s="4"/>
      <c r="O41" s="4">
        <v>-111875102116</v>
      </c>
      <c r="P41" s="4"/>
      <c r="Q41" s="4">
        <f t="shared" si="0"/>
        <v>-9931611542</v>
      </c>
    </row>
    <row r="42" spans="1:17" ht="21" x14ac:dyDescent="0.55000000000000004">
      <c r="A42" s="2" t="s">
        <v>51</v>
      </c>
      <c r="C42" s="4">
        <v>6760088</v>
      </c>
      <c r="D42" s="4"/>
      <c r="E42" s="4">
        <v>93271732812</v>
      </c>
      <c r="F42" s="4"/>
      <c r="G42" s="4">
        <v>-92062157026</v>
      </c>
      <c r="H42" s="4"/>
      <c r="I42" s="4">
        <v>1209575786</v>
      </c>
      <c r="J42" s="4"/>
      <c r="K42" s="4">
        <v>6760088</v>
      </c>
      <c r="L42" s="4"/>
      <c r="M42" s="4">
        <v>93271732812</v>
      </c>
      <c r="N42" s="4"/>
      <c r="O42" s="4">
        <v>-96604113587</v>
      </c>
      <c r="P42" s="4"/>
      <c r="Q42" s="4">
        <f t="shared" si="0"/>
        <v>-3332380775</v>
      </c>
    </row>
    <row r="43" spans="1:17" ht="21" x14ac:dyDescent="0.55000000000000004">
      <c r="A43" s="2" t="s">
        <v>63</v>
      </c>
      <c r="C43" s="4">
        <v>9143160</v>
      </c>
      <c r="D43" s="4"/>
      <c r="E43" s="4">
        <v>135331609568</v>
      </c>
      <c r="F43" s="4"/>
      <c r="G43" s="4">
        <v>-129060366411</v>
      </c>
      <c r="H43" s="4"/>
      <c r="I43" s="4">
        <v>6271243157</v>
      </c>
      <c r="J43" s="4"/>
      <c r="K43" s="4">
        <v>9143160</v>
      </c>
      <c r="L43" s="4"/>
      <c r="M43" s="4">
        <v>135331609568</v>
      </c>
      <c r="N43" s="4"/>
      <c r="O43" s="4">
        <v>-169278121437</v>
      </c>
      <c r="P43" s="4"/>
      <c r="Q43" s="4">
        <f t="shared" si="0"/>
        <v>-33946511869</v>
      </c>
    </row>
    <row r="44" spans="1:17" ht="21" x14ac:dyDescent="0.55000000000000004">
      <c r="A44" s="2" t="s">
        <v>16</v>
      </c>
      <c r="C44" s="4">
        <v>4000000</v>
      </c>
      <c r="D44" s="4"/>
      <c r="E44" s="4">
        <v>12863007000</v>
      </c>
      <c r="F44" s="4"/>
      <c r="G44" s="4">
        <v>-11407717800</v>
      </c>
      <c r="H44" s="4"/>
      <c r="I44" s="4">
        <v>1455289200</v>
      </c>
      <c r="J44" s="4"/>
      <c r="K44" s="4">
        <v>4000000</v>
      </c>
      <c r="L44" s="4"/>
      <c r="M44" s="4">
        <v>12863007000</v>
      </c>
      <c r="N44" s="4"/>
      <c r="O44" s="4">
        <v>-19570856404</v>
      </c>
      <c r="P44" s="4"/>
      <c r="Q44" s="4">
        <f t="shared" si="0"/>
        <v>-6707849404</v>
      </c>
    </row>
    <row r="45" spans="1:17" ht="21" x14ac:dyDescent="0.55000000000000004">
      <c r="A45" s="2" t="s">
        <v>15</v>
      </c>
      <c r="C45" s="4">
        <v>38740000</v>
      </c>
      <c r="D45" s="4"/>
      <c r="E45" s="4">
        <v>95118457590</v>
      </c>
      <c r="F45" s="4"/>
      <c r="G45" s="4">
        <v>-90189241974</v>
      </c>
      <c r="H45" s="4"/>
      <c r="I45" s="4">
        <v>4929215616</v>
      </c>
      <c r="J45" s="4"/>
      <c r="K45" s="4">
        <v>38740000</v>
      </c>
      <c r="L45" s="4"/>
      <c r="M45" s="4">
        <v>95118457590</v>
      </c>
      <c r="N45" s="4"/>
      <c r="O45" s="4">
        <v>-118759153371</v>
      </c>
      <c r="P45" s="4"/>
      <c r="Q45" s="4">
        <f t="shared" si="0"/>
        <v>-23640695781</v>
      </c>
    </row>
    <row r="46" spans="1:17" ht="21" x14ac:dyDescent="0.55000000000000004">
      <c r="A46" s="2" t="s">
        <v>17</v>
      </c>
      <c r="C46" s="4">
        <v>50565043</v>
      </c>
      <c r="D46" s="4"/>
      <c r="E46" s="4">
        <v>181755278474</v>
      </c>
      <c r="F46" s="4"/>
      <c r="G46" s="4">
        <v>-159890359742</v>
      </c>
      <c r="H46" s="4"/>
      <c r="I46" s="4">
        <v>21864918732</v>
      </c>
      <c r="J46" s="4"/>
      <c r="K46" s="4">
        <v>50565043</v>
      </c>
      <c r="L46" s="4"/>
      <c r="M46" s="4">
        <v>181755278474</v>
      </c>
      <c r="N46" s="4"/>
      <c r="O46" s="4">
        <v>-207729851317</v>
      </c>
      <c r="P46" s="4"/>
      <c r="Q46" s="4">
        <f t="shared" si="0"/>
        <v>-25974572843</v>
      </c>
    </row>
    <row r="47" spans="1:17" ht="21" x14ac:dyDescent="0.55000000000000004">
      <c r="A47" s="2" t="s">
        <v>43</v>
      </c>
      <c r="C47" s="4">
        <v>1394767</v>
      </c>
      <c r="D47" s="4"/>
      <c r="E47" s="4">
        <v>4022144063</v>
      </c>
      <c r="F47" s="4"/>
      <c r="G47" s="4">
        <v>-4425606291</v>
      </c>
      <c r="H47" s="4"/>
      <c r="I47" s="4">
        <v>-403462227</v>
      </c>
      <c r="J47" s="4"/>
      <c r="K47" s="4">
        <v>1394767</v>
      </c>
      <c r="L47" s="4"/>
      <c r="M47" s="4">
        <v>4022144063</v>
      </c>
      <c r="N47" s="4"/>
      <c r="O47" s="4">
        <v>-4652979478</v>
      </c>
      <c r="P47" s="4"/>
      <c r="Q47" s="4">
        <f t="shared" si="0"/>
        <v>-630835415</v>
      </c>
    </row>
    <row r="48" spans="1:17" ht="21" x14ac:dyDescent="0.55000000000000004">
      <c r="A48" s="2" t="s">
        <v>32</v>
      </c>
      <c r="C48" s="4">
        <v>1129857</v>
      </c>
      <c r="D48" s="4"/>
      <c r="E48" s="4">
        <v>30773881213</v>
      </c>
      <c r="F48" s="4"/>
      <c r="G48" s="4">
        <v>-33132463350</v>
      </c>
      <c r="H48" s="4"/>
      <c r="I48" s="4">
        <v>-2358582136</v>
      </c>
      <c r="J48" s="4"/>
      <c r="K48" s="4">
        <v>1129857</v>
      </c>
      <c r="L48" s="4"/>
      <c r="M48" s="4">
        <v>30773881213</v>
      </c>
      <c r="N48" s="4"/>
      <c r="O48" s="4">
        <v>-40275112239</v>
      </c>
      <c r="P48" s="4"/>
      <c r="Q48" s="4">
        <f t="shared" si="0"/>
        <v>-9501231026</v>
      </c>
    </row>
    <row r="49" spans="1:17" ht="21" x14ac:dyDescent="0.55000000000000004">
      <c r="A49" s="2" t="s">
        <v>65</v>
      </c>
      <c r="C49" s="4">
        <v>6942000</v>
      </c>
      <c r="D49" s="4"/>
      <c r="E49" s="4">
        <v>46096643268</v>
      </c>
      <c r="F49" s="4"/>
      <c r="G49" s="4">
        <v>-47131747533</v>
      </c>
      <c r="H49" s="4"/>
      <c r="I49" s="4">
        <v>-1035104265</v>
      </c>
      <c r="J49" s="4"/>
      <c r="K49" s="4">
        <v>6942000</v>
      </c>
      <c r="L49" s="4"/>
      <c r="M49" s="4">
        <v>46096643268</v>
      </c>
      <c r="N49" s="4"/>
      <c r="O49" s="4">
        <v>-50651102034</v>
      </c>
      <c r="P49" s="4"/>
      <c r="Q49" s="4">
        <f t="shared" si="0"/>
        <v>-4554458766</v>
      </c>
    </row>
    <row r="50" spans="1:17" ht="21" x14ac:dyDescent="0.55000000000000004">
      <c r="A50" s="2" t="s">
        <v>52</v>
      </c>
      <c r="C50" s="4">
        <v>1919370</v>
      </c>
      <c r="D50" s="4"/>
      <c r="E50" s="4">
        <v>14290543616</v>
      </c>
      <c r="F50" s="4"/>
      <c r="G50" s="4">
        <v>-14672133565</v>
      </c>
      <c r="H50" s="4"/>
      <c r="I50" s="4">
        <v>-381589948</v>
      </c>
      <c r="J50" s="4"/>
      <c r="K50" s="4">
        <v>1919370</v>
      </c>
      <c r="L50" s="4"/>
      <c r="M50" s="4">
        <v>14290543616</v>
      </c>
      <c r="N50" s="4"/>
      <c r="O50" s="4">
        <v>-15460212149</v>
      </c>
      <c r="P50" s="4"/>
      <c r="Q50" s="4">
        <f t="shared" si="0"/>
        <v>-1169668533</v>
      </c>
    </row>
    <row r="51" spans="1:17" ht="21" x14ac:dyDescent="0.55000000000000004">
      <c r="A51" s="2" t="s">
        <v>22</v>
      </c>
      <c r="C51" s="4">
        <v>5586724</v>
      </c>
      <c r="D51" s="4"/>
      <c r="E51" s="4">
        <v>27822949790</v>
      </c>
      <c r="F51" s="4"/>
      <c r="G51" s="4">
        <v>-30322017137</v>
      </c>
      <c r="H51" s="4"/>
      <c r="I51" s="4">
        <v>-2499067346</v>
      </c>
      <c r="J51" s="4"/>
      <c r="K51" s="4">
        <v>5586724</v>
      </c>
      <c r="L51" s="4"/>
      <c r="M51" s="4">
        <v>27822949790</v>
      </c>
      <c r="N51" s="4"/>
      <c r="O51" s="4">
        <v>-79756346059</v>
      </c>
      <c r="P51" s="4"/>
      <c r="Q51" s="4">
        <f t="shared" si="0"/>
        <v>-51933396269</v>
      </c>
    </row>
    <row r="52" spans="1:17" ht="21" x14ac:dyDescent="0.55000000000000004">
      <c r="A52" s="2" t="s">
        <v>21</v>
      </c>
      <c r="C52" s="4">
        <v>34263645</v>
      </c>
      <c r="D52" s="4"/>
      <c r="E52" s="4">
        <v>49488854981</v>
      </c>
      <c r="F52" s="4"/>
      <c r="G52" s="4">
        <v>-54348313447</v>
      </c>
      <c r="H52" s="4"/>
      <c r="I52" s="4">
        <v>-4859458465</v>
      </c>
      <c r="J52" s="4"/>
      <c r="K52" s="4">
        <v>34263645</v>
      </c>
      <c r="L52" s="4"/>
      <c r="M52" s="4">
        <v>49488854981</v>
      </c>
      <c r="N52" s="4"/>
      <c r="O52" s="4">
        <v>-81745000558</v>
      </c>
      <c r="P52" s="4"/>
      <c r="Q52" s="4">
        <f t="shared" si="0"/>
        <v>-32256145577</v>
      </c>
    </row>
    <row r="53" spans="1:17" ht="21" x14ac:dyDescent="0.55000000000000004">
      <c r="A53" s="2" t="s">
        <v>29</v>
      </c>
      <c r="C53" s="4">
        <v>30155556</v>
      </c>
      <c r="D53" s="4"/>
      <c r="E53" s="4">
        <v>81834836106</v>
      </c>
      <c r="F53" s="4"/>
      <c r="G53" s="4">
        <v>-84980666918</v>
      </c>
      <c r="H53" s="4"/>
      <c r="I53" s="4">
        <v>-3145830811</v>
      </c>
      <c r="J53" s="4"/>
      <c r="K53" s="4">
        <v>30155556</v>
      </c>
      <c r="L53" s="4"/>
      <c r="M53" s="4">
        <v>81834836106</v>
      </c>
      <c r="N53" s="4"/>
      <c r="O53" s="4">
        <v>-107957204325</v>
      </c>
      <c r="P53" s="4"/>
      <c r="Q53" s="4">
        <f t="shared" si="0"/>
        <v>-26122368219</v>
      </c>
    </row>
    <row r="54" spans="1:17" ht="21" x14ac:dyDescent="0.55000000000000004">
      <c r="A54" s="2" t="s">
        <v>31</v>
      </c>
      <c r="C54" s="4">
        <v>4183326</v>
      </c>
      <c r="D54" s="4"/>
      <c r="E54" s="4">
        <v>23911002459</v>
      </c>
      <c r="F54" s="4"/>
      <c r="G54" s="4">
        <v>-23786249402</v>
      </c>
      <c r="H54" s="4"/>
      <c r="I54" s="4">
        <v>124753057</v>
      </c>
      <c r="J54" s="4"/>
      <c r="K54" s="4">
        <v>4183326</v>
      </c>
      <c r="L54" s="4"/>
      <c r="M54" s="4">
        <v>23911002459</v>
      </c>
      <c r="N54" s="4"/>
      <c r="O54" s="4">
        <v>-20155214041</v>
      </c>
      <c r="P54" s="4"/>
      <c r="Q54" s="4">
        <f t="shared" si="0"/>
        <v>3755788418</v>
      </c>
    </row>
    <row r="55" spans="1:17" ht="21" x14ac:dyDescent="0.55000000000000004">
      <c r="A55" s="2" t="s">
        <v>33</v>
      </c>
      <c r="C55" s="4">
        <v>325402</v>
      </c>
      <c r="D55" s="4"/>
      <c r="E55" s="4">
        <v>8442458896</v>
      </c>
      <c r="F55" s="4"/>
      <c r="G55" s="4">
        <v>-8070473159</v>
      </c>
      <c r="H55" s="4"/>
      <c r="I55" s="4">
        <v>371985737</v>
      </c>
      <c r="J55" s="4"/>
      <c r="K55" s="4">
        <v>325402</v>
      </c>
      <c r="L55" s="4"/>
      <c r="M55" s="4">
        <v>8442458896</v>
      </c>
      <c r="N55" s="4"/>
      <c r="O55" s="4">
        <v>-3183918734</v>
      </c>
      <c r="P55" s="4"/>
      <c r="Q55" s="4">
        <f t="shared" si="0"/>
        <v>5258540162</v>
      </c>
    </row>
    <row r="56" spans="1:17" ht="21" x14ac:dyDescent="0.55000000000000004">
      <c r="A56" s="2" t="s">
        <v>60</v>
      </c>
      <c r="C56" s="4">
        <v>2490764</v>
      </c>
      <c r="D56" s="4"/>
      <c r="E56" s="4">
        <v>32137752525</v>
      </c>
      <c r="F56" s="4"/>
      <c r="G56" s="4">
        <v>-37015362115</v>
      </c>
      <c r="H56" s="4"/>
      <c r="I56" s="4">
        <v>-4877609589</v>
      </c>
      <c r="J56" s="4"/>
      <c r="K56" s="4">
        <v>2490764</v>
      </c>
      <c r="L56" s="4"/>
      <c r="M56" s="4">
        <v>32137752525</v>
      </c>
      <c r="N56" s="4"/>
      <c r="O56" s="4">
        <v>-33029092349</v>
      </c>
      <c r="P56" s="4"/>
      <c r="Q56" s="4">
        <f t="shared" si="0"/>
        <v>-891339824</v>
      </c>
    </row>
    <row r="57" spans="1:17" ht="21" x14ac:dyDescent="0.55000000000000004">
      <c r="A57" s="2" t="s">
        <v>50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7864723</v>
      </c>
      <c r="L57" s="4"/>
      <c r="M57" s="4">
        <v>53943702497</v>
      </c>
      <c r="N57" s="4"/>
      <c r="O57" s="4">
        <v>-87437951978</v>
      </c>
      <c r="P57" s="4"/>
      <c r="Q57" s="4">
        <f t="shared" si="0"/>
        <v>-33494249481</v>
      </c>
    </row>
    <row r="58" spans="1:17" ht="21" x14ac:dyDescent="0.55000000000000004">
      <c r="A58" s="2" t="s">
        <v>20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108053</v>
      </c>
      <c r="L58" s="4"/>
      <c r="M58" s="4">
        <v>53705042</v>
      </c>
      <c r="N58" s="4"/>
      <c r="O58" s="4">
        <v>-54075554</v>
      </c>
      <c r="P58" s="4"/>
      <c r="Q58" s="4">
        <f t="shared" si="0"/>
        <v>-370512</v>
      </c>
    </row>
    <row r="59" spans="1:17" ht="21" x14ac:dyDescent="0.55000000000000004">
      <c r="A59" s="2" t="s">
        <v>18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38137</v>
      </c>
      <c r="L59" s="4"/>
      <c r="M59" s="4">
        <v>26537059</v>
      </c>
      <c r="N59" s="4"/>
      <c r="O59" s="4">
        <v>-26720136</v>
      </c>
      <c r="P59" s="4"/>
      <c r="Q59" s="4">
        <f t="shared" si="0"/>
        <v>-183077</v>
      </c>
    </row>
    <row r="60" spans="1:17" ht="21" x14ac:dyDescent="0.55000000000000004">
      <c r="A60" s="2" t="s">
        <v>30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25453</v>
      </c>
      <c r="L60" s="4"/>
      <c r="M60" s="4">
        <v>25301554</v>
      </c>
      <c r="N60" s="4"/>
      <c r="O60" s="4">
        <v>-25476109</v>
      </c>
      <c r="P60" s="4"/>
      <c r="Q60" s="4">
        <f t="shared" si="0"/>
        <v>-174555</v>
      </c>
    </row>
    <row r="61" spans="1:17" ht="21" x14ac:dyDescent="0.55000000000000004">
      <c r="A61" s="18" t="s">
        <v>200</v>
      </c>
      <c r="C61" s="4">
        <v>10200</v>
      </c>
      <c r="D61" s="4"/>
      <c r="E61" s="4">
        <v>465323353.82999998</v>
      </c>
      <c r="F61" s="4"/>
      <c r="G61" s="4">
        <v>-465323353.82999998</v>
      </c>
      <c r="H61" s="4"/>
      <c r="I61" s="4">
        <v>0</v>
      </c>
      <c r="J61" s="4"/>
      <c r="K61" s="4">
        <v>10200</v>
      </c>
      <c r="L61" s="4"/>
      <c r="M61" s="4">
        <v>465323353.82999998</v>
      </c>
      <c r="N61" s="4"/>
      <c r="O61" s="4">
        <v>-465323353.82999998</v>
      </c>
      <c r="P61" s="4"/>
      <c r="Q61" s="4">
        <f t="shared" si="0"/>
        <v>0</v>
      </c>
    </row>
    <row r="62" spans="1:17" ht="21" x14ac:dyDescent="0.55000000000000004">
      <c r="A62" s="2" t="s">
        <v>40</v>
      </c>
      <c r="C62" s="4">
        <v>0</v>
      </c>
      <c r="D62" s="4"/>
      <c r="E62" s="4">
        <v>0</v>
      </c>
      <c r="F62" s="4"/>
      <c r="G62" s="4">
        <v>-425196000</v>
      </c>
      <c r="H62" s="4"/>
      <c r="I62" s="4">
        <v>425196000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f t="shared" si="0"/>
        <v>0</v>
      </c>
    </row>
    <row r="63" spans="1:17" ht="21" x14ac:dyDescent="0.55000000000000004">
      <c r="A63" s="2" t="s">
        <v>41</v>
      </c>
      <c r="C63" s="4">
        <v>0</v>
      </c>
      <c r="D63" s="4"/>
      <c r="E63" s="4">
        <v>0</v>
      </c>
      <c r="F63" s="4"/>
      <c r="G63" s="4">
        <v>-842080125</v>
      </c>
      <c r="H63" s="4"/>
      <c r="I63" s="4">
        <v>842080125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f t="shared" si="0"/>
        <v>0</v>
      </c>
    </row>
    <row r="64" spans="1:17" ht="21" x14ac:dyDescent="0.55000000000000004">
      <c r="A64" s="2" t="s">
        <v>25</v>
      </c>
      <c r="C64" s="4">
        <v>0</v>
      </c>
      <c r="D64" s="4"/>
      <c r="E64" s="4">
        <v>0</v>
      </c>
      <c r="F64" s="4"/>
      <c r="G64" s="4">
        <v>-6432497551</v>
      </c>
      <c r="H64" s="4"/>
      <c r="I64" s="4">
        <v>-6432497551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f t="shared" si="0"/>
        <v>0</v>
      </c>
    </row>
    <row r="65" spans="1:17" ht="21" x14ac:dyDescent="0.55000000000000004">
      <c r="A65" s="2" t="s">
        <v>19</v>
      </c>
      <c r="C65" s="4">
        <v>0</v>
      </c>
      <c r="D65" s="4"/>
      <c r="E65" s="4">
        <v>0</v>
      </c>
      <c r="F65" s="4"/>
      <c r="G65" s="4">
        <v>-6630403372</v>
      </c>
      <c r="H65" s="4"/>
      <c r="I65" s="4">
        <v>6630403372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f t="shared" si="0"/>
        <v>0</v>
      </c>
    </row>
    <row r="66" spans="1:17" ht="21" x14ac:dyDescent="0.55000000000000004">
      <c r="A66" s="2" t="s">
        <v>39</v>
      </c>
      <c r="C66" s="4">
        <v>0</v>
      </c>
      <c r="D66" s="4"/>
      <c r="E66" s="4">
        <v>0</v>
      </c>
      <c r="F66" s="4"/>
      <c r="G66" s="4">
        <v>-13999198203</v>
      </c>
      <c r="H66" s="4"/>
      <c r="I66" s="4">
        <f>13999198203-21</f>
        <v>13999198182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f t="shared" si="0"/>
        <v>0</v>
      </c>
    </row>
    <row r="67" spans="1:17" ht="19.5" thickBot="1" x14ac:dyDescent="0.5">
      <c r="E67" s="20">
        <f>SUM(E8:E66)</f>
        <v>4201718050997.8301</v>
      </c>
      <c r="F67" s="4"/>
      <c r="G67" s="9">
        <f>SUM(G8:G66)</f>
        <v>-4291847527149.8301</v>
      </c>
      <c r="H67" s="4"/>
      <c r="I67" s="9">
        <f>SUM(I8:I66)</f>
        <v>-46335720752</v>
      </c>
      <c r="J67" s="4"/>
      <c r="K67" s="4"/>
      <c r="L67" s="4"/>
      <c r="M67" s="9">
        <f>SUM(M8:M66)</f>
        <v>4255767297149.8301</v>
      </c>
      <c r="N67" s="4"/>
      <c r="O67" s="9">
        <f>SUM(O8:O66)</f>
        <v>-4400649125083.8301</v>
      </c>
      <c r="P67" s="4"/>
      <c r="Q67" s="9">
        <f>SUM(Q8:Q66)</f>
        <v>-144881827934</v>
      </c>
    </row>
    <row r="68" spans="1:17" ht="19.5" thickTop="1" x14ac:dyDescent="0.45"/>
    <row r="69" spans="1:17" x14ac:dyDescent="0.45">
      <c r="E69" s="3"/>
      <c r="G69" s="19"/>
      <c r="I69" s="3"/>
      <c r="M69" s="3"/>
      <c r="Q69" s="3"/>
    </row>
    <row r="70" spans="1:17" x14ac:dyDescent="0.45">
      <c r="E70" s="3"/>
      <c r="I70" s="7"/>
      <c r="M70" s="7"/>
      <c r="Q70" s="7"/>
    </row>
    <row r="71" spans="1:17" x14ac:dyDescent="0.45">
      <c r="E71" s="3"/>
      <c r="G71" s="7"/>
      <c r="I71" s="7"/>
    </row>
    <row r="72" spans="1:17" x14ac:dyDescent="0.45">
      <c r="E72" s="3"/>
      <c r="I72" s="7"/>
    </row>
    <row r="73" spans="1:17" x14ac:dyDescent="0.45">
      <c r="E73" s="3"/>
      <c r="I73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5"/>
  <sheetViews>
    <sheetView rightToLeft="1" view="pageBreakPreview" topLeftCell="A46" zoomScale="90" zoomScaleNormal="100" zoomScaleSheetLayoutView="90" workbookViewId="0">
      <selection activeCell="I71" sqref="I71:O71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285156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30" x14ac:dyDescent="0.45">
      <c r="A3" s="30" t="s">
        <v>111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x14ac:dyDescent="0.45">
      <c r="Q5" s="4"/>
    </row>
    <row r="6" spans="1:17" ht="30" x14ac:dyDescent="0.45">
      <c r="A6" s="31" t="s">
        <v>3</v>
      </c>
      <c r="C6" s="29" t="s">
        <v>113</v>
      </c>
      <c r="D6" s="29" t="s">
        <v>113</v>
      </c>
      <c r="E6" s="29" t="s">
        <v>113</v>
      </c>
      <c r="F6" s="29" t="s">
        <v>113</v>
      </c>
      <c r="G6" s="29" t="s">
        <v>113</v>
      </c>
      <c r="H6" s="29" t="s">
        <v>113</v>
      </c>
      <c r="I6" s="29" t="s">
        <v>113</v>
      </c>
      <c r="K6" s="29" t="s">
        <v>114</v>
      </c>
      <c r="L6" s="29" t="s">
        <v>114</v>
      </c>
      <c r="M6" s="29" t="s">
        <v>114</v>
      </c>
      <c r="N6" s="29" t="s">
        <v>114</v>
      </c>
      <c r="O6" s="29" t="s">
        <v>114</v>
      </c>
      <c r="P6" s="29" t="s">
        <v>114</v>
      </c>
      <c r="Q6" s="29" t="s">
        <v>114</v>
      </c>
    </row>
    <row r="7" spans="1:17" ht="30" x14ac:dyDescent="0.45">
      <c r="A7" s="29" t="s">
        <v>3</v>
      </c>
      <c r="C7" s="29" t="s">
        <v>7</v>
      </c>
      <c r="E7" s="29" t="s">
        <v>166</v>
      </c>
      <c r="G7" s="29" t="s">
        <v>167</v>
      </c>
      <c r="I7" s="29" t="s">
        <v>169</v>
      </c>
      <c r="K7" s="29" t="s">
        <v>7</v>
      </c>
      <c r="M7" s="29" t="s">
        <v>166</v>
      </c>
      <c r="O7" s="29" t="s">
        <v>167</v>
      </c>
      <c r="Q7" s="29" t="s">
        <v>169</v>
      </c>
    </row>
    <row r="8" spans="1:17" ht="21" x14ac:dyDescent="0.55000000000000004">
      <c r="A8" s="2" t="s">
        <v>74</v>
      </c>
      <c r="C8" s="4">
        <v>62000000</v>
      </c>
      <c r="D8" s="4"/>
      <c r="E8" s="4">
        <v>77063131893</v>
      </c>
      <c r="F8" s="4"/>
      <c r="G8" s="4">
        <v>-62056296000</v>
      </c>
      <c r="H8" s="4"/>
      <c r="I8" s="4">
        <v>15006835893</v>
      </c>
      <c r="J8" s="4"/>
      <c r="K8" s="4">
        <v>62000000</v>
      </c>
      <c r="L8" s="4"/>
      <c r="M8" s="4">
        <v>77063131893</v>
      </c>
      <c r="N8" s="4"/>
      <c r="O8" s="4">
        <v>-62056296000</v>
      </c>
      <c r="P8" s="4"/>
      <c r="Q8" s="4">
        <v>15006835893</v>
      </c>
    </row>
    <row r="9" spans="1:17" ht="21" x14ac:dyDescent="0.55000000000000004">
      <c r="A9" s="2" t="s">
        <v>40</v>
      </c>
      <c r="C9" s="4">
        <v>62000000</v>
      </c>
      <c r="D9" s="4"/>
      <c r="E9" s="4">
        <v>62056296000</v>
      </c>
      <c r="F9" s="4"/>
      <c r="G9" s="4">
        <v>-62056296000</v>
      </c>
      <c r="H9" s="4"/>
      <c r="I9" s="4">
        <v>0</v>
      </c>
      <c r="J9" s="4"/>
      <c r="K9" s="4">
        <v>62000000</v>
      </c>
      <c r="L9" s="4"/>
      <c r="M9" s="4">
        <v>62056296000</v>
      </c>
      <c r="N9" s="4"/>
      <c r="O9" s="4">
        <v>-62056296000</v>
      </c>
      <c r="P9" s="4"/>
      <c r="Q9" s="4">
        <v>0</v>
      </c>
    </row>
    <row r="10" spans="1:17" ht="21" x14ac:dyDescent="0.55000000000000004">
      <c r="A10" s="2" t="s">
        <v>19</v>
      </c>
      <c r="C10" s="4">
        <v>5664941</v>
      </c>
      <c r="D10" s="4"/>
      <c r="E10" s="4">
        <v>70664488055</v>
      </c>
      <c r="F10" s="4"/>
      <c r="G10" s="4">
        <v>-65983616067</v>
      </c>
      <c r="H10" s="4"/>
      <c r="I10" s="4">
        <v>4680871988</v>
      </c>
      <c r="J10" s="4"/>
      <c r="K10" s="4">
        <v>5664941</v>
      </c>
      <c r="L10" s="4"/>
      <c r="M10" s="4">
        <v>70664488055</v>
      </c>
      <c r="N10" s="4"/>
      <c r="O10" s="4">
        <v>-65983616067</v>
      </c>
      <c r="P10" s="4"/>
      <c r="Q10" s="4">
        <v>4680871988</v>
      </c>
    </row>
    <row r="11" spans="1:17" ht="21" x14ac:dyDescent="0.55000000000000004">
      <c r="A11" s="2" t="s">
        <v>41</v>
      </c>
      <c r="C11" s="4">
        <v>2550000</v>
      </c>
      <c r="D11" s="4"/>
      <c r="E11" s="4">
        <v>24796200000</v>
      </c>
      <c r="F11" s="4"/>
      <c r="G11" s="4">
        <v>-24796200000</v>
      </c>
      <c r="H11" s="4"/>
      <c r="I11" s="4">
        <v>0</v>
      </c>
      <c r="J11" s="4"/>
      <c r="K11" s="4">
        <v>2550000</v>
      </c>
      <c r="L11" s="4"/>
      <c r="M11" s="4">
        <v>24796200000</v>
      </c>
      <c r="N11" s="4"/>
      <c r="O11" s="4">
        <v>-24796200000</v>
      </c>
      <c r="P11" s="4"/>
      <c r="Q11" s="4">
        <v>0</v>
      </c>
    </row>
    <row r="12" spans="1:17" ht="21" x14ac:dyDescent="0.55000000000000004">
      <c r="A12" s="2" t="s">
        <v>39</v>
      </c>
      <c r="C12" s="4">
        <v>9423611</v>
      </c>
      <c r="D12" s="4"/>
      <c r="E12" s="4">
        <v>24303492769</v>
      </c>
      <c r="F12" s="4"/>
      <c r="G12" s="4">
        <v>-24303492769</v>
      </c>
      <c r="H12" s="4"/>
      <c r="I12" s="4">
        <v>0</v>
      </c>
      <c r="J12" s="4"/>
      <c r="K12" s="4">
        <v>9423611</v>
      </c>
      <c r="L12" s="4"/>
      <c r="M12" s="4">
        <v>24303492769</v>
      </c>
      <c r="N12" s="4"/>
      <c r="O12" s="4">
        <v>-24303492769</v>
      </c>
      <c r="P12" s="4"/>
      <c r="Q12" s="4">
        <v>0</v>
      </c>
    </row>
    <row r="13" spans="1:17" ht="21" x14ac:dyDescent="0.55000000000000004">
      <c r="A13" s="2" t="s">
        <v>57</v>
      </c>
      <c r="C13" s="4">
        <v>4400000</v>
      </c>
      <c r="D13" s="4"/>
      <c r="E13" s="4">
        <v>22987406435</v>
      </c>
      <c r="F13" s="4"/>
      <c r="G13" s="4">
        <v>-26680301981</v>
      </c>
      <c r="H13" s="4"/>
      <c r="I13" s="4">
        <v>-3692895546</v>
      </c>
      <c r="J13" s="4"/>
      <c r="K13" s="4">
        <v>4400000</v>
      </c>
      <c r="L13" s="4"/>
      <c r="M13" s="4">
        <v>22987406435</v>
      </c>
      <c r="N13" s="4"/>
      <c r="O13" s="4">
        <v>-26680301981</v>
      </c>
      <c r="P13" s="4"/>
      <c r="Q13" s="4">
        <v>-3692895546</v>
      </c>
    </row>
    <row r="14" spans="1:17" ht="21" x14ac:dyDescent="0.55000000000000004">
      <c r="A14" s="2" t="s">
        <v>25</v>
      </c>
      <c r="C14" s="4">
        <v>450000</v>
      </c>
      <c r="D14" s="4"/>
      <c r="E14" s="4">
        <v>19232828771</v>
      </c>
      <c r="F14" s="4"/>
      <c r="G14" s="4">
        <v>-15217911449</v>
      </c>
      <c r="H14" s="4"/>
      <c r="I14" s="4">
        <v>4014917322</v>
      </c>
      <c r="J14" s="4"/>
      <c r="K14" s="4">
        <v>450652</v>
      </c>
      <c r="L14" s="4"/>
      <c r="M14" s="4">
        <v>19263938564</v>
      </c>
      <c r="N14" s="4"/>
      <c r="O14" s="4">
        <v>-15239960512</v>
      </c>
      <c r="P14" s="4"/>
      <c r="Q14" s="4">
        <v>4023978052</v>
      </c>
    </row>
    <row r="15" spans="1:17" ht="21" x14ac:dyDescent="0.55000000000000004">
      <c r="A15" s="2" t="s">
        <v>170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158520</v>
      </c>
      <c r="L15" s="4"/>
      <c r="M15" s="4">
        <v>3183997054</v>
      </c>
      <c r="N15" s="4"/>
      <c r="O15" s="4">
        <v>-5063888237</v>
      </c>
      <c r="P15" s="4"/>
      <c r="Q15" s="4">
        <v>-1879891183</v>
      </c>
    </row>
    <row r="16" spans="1:17" ht="21" x14ac:dyDescent="0.55000000000000004">
      <c r="A16" s="2" t="s">
        <v>171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51261</v>
      </c>
      <c r="L16" s="4"/>
      <c r="M16" s="4">
        <v>2957895462</v>
      </c>
      <c r="N16" s="4"/>
      <c r="O16" s="4">
        <v>-1667546470</v>
      </c>
      <c r="P16" s="4"/>
      <c r="Q16" s="4">
        <v>1290348992</v>
      </c>
    </row>
    <row r="17" spans="1:17" ht="21" x14ac:dyDescent="0.55000000000000004">
      <c r="A17" s="2" t="s">
        <v>164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397424</v>
      </c>
      <c r="L17" s="4"/>
      <c r="M17" s="4">
        <v>24880920382</v>
      </c>
      <c r="N17" s="4"/>
      <c r="O17" s="4">
        <v>-8354046421</v>
      </c>
      <c r="P17" s="4"/>
      <c r="Q17" s="4">
        <v>16526873961</v>
      </c>
    </row>
    <row r="18" spans="1:17" ht="21" x14ac:dyDescent="0.55000000000000004">
      <c r="A18" s="2" t="s">
        <v>61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397261</v>
      </c>
      <c r="L18" s="4"/>
      <c r="M18" s="4">
        <v>826461309</v>
      </c>
      <c r="N18" s="4"/>
      <c r="O18" s="4">
        <v>-465189021</v>
      </c>
      <c r="P18" s="4"/>
      <c r="Q18" s="4">
        <v>361272288</v>
      </c>
    </row>
    <row r="19" spans="1:17" ht="21" x14ac:dyDescent="0.55000000000000004">
      <c r="A19" s="2" t="s">
        <v>137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4500000</v>
      </c>
      <c r="L19" s="4"/>
      <c r="M19" s="4">
        <v>97616547954</v>
      </c>
      <c r="N19" s="4"/>
      <c r="O19" s="4">
        <v>-71175547484</v>
      </c>
      <c r="P19" s="4"/>
      <c r="Q19" s="4">
        <v>26441000470</v>
      </c>
    </row>
    <row r="20" spans="1:17" ht="21" x14ac:dyDescent="0.55000000000000004">
      <c r="A20" s="2" t="s">
        <v>43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1394767</v>
      </c>
      <c r="L20" s="4"/>
      <c r="M20" s="4">
        <v>6444739554</v>
      </c>
      <c r="N20" s="4"/>
      <c r="O20" s="4">
        <v>-4652979487</v>
      </c>
      <c r="P20" s="4"/>
      <c r="Q20" s="4">
        <v>1791760067</v>
      </c>
    </row>
    <row r="21" spans="1:17" ht="21" x14ac:dyDescent="0.55000000000000004">
      <c r="A21" s="2" t="s">
        <v>32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100000</v>
      </c>
      <c r="L21" s="4"/>
      <c r="M21" s="4">
        <v>3552436500</v>
      </c>
      <c r="N21" s="4"/>
      <c r="O21" s="4">
        <v>-3448439378</v>
      </c>
      <c r="P21" s="4"/>
      <c r="Q21" s="4">
        <v>103997122</v>
      </c>
    </row>
    <row r="22" spans="1:17" ht="21" x14ac:dyDescent="0.55000000000000004">
      <c r="A22" s="2" t="s">
        <v>134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499387</v>
      </c>
      <c r="L22" s="4"/>
      <c r="M22" s="4">
        <v>6668127781</v>
      </c>
      <c r="N22" s="4"/>
      <c r="O22" s="4">
        <v>-7158313634</v>
      </c>
      <c r="P22" s="4"/>
      <c r="Q22" s="4">
        <v>-490185853</v>
      </c>
    </row>
    <row r="23" spans="1:17" ht="21" x14ac:dyDescent="0.55000000000000004">
      <c r="A23" s="2" t="s">
        <v>172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1703225</v>
      </c>
      <c r="L23" s="4"/>
      <c r="M23" s="4">
        <v>19193112656</v>
      </c>
      <c r="N23" s="4"/>
      <c r="O23" s="4">
        <v>-18437758934</v>
      </c>
      <c r="P23" s="4"/>
      <c r="Q23" s="4">
        <v>755353722</v>
      </c>
    </row>
    <row r="24" spans="1:17" ht="21" x14ac:dyDescent="0.55000000000000004">
      <c r="A24" s="2" t="s">
        <v>140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6250000</v>
      </c>
      <c r="L24" s="4"/>
      <c r="M24" s="4">
        <v>146794063700</v>
      </c>
      <c r="N24" s="4"/>
      <c r="O24" s="4">
        <v>-85488300000</v>
      </c>
      <c r="P24" s="4"/>
      <c r="Q24" s="4">
        <v>61305763700</v>
      </c>
    </row>
    <row r="25" spans="1:17" ht="21" x14ac:dyDescent="0.55000000000000004">
      <c r="A25" s="2" t="s">
        <v>159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11462073</v>
      </c>
      <c r="L25" s="4"/>
      <c r="M25" s="4">
        <v>105899202507</v>
      </c>
      <c r="N25" s="4"/>
      <c r="O25" s="4">
        <v>-110748452030</v>
      </c>
      <c r="P25" s="4"/>
      <c r="Q25" s="4">
        <v>-4849249523</v>
      </c>
    </row>
    <row r="26" spans="1:17" ht="21" x14ac:dyDescent="0.55000000000000004">
      <c r="A26" s="2" t="s">
        <v>52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1</v>
      </c>
      <c r="L26" s="4"/>
      <c r="M26" s="4">
        <v>1</v>
      </c>
      <c r="N26" s="4"/>
      <c r="O26" s="4">
        <v>-8054</v>
      </c>
      <c r="P26" s="4"/>
      <c r="Q26" s="4">
        <v>-8053</v>
      </c>
    </row>
    <row r="27" spans="1:17" ht="21" x14ac:dyDescent="0.55000000000000004">
      <c r="A27" s="2" t="s">
        <v>22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8532066</v>
      </c>
      <c r="L27" s="4"/>
      <c r="M27" s="4">
        <v>117548890116</v>
      </c>
      <c r="N27" s="4"/>
      <c r="O27" s="4">
        <v>-138935451750</v>
      </c>
      <c r="P27" s="4"/>
      <c r="Q27" s="4">
        <v>-21386561634</v>
      </c>
    </row>
    <row r="28" spans="1:17" ht="21" x14ac:dyDescent="0.55000000000000004">
      <c r="A28" s="2" t="s">
        <v>173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25000000</v>
      </c>
      <c r="L28" s="4"/>
      <c r="M28" s="4">
        <v>56824232350</v>
      </c>
      <c r="N28" s="4"/>
      <c r="O28" s="4">
        <v>-54697601250</v>
      </c>
      <c r="P28" s="4"/>
      <c r="Q28" s="4">
        <v>2126631100</v>
      </c>
    </row>
    <row r="29" spans="1:17" ht="21" x14ac:dyDescent="0.55000000000000004">
      <c r="A29" s="2" t="s">
        <v>16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16321813</v>
      </c>
      <c r="L29" s="4"/>
      <c r="M29" s="4">
        <v>59310954211</v>
      </c>
      <c r="N29" s="4"/>
      <c r="O29" s="4">
        <v>-79857964598</v>
      </c>
      <c r="P29" s="4"/>
      <c r="Q29" s="4">
        <v>-20547010387</v>
      </c>
    </row>
    <row r="30" spans="1:17" ht="21" x14ac:dyDescent="0.55000000000000004">
      <c r="A30" s="2" t="s">
        <v>15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2000000</v>
      </c>
      <c r="L30" s="4"/>
      <c r="M30" s="4">
        <v>18169425521</v>
      </c>
      <c r="N30" s="4"/>
      <c r="O30" s="4">
        <v>-18270639129</v>
      </c>
      <c r="P30" s="4"/>
      <c r="Q30" s="4">
        <v>-101213608</v>
      </c>
    </row>
    <row r="31" spans="1:17" ht="21" x14ac:dyDescent="0.55000000000000004">
      <c r="A31" s="2" t="s">
        <v>33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325402</v>
      </c>
      <c r="L31" s="4"/>
      <c r="M31" s="4">
        <v>4136481708</v>
      </c>
      <c r="N31" s="4"/>
      <c r="O31" s="4">
        <v>-1786224580</v>
      </c>
      <c r="P31" s="4"/>
      <c r="Q31" s="4">
        <v>2350257128</v>
      </c>
    </row>
    <row r="32" spans="1:17" ht="21" x14ac:dyDescent="0.55000000000000004">
      <c r="A32" s="2" t="s">
        <v>162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48678</v>
      </c>
      <c r="L32" s="4"/>
      <c r="M32" s="4">
        <v>3636222472</v>
      </c>
      <c r="N32" s="4"/>
      <c r="O32" s="4">
        <v>-4872756834</v>
      </c>
      <c r="P32" s="4"/>
      <c r="Q32" s="4">
        <v>-1236534362</v>
      </c>
    </row>
    <row r="33" spans="1:17" ht="21" x14ac:dyDescent="0.55000000000000004">
      <c r="A33" s="2" t="s">
        <v>174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3600000</v>
      </c>
      <c r="L33" s="4"/>
      <c r="M33" s="4">
        <v>45519601376</v>
      </c>
      <c r="N33" s="4"/>
      <c r="O33" s="4">
        <v>-49566801689</v>
      </c>
      <c r="P33" s="4"/>
      <c r="Q33" s="4">
        <v>-4047200313</v>
      </c>
    </row>
    <row r="34" spans="1:17" ht="21" x14ac:dyDescent="0.55000000000000004">
      <c r="A34" s="2" t="s">
        <v>23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9200001</v>
      </c>
      <c r="L34" s="4"/>
      <c r="M34" s="4">
        <v>50644196142</v>
      </c>
      <c r="N34" s="4"/>
      <c r="O34" s="4">
        <v>-40073951660</v>
      </c>
      <c r="P34" s="4"/>
      <c r="Q34" s="4">
        <v>10570244482</v>
      </c>
    </row>
    <row r="35" spans="1:17" ht="21" x14ac:dyDescent="0.55000000000000004">
      <c r="A35" s="2" t="s">
        <v>69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388489</v>
      </c>
      <c r="L35" s="4"/>
      <c r="M35" s="4">
        <v>1356657701</v>
      </c>
      <c r="N35" s="4"/>
      <c r="O35" s="4">
        <v>-971139701</v>
      </c>
      <c r="P35" s="4"/>
      <c r="Q35" s="4">
        <v>385518000</v>
      </c>
    </row>
    <row r="36" spans="1:17" ht="21" x14ac:dyDescent="0.55000000000000004">
      <c r="A36" s="2" t="s">
        <v>153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500000</v>
      </c>
      <c r="L36" s="4"/>
      <c r="M36" s="4">
        <v>15077106797</v>
      </c>
      <c r="N36" s="4"/>
      <c r="O36" s="4">
        <v>-10775502000</v>
      </c>
      <c r="P36" s="4"/>
      <c r="Q36" s="4">
        <v>4301604797</v>
      </c>
    </row>
    <row r="37" spans="1:17" ht="21" x14ac:dyDescent="0.55000000000000004">
      <c r="A37" s="2" t="s">
        <v>48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360826</v>
      </c>
      <c r="L37" s="4"/>
      <c r="M37" s="4">
        <v>4726795495</v>
      </c>
      <c r="N37" s="4"/>
      <c r="O37" s="4">
        <v>-4842167651</v>
      </c>
      <c r="P37" s="4"/>
      <c r="Q37" s="4">
        <v>-115372156</v>
      </c>
    </row>
    <row r="38" spans="1:17" ht="21" x14ac:dyDescent="0.55000000000000004">
      <c r="A38" s="2" t="s">
        <v>49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4346221</v>
      </c>
      <c r="L38" s="4"/>
      <c r="M38" s="4">
        <v>42098145175</v>
      </c>
      <c r="N38" s="4"/>
      <c r="O38" s="4">
        <v>-40395375289</v>
      </c>
      <c r="P38" s="4"/>
      <c r="Q38" s="4">
        <v>1702769886</v>
      </c>
    </row>
    <row r="39" spans="1:17" ht="21" x14ac:dyDescent="0.55000000000000004">
      <c r="A39" s="2" t="s">
        <v>175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3550000</v>
      </c>
      <c r="L39" s="4"/>
      <c r="M39" s="4">
        <v>45048003369</v>
      </c>
      <c r="N39" s="4"/>
      <c r="O39" s="4">
        <v>-36523882125</v>
      </c>
      <c r="P39" s="4"/>
      <c r="Q39" s="4">
        <v>8524121244</v>
      </c>
    </row>
    <row r="40" spans="1:17" ht="21" x14ac:dyDescent="0.55000000000000004">
      <c r="A40" s="2" t="s">
        <v>157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11896067</v>
      </c>
      <c r="L40" s="4"/>
      <c r="M40" s="4">
        <v>82941206097</v>
      </c>
      <c r="N40" s="4"/>
      <c r="O40" s="4">
        <v>-86915847699</v>
      </c>
      <c r="P40" s="4"/>
      <c r="Q40" s="4">
        <v>-3974641602</v>
      </c>
    </row>
    <row r="41" spans="1:17" ht="21" x14ac:dyDescent="0.55000000000000004">
      <c r="A41" s="2" t="s">
        <v>176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1673330</v>
      </c>
      <c r="L41" s="4"/>
      <c r="M41" s="4">
        <v>6387100610</v>
      </c>
      <c r="N41" s="4"/>
      <c r="O41" s="4">
        <v>-6387100610</v>
      </c>
      <c r="P41" s="4"/>
      <c r="Q41" s="4">
        <v>0</v>
      </c>
    </row>
    <row r="42" spans="1:17" ht="21" x14ac:dyDescent="0.55000000000000004">
      <c r="A42" s="2" t="s">
        <v>177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2995371</v>
      </c>
      <c r="L42" s="4"/>
      <c r="M42" s="4">
        <v>23142236346</v>
      </c>
      <c r="N42" s="4"/>
      <c r="O42" s="4">
        <v>-23142236346</v>
      </c>
      <c r="P42" s="4"/>
      <c r="Q42" s="4">
        <v>0</v>
      </c>
    </row>
    <row r="43" spans="1:17" ht="21" x14ac:dyDescent="0.55000000000000004">
      <c r="A43" s="2" t="s">
        <v>55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1214121</v>
      </c>
      <c r="L43" s="4"/>
      <c r="M43" s="4">
        <v>46740987673</v>
      </c>
      <c r="N43" s="4"/>
      <c r="O43" s="4">
        <v>-36396668742</v>
      </c>
      <c r="P43" s="4"/>
      <c r="Q43" s="4">
        <v>10344318931</v>
      </c>
    </row>
    <row r="44" spans="1:17" ht="21" x14ac:dyDescent="0.55000000000000004">
      <c r="A44" s="2" t="s">
        <v>178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390597</v>
      </c>
      <c r="L44" s="4"/>
      <c r="M44" s="4">
        <v>4787868244</v>
      </c>
      <c r="N44" s="4"/>
      <c r="O44" s="4">
        <v>-4550558948</v>
      </c>
      <c r="P44" s="4"/>
      <c r="Q44" s="4">
        <v>237309296</v>
      </c>
    </row>
    <row r="45" spans="1:17" ht="21" x14ac:dyDescent="0.55000000000000004">
      <c r="A45" s="2" t="s">
        <v>154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500000</v>
      </c>
      <c r="L45" s="4"/>
      <c r="M45" s="4">
        <v>9682212643</v>
      </c>
      <c r="N45" s="4"/>
      <c r="O45" s="4">
        <v>-8335109250</v>
      </c>
      <c r="P45" s="4"/>
      <c r="Q45" s="4">
        <v>1347103393</v>
      </c>
    </row>
    <row r="46" spans="1:17" ht="21" x14ac:dyDescent="0.55000000000000004">
      <c r="A46" s="2" t="s">
        <v>45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179220</v>
      </c>
      <c r="L46" s="4"/>
      <c r="M46" s="4">
        <v>3787731544</v>
      </c>
      <c r="N46" s="4"/>
      <c r="O46" s="4">
        <v>-2029497442</v>
      </c>
      <c r="P46" s="4"/>
      <c r="Q46" s="4">
        <v>1758234102</v>
      </c>
    </row>
    <row r="47" spans="1:17" ht="21" x14ac:dyDescent="0.55000000000000004">
      <c r="A47" s="2" t="s">
        <v>179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25000</v>
      </c>
      <c r="L47" s="4"/>
      <c r="M47" s="4">
        <v>651107708</v>
      </c>
      <c r="N47" s="4"/>
      <c r="O47" s="4">
        <v>-638329077</v>
      </c>
      <c r="P47" s="4"/>
      <c r="Q47" s="4">
        <v>12778631</v>
      </c>
    </row>
    <row r="48" spans="1:17" ht="21" x14ac:dyDescent="0.55000000000000004">
      <c r="A48" s="2" t="s">
        <v>42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183081</v>
      </c>
      <c r="L48" s="4"/>
      <c r="M48" s="4">
        <v>3777665968</v>
      </c>
      <c r="N48" s="4"/>
      <c r="O48" s="4">
        <v>-3756574009</v>
      </c>
      <c r="P48" s="4"/>
      <c r="Q48" s="4">
        <v>21091959</v>
      </c>
    </row>
    <row r="49" spans="1:17" ht="21" x14ac:dyDescent="0.55000000000000004">
      <c r="A49" s="2" t="s">
        <v>180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1607056</v>
      </c>
      <c r="L49" s="4"/>
      <c r="M49" s="4">
        <v>35610753904</v>
      </c>
      <c r="N49" s="4"/>
      <c r="O49" s="4">
        <v>-35610753904</v>
      </c>
      <c r="P49" s="4"/>
      <c r="Q49" s="4">
        <v>0</v>
      </c>
    </row>
    <row r="50" spans="1:17" ht="21" x14ac:dyDescent="0.55000000000000004">
      <c r="A50" s="2" t="s">
        <v>181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139632</v>
      </c>
      <c r="L50" s="4"/>
      <c r="M50" s="4">
        <v>1409078841</v>
      </c>
      <c r="N50" s="4"/>
      <c r="O50" s="4">
        <v>-702008378</v>
      </c>
      <c r="P50" s="4"/>
      <c r="Q50" s="4">
        <v>707070463</v>
      </c>
    </row>
    <row r="51" spans="1:17" ht="21" x14ac:dyDescent="0.55000000000000004">
      <c r="A51" s="2" t="s">
        <v>182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7588259</v>
      </c>
      <c r="L51" s="4"/>
      <c r="M51" s="4">
        <v>32920202203</v>
      </c>
      <c r="N51" s="4"/>
      <c r="O51" s="4">
        <v>-22717537960</v>
      </c>
      <c r="P51" s="4"/>
      <c r="Q51" s="4">
        <v>10202664243</v>
      </c>
    </row>
    <row r="52" spans="1:17" ht="21" x14ac:dyDescent="0.55000000000000004">
      <c r="A52" s="2" t="s">
        <v>183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285100</v>
      </c>
      <c r="L52" s="4"/>
      <c r="M52" s="4">
        <v>1300976977</v>
      </c>
      <c r="N52" s="4"/>
      <c r="O52" s="4">
        <v>-542752570</v>
      </c>
      <c r="P52" s="4"/>
      <c r="Q52" s="4">
        <v>758224407</v>
      </c>
    </row>
    <row r="53" spans="1:17" ht="21" x14ac:dyDescent="0.55000000000000004">
      <c r="A53" s="2" t="s">
        <v>58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1223311</v>
      </c>
      <c r="L53" s="4"/>
      <c r="M53" s="4">
        <v>12912016166</v>
      </c>
      <c r="N53" s="4"/>
      <c r="O53" s="4">
        <v>-10660452854</v>
      </c>
      <c r="P53" s="4"/>
      <c r="Q53" s="4">
        <v>2251563312</v>
      </c>
    </row>
    <row r="54" spans="1:17" ht="21" x14ac:dyDescent="0.55000000000000004">
      <c r="A54" s="2" t="s">
        <v>127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1398518</v>
      </c>
      <c r="L54" s="4"/>
      <c r="M54" s="4">
        <v>12365974715</v>
      </c>
      <c r="N54" s="4"/>
      <c r="O54" s="4">
        <v>-12414457583</v>
      </c>
      <c r="P54" s="4"/>
      <c r="Q54" s="4">
        <v>-48482868</v>
      </c>
    </row>
    <row r="55" spans="1:17" ht="21" x14ac:dyDescent="0.55000000000000004">
      <c r="A55" s="2" t="s">
        <v>68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5000000</v>
      </c>
      <c r="L55" s="4"/>
      <c r="M55" s="4">
        <v>60854197125</v>
      </c>
      <c r="N55" s="4"/>
      <c r="O55" s="4">
        <v>-61283182462</v>
      </c>
      <c r="P55" s="4"/>
      <c r="Q55" s="4">
        <v>-428985337</v>
      </c>
    </row>
    <row r="56" spans="1:17" ht="21" x14ac:dyDescent="0.55000000000000004">
      <c r="A56" s="2" t="s">
        <v>184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5576448</v>
      </c>
      <c r="L56" s="4"/>
      <c r="M56" s="4">
        <v>104222016617</v>
      </c>
      <c r="N56" s="4"/>
      <c r="O56" s="4">
        <v>-97938743754</v>
      </c>
      <c r="P56" s="4"/>
      <c r="Q56" s="4">
        <v>6283272863</v>
      </c>
    </row>
    <row r="57" spans="1:17" ht="21" x14ac:dyDescent="0.55000000000000004">
      <c r="A57" s="2" t="s">
        <v>36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95581</v>
      </c>
      <c r="L57" s="4"/>
      <c r="M57" s="4">
        <v>1341119929</v>
      </c>
      <c r="N57" s="4"/>
      <c r="O57" s="4">
        <v>-750226917</v>
      </c>
      <c r="P57" s="4"/>
      <c r="Q57" s="4">
        <v>590893012</v>
      </c>
    </row>
    <row r="58" spans="1:17" ht="21" x14ac:dyDescent="0.55000000000000004">
      <c r="A58" s="2" t="s">
        <v>28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869198</v>
      </c>
      <c r="L58" s="4"/>
      <c r="M58" s="4">
        <v>72270042927</v>
      </c>
      <c r="N58" s="4"/>
      <c r="O58" s="4">
        <v>-69314779612</v>
      </c>
      <c r="P58" s="4"/>
      <c r="Q58" s="4">
        <v>2955263315</v>
      </c>
    </row>
    <row r="59" spans="1:17" ht="21" x14ac:dyDescent="0.55000000000000004">
      <c r="A59" s="2" t="s">
        <v>156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1210000</v>
      </c>
      <c r="L59" s="4"/>
      <c r="M59" s="4">
        <v>244685179075</v>
      </c>
      <c r="N59" s="4"/>
      <c r="O59" s="4">
        <v>-176650355969</v>
      </c>
      <c r="P59" s="4"/>
      <c r="Q59" s="4">
        <v>68034823106</v>
      </c>
    </row>
    <row r="60" spans="1:17" ht="21" x14ac:dyDescent="0.55000000000000004">
      <c r="A60" s="2" t="s">
        <v>62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100000</v>
      </c>
      <c r="L60" s="4"/>
      <c r="M60" s="4">
        <v>3084984365</v>
      </c>
      <c r="N60" s="4"/>
      <c r="O60" s="4">
        <v>-1770403048</v>
      </c>
      <c r="P60" s="4"/>
      <c r="Q60" s="4">
        <v>1314581317</v>
      </c>
    </row>
    <row r="61" spans="1:17" ht="21" x14ac:dyDescent="0.55000000000000004">
      <c r="A61" s="2" t="s">
        <v>161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2431607</v>
      </c>
      <c r="L61" s="4"/>
      <c r="M61" s="4">
        <v>76946953325</v>
      </c>
      <c r="N61" s="4"/>
      <c r="O61" s="4">
        <v>-70071679709</v>
      </c>
      <c r="P61" s="4"/>
      <c r="Q61" s="4">
        <v>6875273616</v>
      </c>
    </row>
    <row r="62" spans="1:17" ht="21" x14ac:dyDescent="0.55000000000000004">
      <c r="A62" s="2" t="s">
        <v>185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580551</v>
      </c>
      <c r="L62" s="4"/>
      <c r="M62" s="4">
        <v>18356495276</v>
      </c>
      <c r="N62" s="4"/>
      <c r="O62" s="4">
        <v>-13365064279</v>
      </c>
      <c r="P62" s="4"/>
      <c r="Q62" s="4">
        <v>4991430997</v>
      </c>
    </row>
    <row r="63" spans="1:17" ht="21" x14ac:dyDescent="0.55000000000000004">
      <c r="A63" s="2" t="s">
        <v>27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72004</v>
      </c>
      <c r="L63" s="4"/>
      <c r="M63" s="4">
        <v>7911332857</v>
      </c>
      <c r="N63" s="4"/>
      <c r="O63" s="4">
        <v>-4930649083</v>
      </c>
      <c r="P63" s="4"/>
      <c r="Q63" s="4">
        <v>2980683774</v>
      </c>
    </row>
    <row r="64" spans="1:17" ht="21" x14ac:dyDescent="0.55000000000000004">
      <c r="A64" s="2" t="s">
        <v>53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246448</v>
      </c>
      <c r="L64" s="4"/>
      <c r="M64" s="4">
        <v>2527957004</v>
      </c>
      <c r="N64" s="4"/>
      <c r="O64" s="4">
        <v>-2187686003</v>
      </c>
      <c r="P64" s="4"/>
      <c r="Q64" s="4">
        <v>340271001</v>
      </c>
    </row>
    <row r="65" spans="1:17" ht="21" x14ac:dyDescent="0.55000000000000004">
      <c r="A65" s="2" t="s">
        <v>73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1018406</v>
      </c>
      <c r="L65" s="4"/>
      <c r="M65" s="4">
        <v>197686210558</v>
      </c>
      <c r="N65" s="4"/>
      <c r="O65" s="4">
        <v>-95039087946</v>
      </c>
      <c r="P65" s="4"/>
      <c r="Q65" s="4">
        <v>102647122612</v>
      </c>
    </row>
    <row r="66" spans="1:17" ht="21" x14ac:dyDescent="0.55000000000000004">
      <c r="A66" s="2" t="s">
        <v>38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2431607</v>
      </c>
      <c r="L66" s="4"/>
      <c r="M66" s="4">
        <v>58997463077</v>
      </c>
      <c r="N66" s="4"/>
      <c r="O66" s="4">
        <v>-76165226061</v>
      </c>
      <c r="P66" s="4"/>
      <c r="Q66" s="4">
        <v>-17167762984</v>
      </c>
    </row>
    <row r="67" spans="1:17" ht="21" x14ac:dyDescent="0.55000000000000004">
      <c r="A67" s="2" t="s">
        <v>54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303736</v>
      </c>
      <c r="L67" s="4"/>
      <c r="M67" s="4">
        <v>9407477026</v>
      </c>
      <c r="N67" s="4"/>
      <c r="O67" s="4">
        <v>-5089905547</v>
      </c>
      <c r="P67" s="4"/>
      <c r="Q67" s="4">
        <f>4317571479-259</f>
        <v>4317571220</v>
      </c>
    </row>
    <row r="68" spans="1:17" ht="19.5" thickBot="1" x14ac:dyDescent="0.5">
      <c r="E68" s="20">
        <f>SUM(E8:E67)</f>
        <v>301103843923</v>
      </c>
      <c r="F68" s="35"/>
      <c r="G68" s="20">
        <f>SUM(G8:G67)</f>
        <v>-281094114266</v>
      </c>
      <c r="H68" s="35"/>
      <c r="I68" s="20">
        <f>SUM(I8:I67)</f>
        <v>20009729657</v>
      </c>
      <c r="J68" s="35"/>
      <c r="K68" s="35"/>
      <c r="L68" s="35"/>
      <c r="M68" s="20">
        <f>SUM(M8:M67)</f>
        <v>2319957719809</v>
      </c>
      <c r="N68" s="4"/>
      <c r="O68" s="9">
        <f>SUM(O8:O67)</f>
        <v>-2008702966497</v>
      </c>
      <c r="P68" s="4"/>
      <c r="Q68" s="20">
        <f>SUM(Q8:Q67)</f>
        <v>311254753053</v>
      </c>
    </row>
    <row r="69" spans="1:17" ht="19.5" thickTop="1" x14ac:dyDescent="0.45"/>
    <row r="70" spans="1:17" x14ac:dyDescent="0.45">
      <c r="E70" s="3"/>
      <c r="I70" s="11"/>
      <c r="M70" s="34"/>
      <c r="Q70" s="11"/>
    </row>
    <row r="71" spans="1:17" x14ac:dyDescent="0.45">
      <c r="E71" s="13"/>
      <c r="I71" s="11"/>
      <c r="M71" s="13"/>
      <c r="O71" s="7"/>
      <c r="Q71" s="3"/>
    </row>
    <row r="72" spans="1:17" x14ac:dyDescent="0.45">
      <c r="E72" s="13"/>
      <c r="I72" s="11"/>
      <c r="M72" s="13"/>
      <c r="O72" s="7"/>
      <c r="Q72" s="3"/>
    </row>
    <row r="73" spans="1:17" x14ac:dyDescent="0.45">
      <c r="E73" s="12"/>
      <c r="I73" s="12"/>
      <c r="M73" s="12"/>
      <c r="Q73" s="3"/>
    </row>
    <row r="74" spans="1:17" x14ac:dyDescent="0.45">
      <c r="I74" s="7"/>
      <c r="O74" s="3"/>
      <c r="Q74" s="12"/>
    </row>
    <row r="75" spans="1:17" x14ac:dyDescent="0.45">
      <c r="I75" s="7"/>
      <c r="Q75" s="7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97"/>
  <sheetViews>
    <sheetView rightToLeft="1" view="pageBreakPreview" topLeftCell="A68" zoomScale="90" zoomScaleNormal="100" zoomScaleSheetLayoutView="90" workbookViewId="0">
      <selection activeCell="I95" sqref="I95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8" style="1" bestFit="1" customWidth="1"/>
    <col min="8" max="8" width="1" style="1" customWidth="1"/>
    <col min="9" max="9" width="18.85546875" style="1" bestFit="1" customWidth="1"/>
    <col min="10" max="10" width="1" style="1" customWidth="1"/>
    <col min="11" max="11" width="25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25.5703125" style="1" bestFit="1" customWidth="1"/>
    <col min="22" max="22" width="1" style="1" customWidth="1"/>
    <col min="23" max="23" width="9.140625" style="1" customWidth="1"/>
    <col min="24" max="24" width="16.5703125" style="1" bestFit="1" customWidth="1"/>
    <col min="25" max="16384" width="9.140625" style="1"/>
  </cols>
  <sheetData>
    <row r="2" spans="1:24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" ht="30" x14ac:dyDescent="0.45">
      <c r="A3" s="30" t="s">
        <v>111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4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6" spans="1:24" ht="30" x14ac:dyDescent="0.45">
      <c r="A6" s="31" t="s">
        <v>3</v>
      </c>
      <c r="C6" s="29" t="s">
        <v>113</v>
      </c>
      <c r="D6" s="29" t="s">
        <v>113</v>
      </c>
      <c r="E6" s="29" t="s">
        <v>113</v>
      </c>
      <c r="F6" s="29" t="s">
        <v>113</v>
      </c>
      <c r="G6" s="29" t="s">
        <v>113</v>
      </c>
      <c r="H6" s="29" t="s">
        <v>113</v>
      </c>
      <c r="I6" s="29" t="s">
        <v>113</v>
      </c>
      <c r="J6" s="29" t="s">
        <v>113</v>
      </c>
      <c r="K6" s="29" t="s">
        <v>113</v>
      </c>
      <c r="M6" s="29" t="s">
        <v>114</v>
      </c>
      <c r="N6" s="29" t="s">
        <v>114</v>
      </c>
      <c r="O6" s="29" t="s">
        <v>114</v>
      </c>
      <c r="P6" s="29" t="s">
        <v>114</v>
      </c>
      <c r="Q6" s="29" t="s">
        <v>114</v>
      </c>
      <c r="R6" s="29" t="s">
        <v>114</v>
      </c>
      <c r="S6" s="29" t="s">
        <v>114</v>
      </c>
      <c r="T6" s="29" t="s">
        <v>114</v>
      </c>
      <c r="U6" s="29" t="s">
        <v>114</v>
      </c>
      <c r="X6" s="22"/>
    </row>
    <row r="7" spans="1:24" ht="30" x14ac:dyDescent="0.45">
      <c r="A7" s="29" t="s">
        <v>3</v>
      </c>
      <c r="C7" s="29" t="s">
        <v>186</v>
      </c>
      <c r="E7" s="29" t="s">
        <v>187</v>
      </c>
      <c r="G7" s="29" t="s">
        <v>188</v>
      </c>
      <c r="I7" s="29" t="s">
        <v>82</v>
      </c>
      <c r="K7" s="29" t="s">
        <v>189</v>
      </c>
      <c r="M7" s="29" t="s">
        <v>186</v>
      </c>
      <c r="O7" s="29" t="s">
        <v>187</v>
      </c>
      <c r="Q7" s="29" t="s">
        <v>188</v>
      </c>
      <c r="S7" s="29" t="s">
        <v>82</v>
      </c>
      <c r="U7" s="29" t="s">
        <v>189</v>
      </c>
      <c r="X7" s="13"/>
    </row>
    <row r="8" spans="1:24" ht="21" x14ac:dyDescent="0.55000000000000004">
      <c r="A8" s="2" t="s">
        <v>74</v>
      </c>
      <c r="C8" s="4">
        <v>0</v>
      </c>
      <c r="D8" s="4"/>
      <c r="E8" s="4">
        <v>0</v>
      </c>
      <c r="F8" s="4"/>
      <c r="G8" s="4">
        <v>15006835893</v>
      </c>
      <c r="H8" s="4"/>
      <c r="I8" s="4">
        <f>C8+E8+G8</f>
        <v>15006835893</v>
      </c>
      <c r="K8" s="16">
        <v>-0.61551161380487718</v>
      </c>
      <c r="M8" s="4">
        <v>0</v>
      </c>
      <c r="N8" s="4"/>
      <c r="O8" s="4">
        <v>0</v>
      </c>
      <c r="P8" s="4"/>
      <c r="Q8" s="4">
        <v>15006835893</v>
      </c>
      <c r="R8" s="4"/>
      <c r="S8" s="4">
        <f>M8+O8+Q8</f>
        <v>15006835893</v>
      </c>
      <c r="U8" s="16">
        <v>3.8746132760096093E-2</v>
      </c>
      <c r="X8" s="5"/>
    </row>
    <row r="9" spans="1:24" ht="21" x14ac:dyDescent="0.55000000000000004">
      <c r="A9" s="2" t="s">
        <v>40</v>
      </c>
      <c r="C9" s="4">
        <v>0</v>
      </c>
      <c r="D9" s="4"/>
      <c r="E9" s="4">
        <v>425196000</v>
      </c>
      <c r="F9" s="4"/>
      <c r="G9" s="4">
        <v>0</v>
      </c>
      <c r="H9" s="4"/>
      <c r="I9" s="4">
        <f t="shared" ref="I9:I72" si="0">C9+E9+G9</f>
        <v>425196000</v>
      </c>
      <c r="K9" s="16">
        <v>-1.7439590731145111E-2</v>
      </c>
      <c r="M9" s="4">
        <v>0</v>
      </c>
      <c r="N9" s="4"/>
      <c r="O9" s="4">
        <v>0</v>
      </c>
      <c r="P9" s="4"/>
      <c r="Q9" s="4">
        <v>0</v>
      </c>
      <c r="R9" s="4"/>
      <c r="S9" s="4">
        <f t="shared" ref="S9:S72" si="1">M9+O9+Q9</f>
        <v>0</v>
      </c>
      <c r="U9" s="16">
        <v>0</v>
      </c>
      <c r="X9" s="5"/>
    </row>
    <row r="10" spans="1:24" ht="21" x14ac:dyDescent="0.55000000000000004">
      <c r="A10" s="2" t="s">
        <v>19</v>
      </c>
      <c r="C10" s="4">
        <v>0</v>
      </c>
      <c r="D10" s="4"/>
      <c r="E10" s="4">
        <v>6630403372</v>
      </c>
      <c r="F10" s="4"/>
      <c r="G10" s="4">
        <v>4680871988</v>
      </c>
      <c r="H10" s="4"/>
      <c r="I10" s="4">
        <f t="shared" si="0"/>
        <v>11311275360</v>
      </c>
      <c r="K10" s="16">
        <v>-0.46393666197632638</v>
      </c>
      <c r="M10" s="4">
        <v>0</v>
      </c>
      <c r="N10" s="4"/>
      <c r="O10" s="4">
        <v>0</v>
      </c>
      <c r="P10" s="4"/>
      <c r="Q10" s="4">
        <v>4680871988</v>
      </c>
      <c r="R10" s="4"/>
      <c r="S10" s="4">
        <f t="shared" si="1"/>
        <v>4680871988</v>
      </c>
      <c r="U10" s="16">
        <v>1.2085538135634686E-2</v>
      </c>
      <c r="X10" s="5"/>
    </row>
    <row r="11" spans="1:24" ht="21" x14ac:dyDescent="0.55000000000000004">
      <c r="A11" s="2" t="s">
        <v>41</v>
      </c>
      <c r="C11" s="4">
        <v>0</v>
      </c>
      <c r="D11" s="4"/>
      <c r="E11" s="4">
        <v>842080125</v>
      </c>
      <c r="F11" s="4"/>
      <c r="G11" s="4">
        <v>0</v>
      </c>
      <c r="H11" s="4"/>
      <c r="I11" s="4">
        <f t="shared" si="0"/>
        <v>842080125</v>
      </c>
      <c r="K11" s="16">
        <v>-3.4538266453192211E-2</v>
      </c>
      <c r="M11" s="4">
        <v>0</v>
      </c>
      <c r="N11" s="4"/>
      <c r="O11" s="4">
        <v>0</v>
      </c>
      <c r="P11" s="4"/>
      <c r="Q11" s="4">
        <v>0</v>
      </c>
      <c r="R11" s="4"/>
      <c r="S11" s="4">
        <f t="shared" si="1"/>
        <v>0</v>
      </c>
      <c r="U11" s="16">
        <v>0</v>
      </c>
      <c r="X11" s="5"/>
    </row>
    <row r="12" spans="1:24" ht="21" x14ac:dyDescent="0.55000000000000004">
      <c r="A12" s="2" t="s">
        <v>39</v>
      </c>
      <c r="C12" s="4">
        <v>0</v>
      </c>
      <c r="D12" s="4"/>
      <c r="E12" s="4">
        <v>13999198203</v>
      </c>
      <c r="F12" s="4"/>
      <c r="G12" s="4">
        <v>0</v>
      </c>
      <c r="H12" s="4"/>
      <c r="I12" s="4">
        <f t="shared" si="0"/>
        <v>13999198203</v>
      </c>
      <c r="K12" s="16">
        <v>-0.57418293498645823</v>
      </c>
      <c r="M12" s="4">
        <v>0</v>
      </c>
      <c r="N12" s="4"/>
      <c r="O12" s="4">
        <v>0</v>
      </c>
      <c r="P12" s="4"/>
      <c r="Q12" s="4">
        <v>0</v>
      </c>
      <c r="R12" s="4"/>
      <c r="S12" s="4">
        <f t="shared" si="1"/>
        <v>0</v>
      </c>
      <c r="U12" s="16">
        <v>0</v>
      </c>
      <c r="X12" s="5"/>
    </row>
    <row r="13" spans="1:24" ht="21" x14ac:dyDescent="0.55000000000000004">
      <c r="A13" s="2" t="s">
        <v>57</v>
      </c>
      <c r="C13" s="4">
        <v>0</v>
      </c>
      <c r="D13" s="4"/>
      <c r="E13" s="4">
        <v>-2425482019</v>
      </c>
      <c r="F13" s="4"/>
      <c r="G13" s="4">
        <v>-3692895546</v>
      </c>
      <c r="H13" s="4"/>
      <c r="I13" s="4">
        <f t="shared" si="0"/>
        <v>-6118377565</v>
      </c>
      <c r="K13" s="16">
        <v>0.25094779977285814</v>
      </c>
      <c r="M13" s="4">
        <v>4800000000</v>
      </c>
      <c r="N13" s="4"/>
      <c r="O13" s="4">
        <v>-11729790019</v>
      </c>
      <c r="P13" s="4"/>
      <c r="Q13" s="4">
        <v>-3692895546</v>
      </c>
      <c r="R13" s="4"/>
      <c r="S13" s="4">
        <f t="shared" si="1"/>
        <v>-10622685565</v>
      </c>
      <c r="U13" s="16">
        <v>-2.7426699945605006E-2</v>
      </c>
      <c r="X13" s="5"/>
    </row>
    <row r="14" spans="1:24" ht="21" x14ac:dyDescent="0.55000000000000004">
      <c r="A14" s="2" t="s">
        <v>25</v>
      </c>
      <c r="C14" s="4">
        <v>0</v>
      </c>
      <c r="D14" s="4"/>
      <c r="E14" s="4">
        <v>-6432497551</v>
      </c>
      <c r="F14" s="4"/>
      <c r="G14" s="4">
        <v>4014917322</v>
      </c>
      <c r="H14" s="4"/>
      <c r="I14" s="4">
        <f t="shared" si="0"/>
        <v>-2417580229</v>
      </c>
      <c r="K14" s="16">
        <v>9.9158058291865567E-2</v>
      </c>
      <c r="M14" s="4">
        <v>2929238000</v>
      </c>
      <c r="N14" s="4"/>
      <c r="O14" s="4">
        <v>0</v>
      </c>
      <c r="P14" s="4"/>
      <c r="Q14" s="4">
        <v>4023978052</v>
      </c>
      <c r="R14" s="4"/>
      <c r="S14" s="4">
        <f t="shared" si="1"/>
        <v>6953216052</v>
      </c>
      <c r="U14" s="16">
        <v>1.7952500725758633E-2</v>
      </c>
      <c r="X14" s="5"/>
    </row>
    <row r="15" spans="1:24" ht="21" x14ac:dyDescent="0.55000000000000004">
      <c r="A15" s="2" t="s">
        <v>170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f t="shared" si="0"/>
        <v>0</v>
      </c>
      <c r="K15" s="16">
        <v>0</v>
      </c>
      <c r="M15" s="4">
        <v>0</v>
      </c>
      <c r="N15" s="4"/>
      <c r="O15" s="4">
        <v>0</v>
      </c>
      <c r="P15" s="4"/>
      <c r="Q15" s="4">
        <v>-1879891183</v>
      </c>
      <c r="R15" s="4"/>
      <c r="S15" s="4">
        <f t="shared" si="1"/>
        <v>-1879891183</v>
      </c>
      <c r="U15" s="16">
        <v>-4.8536889368549644E-3</v>
      </c>
      <c r="X15" s="5"/>
    </row>
    <row r="16" spans="1:24" ht="21" x14ac:dyDescent="0.55000000000000004">
      <c r="A16" s="2" t="s">
        <v>171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f t="shared" si="0"/>
        <v>0</v>
      </c>
      <c r="K16" s="16">
        <v>0</v>
      </c>
      <c r="M16" s="4">
        <v>0</v>
      </c>
      <c r="N16" s="4"/>
      <c r="O16" s="4">
        <v>0</v>
      </c>
      <c r="P16" s="4"/>
      <c r="Q16" s="4">
        <v>1290348992</v>
      </c>
      <c r="R16" s="4"/>
      <c r="S16" s="4">
        <f t="shared" si="1"/>
        <v>1290348992</v>
      </c>
      <c r="U16" s="16">
        <v>3.331550615157258E-3</v>
      </c>
      <c r="X16" s="5"/>
    </row>
    <row r="17" spans="1:24" ht="21" x14ac:dyDescent="0.55000000000000004">
      <c r="A17" s="2" t="s">
        <v>164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K17" s="16">
        <v>0</v>
      </c>
      <c r="M17" s="4">
        <v>1192272000</v>
      </c>
      <c r="N17" s="4"/>
      <c r="O17" s="4">
        <v>0</v>
      </c>
      <c r="P17" s="4"/>
      <c r="Q17" s="4">
        <v>16526873961</v>
      </c>
      <c r="R17" s="4"/>
      <c r="S17" s="4">
        <f t="shared" si="1"/>
        <v>17719145961</v>
      </c>
      <c r="U17" s="16">
        <v>4.5749043082470818E-2</v>
      </c>
      <c r="X17" s="5"/>
    </row>
    <row r="18" spans="1:24" ht="21" x14ac:dyDescent="0.55000000000000004">
      <c r="A18" s="2" t="s">
        <v>61</v>
      </c>
      <c r="C18" s="4">
        <v>0</v>
      </c>
      <c r="D18" s="4"/>
      <c r="E18" s="4">
        <v>-9294367500</v>
      </c>
      <c r="F18" s="4"/>
      <c r="G18" s="4">
        <v>0</v>
      </c>
      <c r="H18" s="4"/>
      <c r="I18" s="4">
        <f t="shared" si="0"/>
        <v>-9294367500</v>
      </c>
      <c r="K18" s="16">
        <v>0.38121234749352378</v>
      </c>
      <c r="M18" s="4">
        <v>2391124040</v>
      </c>
      <c r="N18" s="4"/>
      <c r="O18" s="4">
        <v>48668688006</v>
      </c>
      <c r="P18" s="4"/>
      <c r="Q18" s="4">
        <v>361272288</v>
      </c>
      <c r="R18" s="4"/>
      <c r="S18" s="4">
        <f t="shared" si="1"/>
        <v>51421084334</v>
      </c>
      <c r="U18" s="16">
        <v>0.13276403996678671</v>
      </c>
      <c r="X18" s="5"/>
    </row>
    <row r="19" spans="1:24" ht="21" x14ac:dyDescent="0.55000000000000004">
      <c r="A19" s="2" t="s">
        <v>137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16">
        <v>0</v>
      </c>
      <c r="M19" s="4">
        <v>10665000000</v>
      </c>
      <c r="N19" s="4"/>
      <c r="O19" s="4">
        <v>0</v>
      </c>
      <c r="P19" s="4"/>
      <c r="Q19" s="4">
        <v>26441000470</v>
      </c>
      <c r="R19" s="4"/>
      <c r="S19" s="4">
        <f t="shared" si="1"/>
        <v>37106000470</v>
      </c>
      <c r="U19" s="16">
        <v>9.580394099447942E-2</v>
      </c>
      <c r="X19" s="5"/>
    </row>
    <row r="20" spans="1:24" ht="21" x14ac:dyDescent="0.55000000000000004">
      <c r="A20" s="2" t="s">
        <v>43</v>
      </c>
      <c r="C20" s="4">
        <v>0</v>
      </c>
      <c r="D20" s="4"/>
      <c r="E20" s="4">
        <v>-403462227</v>
      </c>
      <c r="F20" s="4"/>
      <c r="G20" s="4">
        <v>0</v>
      </c>
      <c r="H20" s="4"/>
      <c r="I20" s="4">
        <f t="shared" si="0"/>
        <v>-403462227</v>
      </c>
      <c r="K20" s="16">
        <v>1.6548170994920848E-2</v>
      </c>
      <c r="M20" s="4">
        <v>0</v>
      </c>
      <c r="N20" s="4"/>
      <c r="O20" s="4">
        <v>-630835414</v>
      </c>
      <c r="P20" s="4"/>
      <c r="Q20" s="4">
        <v>1791760067</v>
      </c>
      <c r="R20" s="4"/>
      <c r="S20" s="4">
        <f t="shared" si="1"/>
        <v>1160924653</v>
      </c>
      <c r="U20" s="16">
        <v>2.9973900594587174E-3</v>
      </c>
      <c r="X20" s="5"/>
    </row>
    <row r="21" spans="1:24" ht="21" x14ac:dyDescent="0.55000000000000004">
      <c r="A21" s="2" t="s">
        <v>32</v>
      </c>
      <c r="C21" s="4">
        <v>0</v>
      </c>
      <c r="D21" s="4"/>
      <c r="E21" s="4">
        <v>-2358582136</v>
      </c>
      <c r="F21" s="4"/>
      <c r="G21" s="4">
        <v>0</v>
      </c>
      <c r="H21" s="4"/>
      <c r="I21" s="4">
        <f t="shared" si="0"/>
        <v>-2358582136</v>
      </c>
      <c r="K21" s="16">
        <v>9.6738226976806077E-2</v>
      </c>
      <c r="M21" s="4">
        <v>3599677235</v>
      </c>
      <c r="N21" s="4"/>
      <c r="O21" s="4">
        <v>-9501231025</v>
      </c>
      <c r="P21" s="4"/>
      <c r="Q21" s="4">
        <v>103997122</v>
      </c>
      <c r="R21" s="4"/>
      <c r="S21" s="4">
        <f t="shared" si="1"/>
        <v>-5797556668</v>
      </c>
      <c r="U21" s="16">
        <v>-1.4968705058425359E-2</v>
      </c>
      <c r="X21" s="5"/>
    </row>
    <row r="22" spans="1:24" ht="21" x14ac:dyDescent="0.55000000000000004">
      <c r="A22" s="2" t="s">
        <v>134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16">
        <v>0</v>
      </c>
      <c r="M22" s="4">
        <v>33901061</v>
      </c>
      <c r="N22" s="4"/>
      <c r="O22" s="4">
        <v>0</v>
      </c>
      <c r="P22" s="4"/>
      <c r="Q22" s="4">
        <v>-490185853</v>
      </c>
      <c r="R22" s="4"/>
      <c r="S22" s="4">
        <f t="shared" si="1"/>
        <v>-456284792</v>
      </c>
      <c r="U22" s="16">
        <v>-1.1780811926844219E-3</v>
      </c>
      <c r="X22" s="5"/>
    </row>
    <row r="23" spans="1:24" ht="21" x14ac:dyDescent="0.55000000000000004">
      <c r="A23" s="2" t="s">
        <v>172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f t="shared" si="0"/>
        <v>0</v>
      </c>
      <c r="K23" s="16">
        <v>0</v>
      </c>
      <c r="M23" s="4">
        <v>0</v>
      </c>
      <c r="N23" s="4"/>
      <c r="O23" s="4">
        <v>0</v>
      </c>
      <c r="P23" s="4"/>
      <c r="Q23" s="4">
        <v>755353722</v>
      </c>
      <c r="R23" s="4"/>
      <c r="S23" s="4">
        <f t="shared" si="1"/>
        <v>755353722</v>
      </c>
      <c r="U23" s="16">
        <v>1.950246927608267E-3</v>
      </c>
      <c r="X23" s="5"/>
    </row>
    <row r="24" spans="1:24" ht="21" x14ac:dyDescent="0.55000000000000004">
      <c r="A24" s="2" t="s">
        <v>140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16">
        <v>0</v>
      </c>
      <c r="M24" s="4">
        <v>8125000000</v>
      </c>
      <c r="N24" s="4"/>
      <c r="O24" s="4">
        <v>0</v>
      </c>
      <c r="P24" s="4"/>
      <c r="Q24" s="4">
        <v>61305763700</v>
      </c>
      <c r="R24" s="4"/>
      <c r="S24" s="4">
        <f t="shared" si="1"/>
        <v>69430763700</v>
      </c>
      <c r="U24" s="16">
        <v>0.17926321092175754</v>
      </c>
      <c r="X24" s="5"/>
    </row>
    <row r="25" spans="1:24" ht="21" x14ac:dyDescent="0.55000000000000004">
      <c r="A25" s="2" t="s">
        <v>159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16">
        <v>0</v>
      </c>
      <c r="M25" s="4">
        <v>7438166945</v>
      </c>
      <c r="N25" s="4"/>
      <c r="O25" s="4">
        <v>0</v>
      </c>
      <c r="P25" s="4"/>
      <c r="Q25" s="4">
        <v>-4849249523</v>
      </c>
      <c r="R25" s="4"/>
      <c r="S25" s="4">
        <f t="shared" si="1"/>
        <v>2588917422</v>
      </c>
      <c r="U25" s="16">
        <v>6.6843229880675899E-3</v>
      </c>
      <c r="X25" s="5"/>
    </row>
    <row r="26" spans="1:24" ht="21" x14ac:dyDescent="0.55000000000000004">
      <c r="A26" s="2" t="s">
        <v>52</v>
      </c>
      <c r="C26" s="4">
        <v>0</v>
      </c>
      <c r="D26" s="4"/>
      <c r="E26" s="4">
        <v>-381589948</v>
      </c>
      <c r="F26" s="4"/>
      <c r="G26" s="4">
        <v>0</v>
      </c>
      <c r="H26" s="4"/>
      <c r="I26" s="4">
        <f t="shared" si="0"/>
        <v>-381589948</v>
      </c>
      <c r="K26" s="16">
        <v>1.5651070377517531E-2</v>
      </c>
      <c r="M26" s="4">
        <v>0</v>
      </c>
      <c r="N26" s="4"/>
      <c r="O26" s="4">
        <v>-1169668532</v>
      </c>
      <c r="P26" s="4"/>
      <c r="Q26" s="4">
        <v>-8053</v>
      </c>
      <c r="R26" s="4"/>
      <c r="S26" s="4">
        <f t="shared" si="1"/>
        <v>-1169676585</v>
      </c>
      <c r="U26" s="16">
        <v>-3.0199866628731328E-3</v>
      </c>
      <c r="X26" s="5"/>
    </row>
    <row r="27" spans="1:24" ht="21" x14ac:dyDescent="0.55000000000000004">
      <c r="A27" s="2" t="s">
        <v>22</v>
      </c>
      <c r="C27" s="4">
        <v>0</v>
      </c>
      <c r="D27" s="4"/>
      <c r="E27" s="4">
        <v>-2499067346</v>
      </c>
      <c r="F27" s="4"/>
      <c r="G27" s="4">
        <v>0</v>
      </c>
      <c r="H27" s="4"/>
      <c r="I27" s="4">
        <f t="shared" si="0"/>
        <v>-2499067346</v>
      </c>
      <c r="K27" s="16">
        <v>0.10250028627693819</v>
      </c>
      <c r="M27" s="4">
        <v>926786795</v>
      </c>
      <c r="N27" s="4"/>
      <c r="O27" s="4">
        <v>-51933396268</v>
      </c>
      <c r="P27" s="4"/>
      <c r="Q27" s="4">
        <v>-21386561634</v>
      </c>
      <c r="R27" s="4"/>
      <c r="S27" s="4">
        <f t="shared" si="1"/>
        <v>-72393171107</v>
      </c>
      <c r="U27" s="16">
        <v>-0.18691184728318094</v>
      </c>
      <c r="X27" s="5"/>
    </row>
    <row r="28" spans="1:24" ht="21" x14ac:dyDescent="0.55000000000000004">
      <c r="A28" s="2" t="s">
        <v>173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f t="shared" si="0"/>
        <v>0</v>
      </c>
      <c r="K28" s="16">
        <v>0</v>
      </c>
      <c r="M28" s="4">
        <v>0</v>
      </c>
      <c r="N28" s="4"/>
      <c r="O28" s="4">
        <v>0</v>
      </c>
      <c r="P28" s="4"/>
      <c r="Q28" s="4">
        <v>2126631100</v>
      </c>
      <c r="R28" s="4"/>
      <c r="S28" s="4">
        <f t="shared" si="1"/>
        <v>2126631100</v>
      </c>
      <c r="U28" s="16">
        <v>5.4907464518076333E-3</v>
      </c>
      <c r="X28" s="5"/>
    </row>
    <row r="29" spans="1:24" ht="21" x14ac:dyDescent="0.55000000000000004">
      <c r="A29" s="2" t="s">
        <v>16</v>
      </c>
      <c r="C29" s="4">
        <v>0</v>
      </c>
      <c r="D29" s="4"/>
      <c r="E29" s="4">
        <v>1455289200</v>
      </c>
      <c r="F29" s="4"/>
      <c r="G29" s="4">
        <v>0</v>
      </c>
      <c r="H29" s="4"/>
      <c r="I29" s="4">
        <f t="shared" si="0"/>
        <v>1455289200</v>
      </c>
      <c r="K29" s="16">
        <v>-5.9689291628932495E-2</v>
      </c>
      <c r="M29" s="4">
        <v>1341239658</v>
      </c>
      <c r="N29" s="4"/>
      <c r="O29" s="4">
        <v>-6707849404</v>
      </c>
      <c r="P29" s="4"/>
      <c r="Q29" s="4">
        <v>-20547010387</v>
      </c>
      <c r="R29" s="4"/>
      <c r="S29" s="4">
        <f t="shared" si="1"/>
        <v>-25913620133</v>
      </c>
      <c r="U29" s="16">
        <v>-6.6906346756031451E-2</v>
      </c>
      <c r="X29" s="5"/>
    </row>
    <row r="30" spans="1:24" ht="21" x14ac:dyDescent="0.55000000000000004">
      <c r="A30" s="2" t="s">
        <v>15</v>
      </c>
      <c r="C30" s="4">
        <v>0</v>
      </c>
      <c r="D30" s="4"/>
      <c r="E30" s="4">
        <v>4929215616</v>
      </c>
      <c r="F30" s="4"/>
      <c r="G30" s="4">
        <v>0</v>
      </c>
      <c r="H30" s="4"/>
      <c r="I30" s="4">
        <f t="shared" si="0"/>
        <v>4929215616</v>
      </c>
      <c r="K30" s="16">
        <v>-0.20217382799605202</v>
      </c>
      <c r="M30" s="4">
        <v>930000000</v>
      </c>
      <c r="N30" s="4"/>
      <c r="O30" s="4">
        <v>-23640695781</v>
      </c>
      <c r="P30" s="4"/>
      <c r="Q30" s="4">
        <v>-101213608</v>
      </c>
      <c r="R30" s="4"/>
      <c r="S30" s="4">
        <f t="shared" si="1"/>
        <v>-22811909389</v>
      </c>
      <c r="U30" s="16">
        <v>-5.8898043265053816E-2</v>
      </c>
      <c r="X30" s="5"/>
    </row>
    <row r="31" spans="1:24" ht="21" x14ac:dyDescent="0.55000000000000004">
      <c r="A31" s="2" t="s">
        <v>33</v>
      </c>
      <c r="C31" s="4">
        <v>126572104</v>
      </c>
      <c r="D31" s="4"/>
      <c r="E31" s="4">
        <v>371985737</v>
      </c>
      <c r="F31" s="4"/>
      <c r="G31" s="4">
        <v>0</v>
      </c>
      <c r="H31" s="4"/>
      <c r="I31" s="4">
        <f t="shared" si="0"/>
        <v>498557841</v>
      </c>
      <c r="K31" s="16">
        <v>-2.0448557142690237E-2</v>
      </c>
      <c r="M31" s="4">
        <v>126572104</v>
      </c>
      <c r="N31" s="4"/>
      <c r="O31" s="4">
        <v>5258540162</v>
      </c>
      <c r="P31" s="4"/>
      <c r="Q31" s="4">
        <v>2350257128</v>
      </c>
      <c r="R31" s="4"/>
      <c r="S31" s="4">
        <f t="shared" si="1"/>
        <v>7735369394</v>
      </c>
      <c r="U31" s="16">
        <v>1.9971941562185781E-2</v>
      </c>
      <c r="X31" s="5"/>
    </row>
    <row r="32" spans="1:24" ht="21" x14ac:dyDescent="0.55000000000000004">
      <c r="A32" s="2" t="s">
        <v>162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K32" s="16">
        <v>0</v>
      </c>
      <c r="M32" s="4">
        <v>267729000</v>
      </c>
      <c r="N32" s="4"/>
      <c r="O32" s="4">
        <v>0</v>
      </c>
      <c r="P32" s="4"/>
      <c r="Q32" s="4">
        <v>-1236534362</v>
      </c>
      <c r="R32" s="4"/>
      <c r="S32" s="4">
        <f t="shared" si="1"/>
        <v>-968805362</v>
      </c>
      <c r="U32" s="16">
        <v>-2.5013574775115954E-3</v>
      </c>
      <c r="X32" s="5"/>
    </row>
    <row r="33" spans="1:24" ht="21" x14ac:dyDescent="0.55000000000000004">
      <c r="A33" s="2" t="s">
        <v>174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f t="shared" si="0"/>
        <v>0</v>
      </c>
      <c r="K33" s="16">
        <v>0</v>
      </c>
      <c r="M33" s="4">
        <v>0</v>
      </c>
      <c r="N33" s="4"/>
      <c r="O33" s="4">
        <v>0</v>
      </c>
      <c r="P33" s="4"/>
      <c r="Q33" s="4">
        <v>-4047200313</v>
      </c>
      <c r="R33" s="4"/>
      <c r="S33" s="4">
        <f t="shared" si="1"/>
        <v>-4047200313</v>
      </c>
      <c r="U33" s="16">
        <v>-1.0449461948694108E-2</v>
      </c>
      <c r="X33" s="5"/>
    </row>
    <row r="34" spans="1:24" ht="21" x14ac:dyDescent="0.55000000000000004">
      <c r="A34" s="2" t="s">
        <v>23</v>
      </c>
      <c r="C34" s="4">
        <v>0</v>
      </c>
      <c r="D34" s="4"/>
      <c r="E34" s="4">
        <v>638263550</v>
      </c>
      <c r="F34" s="4"/>
      <c r="G34" s="4">
        <v>0</v>
      </c>
      <c r="H34" s="4"/>
      <c r="I34" s="4">
        <f t="shared" si="0"/>
        <v>638263550</v>
      </c>
      <c r="K34" s="16">
        <v>-2.6178644885200646E-2</v>
      </c>
      <c r="M34" s="4">
        <v>18121510326</v>
      </c>
      <c r="N34" s="4"/>
      <c r="O34" s="4">
        <v>27037656238</v>
      </c>
      <c r="P34" s="4"/>
      <c r="Q34" s="4">
        <v>10570244482</v>
      </c>
      <c r="R34" s="4"/>
      <c r="S34" s="4">
        <f t="shared" si="1"/>
        <v>55729411046</v>
      </c>
      <c r="U34" s="16">
        <v>0.14388770387217303</v>
      </c>
      <c r="X34" s="5"/>
    </row>
    <row r="35" spans="1:24" ht="21" x14ac:dyDescent="0.55000000000000004">
      <c r="A35" s="2" t="s">
        <v>69</v>
      </c>
      <c r="C35" s="4">
        <v>0</v>
      </c>
      <c r="D35" s="4"/>
      <c r="E35" s="4">
        <v>-4791321000</v>
      </c>
      <c r="F35" s="4"/>
      <c r="G35" s="4">
        <v>0</v>
      </c>
      <c r="H35" s="4"/>
      <c r="I35" s="4">
        <f t="shared" si="0"/>
        <v>-4791321000</v>
      </c>
      <c r="K35" s="16">
        <v>0.1965180229859663</v>
      </c>
      <c r="M35" s="4">
        <v>1938566300</v>
      </c>
      <c r="N35" s="4"/>
      <c r="O35" s="4">
        <v>2517435333</v>
      </c>
      <c r="P35" s="4"/>
      <c r="Q35" s="4">
        <v>385518000</v>
      </c>
      <c r="R35" s="4"/>
      <c r="S35" s="4">
        <f t="shared" si="1"/>
        <v>4841519633</v>
      </c>
      <c r="U35" s="16">
        <v>1.2500314110073791E-2</v>
      </c>
      <c r="X35" s="5"/>
    </row>
    <row r="36" spans="1:24" ht="21" x14ac:dyDescent="0.55000000000000004">
      <c r="A36" s="2" t="s">
        <v>153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f t="shared" si="0"/>
        <v>0</v>
      </c>
      <c r="K36" s="16">
        <v>0</v>
      </c>
      <c r="M36" s="4">
        <v>1000000000</v>
      </c>
      <c r="N36" s="4"/>
      <c r="O36" s="4">
        <v>0</v>
      </c>
      <c r="P36" s="4"/>
      <c r="Q36" s="4">
        <v>4301604797</v>
      </c>
      <c r="R36" s="4"/>
      <c r="S36" s="4">
        <f t="shared" si="1"/>
        <v>5301604797</v>
      </c>
      <c r="U36" s="16">
        <v>1.3688207478962419E-2</v>
      </c>
      <c r="X36" s="5"/>
    </row>
    <row r="37" spans="1:24" ht="21" x14ac:dyDescent="0.55000000000000004">
      <c r="A37" s="2" t="s">
        <v>48</v>
      </c>
      <c r="C37" s="4">
        <v>0</v>
      </c>
      <c r="D37" s="4"/>
      <c r="E37" s="4">
        <v>-3549893030</v>
      </c>
      <c r="F37" s="4"/>
      <c r="G37" s="4">
        <v>0</v>
      </c>
      <c r="H37" s="4"/>
      <c r="I37" s="4">
        <f t="shared" si="0"/>
        <v>-3549893030</v>
      </c>
      <c r="K37" s="16">
        <v>0.14560033862629149</v>
      </c>
      <c r="M37" s="4">
        <v>8000000000</v>
      </c>
      <c r="N37" s="4"/>
      <c r="O37" s="4">
        <v>-2799569072</v>
      </c>
      <c r="P37" s="4"/>
      <c r="Q37" s="4">
        <v>-115372156</v>
      </c>
      <c r="R37" s="4"/>
      <c r="S37" s="4">
        <f t="shared" si="1"/>
        <v>5085058772</v>
      </c>
      <c r="U37" s="16">
        <v>1.312910753989833E-2</v>
      </c>
      <c r="X37" s="5"/>
    </row>
    <row r="38" spans="1:24" ht="21" x14ac:dyDescent="0.55000000000000004">
      <c r="A38" s="2" t="s">
        <v>49</v>
      </c>
      <c r="C38" s="4">
        <v>0</v>
      </c>
      <c r="D38" s="4"/>
      <c r="E38" s="4">
        <v>-10622691822</v>
      </c>
      <c r="F38" s="4"/>
      <c r="G38" s="4">
        <v>0</v>
      </c>
      <c r="H38" s="4"/>
      <c r="I38" s="4">
        <f t="shared" si="0"/>
        <v>-10622691822</v>
      </c>
      <c r="K38" s="16">
        <v>0.43569412186088807</v>
      </c>
      <c r="M38" s="4">
        <v>0</v>
      </c>
      <c r="N38" s="4"/>
      <c r="O38" s="4">
        <v>-33509967043</v>
      </c>
      <c r="P38" s="4"/>
      <c r="Q38" s="4">
        <v>1702769886</v>
      </c>
      <c r="R38" s="4"/>
      <c r="S38" s="4">
        <f t="shared" si="1"/>
        <v>-31807197157</v>
      </c>
      <c r="U38" s="16">
        <v>-8.2122966663914387E-2</v>
      </c>
      <c r="X38" s="5"/>
    </row>
    <row r="39" spans="1:24" ht="21" x14ac:dyDescent="0.55000000000000004">
      <c r="A39" s="2" t="s">
        <v>175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f t="shared" si="0"/>
        <v>0</v>
      </c>
      <c r="K39" s="16">
        <v>0</v>
      </c>
      <c r="M39" s="4">
        <v>0</v>
      </c>
      <c r="N39" s="4"/>
      <c r="O39" s="4">
        <v>0</v>
      </c>
      <c r="P39" s="4"/>
      <c r="Q39" s="4">
        <v>8524121244</v>
      </c>
      <c r="R39" s="4"/>
      <c r="S39" s="4">
        <f t="shared" si="1"/>
        <v>8524121244</v>
      </c>
      <c r="U39" s="16">
        <v>2.2008419079017075E-2</v>
      </c>
      <c r="X39" s="5"/>
    </row>
    <row r="40" spans="1:24" ht="21" x14ac:dyDescent="0.55000000000000004">
      <c r="A40" s="2" t="s">
        <v>157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f t="shared" si="0"/>
        <v>0</v>
      </c>
      <c r="K40" s="16">
        <v>0</v>
      </c>
      <c r="M40" s="4">
        <v>999269628</v>
      </c>
      <c r="N40" s="4"/>
      <c r="O40" s="4">
        <v>0</v>
      </c>
      <c r="P40" s="4"/>
      <c r="Q40" s="4">
        <v>-3974641602</v>
      </c>
      <c r="R40" s="4"/>
      <c r="S40" s="4">
        <f t="shared" si="1"/>
        <v>-2975371974</v>
      </c>
      <c r="U40" s="16">
        <v>-7.6821095624193467E-3</v>
      </c>
      <c r="X40" s="5"/>
    </row>
    <row r="41" spans="1:24" ht="21" x14ac:dyDescent="0.55000000000000004">
      <c r="A41" s="2" t="s">
        <v>176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f t="shared" si="0"/>
        <v>0</v>
      </c>
      <c r="K41" s="16">
        <v>0</v>
      </c>
      <c r="M41" s="4">
        <v>0</v>
      </c>
      <c r="N41" s="4"/>
      <c r="O41" s="4">
        <v>0</v>
      </c>
      <c r="P41" s="4"/>
      <c r="Q41" s="4">
        <v>0</v>
      </c>
      <c r="R41" s="4"/>
      <c r="S41" s="4">
        <f t="shared" si="1"/>
        <v>0</v>
      </c>
      <c r="U41" s="16">
        <v>0</v>
      </c>
      <c r="X41" s="5"/>
    </row>
    <row r="42" spans="1:24" ht="21" x14ac:dyDescent="0.55000000000000004">
      <c r="A42" s="2" t="s">
        <v>177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f t="shared" si="0"/>
        <v>0</v>
      </c>
      <c r="K42" s="16">
        <v>0</v>
      </c>
      <c r="M42" s="4">
        <v>0</v>
      </c>
      <c r="N42" s="4"/>
      <c r="O42" s="4">
        <v>0</v>
      </c>
      <c r="P42" s="4"/>
      <c r="Q42" s="4">
        <v>0</v>
      </c>
      <c r="R42" s="4"/>
      <c r="S42" s="4">
        <f t="shared" si="1"/>
        <v>0</v>
      </c>
      <c r="U42" s="16">
        <v>0</v>
      </c>
      <c r="X42" s="5"/>
    </row>
    <row r="43" spans="1:24" ht="21" x14ac:dyDescent="0.55000000000000004">
      <c r="A43" s="2" t="s">
        <v>55</v>
      </c>
      <c r="C43" s="4">
        <v>0</v>
      </c>
      <c r="D43" s="4"/>
      <c r="E43" s="4">
        <v>-12455446500</v>
      </c>
      <c r="F43" s="4"/>
      <c r="G43" s="4">
        <v>0</v>
      </c>
      <c r="H43" s="4"/>
      <c r="I43" s="4">
        <f t="shared" si="0"/>
        <v>-12455446500</v>
      </c>
      <c r="K43" s="16">
        <v>0.5108653170153854</v>
      </c>
      <c r="M43" s="4">
        <v>0</v>
      </c>
      <c r="N43" s="4"/>
      <c r="O43" s="4">
        <v>-5774998044</v>
      </c>
      <c r="P43" s="4"/>
      <c r="Q43" s="4">
        <v>10344318931</v>
      </c>
      <c r="R43" s="4"/>
      <c r="S43" s="4">
        <f t="shared" si="1"/>
        <v>4569320887</v>
      </c>
      <c r="U43" s="16">
        <v>1.1797524473081277E-2</v>
      </c>
      <c r="X43" s="5"/>
    </row>
    <row r="44" spans="1:24" ht="21" x14ac:dyDescent="0.55000000000000004">
      <c r="A44" s="2" t="s">
        <v>178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f t="shared" si="0"/>
        <v>0</v>
      </c>
      <c r="K44" s="16">
        <v>0</v>
      </c>
      <c r="M44" s="4">
        <v>0</v>
      </c>
      <c r="N44" s="4"/>
      <c r="O44" s="4">
        <v>0</v>
      </c>
      <c r="P44" s="4"/>
      <c r="Q44" s="4">
        <v>237309296</v>
      </c>
      <c r="R44" s="4"/>
      <c r="S44" s="4">
        <f t="shared" si="1"/>
        <v>237309296</v>
      </c>
      <c r="U44" s="16">
        <v>6.1270860517038776E-4</v>
      </c>
      <c r="X44" s="5"/>
    </row>
    <row r="45" spans="1:24" ht="21" x14ac:dyDescent="0.55000000000000004">
      <c r="A45" s="2" t="s">
        <v>154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f t="shared" si="0"/>
        <v>0</v>
      </c>
      <c r="K45" s="16">
        <v>0</v>
      </c>
      <c r="M45" s="4">
        <v>840000000</v>
      </c>
      <c r="N45" s="4"/>
      <c r="O45" s="4">
        <v>0</v>
      </c>
      <c r="P45" s="4"/>
      <c r="Q45" s="4">
        <v>1347103393</v>
      </c>
      <c r="R45" s="4"/>
      <c r="S45" s="4">
        <f t="shared" si="1"/>
        <v>2187103393</v>
      </c>
      <c r="U45" s="16">
        <v>5.6468797972771042E-3</v>
      </c>
      <c r="X45" s="5"/>
    </row>
    <row r="46" spans="1:24" ht="21" x14ac:dyDescent="0.55000000000000004">
      <c r="A46" s="2" t="s">
        <v>45</v>
      </c>
      <c r="C46" s="4">
        <v>0</v>
      </c>
      <c r="D46" s="4"/>
      <c r="E46" s="4">
        <v>-3591039541</v>
      </c>
      <c r="F46" s="4"/>
      <c r="G46" s="4">
        <v>0</v>
      </c>
      <c r="H46" s="4"/>
      <c r="I46" s="4">
        <f t="shared" si="0"/>
        <v>-3591039541</v>
      </c>
      <c r="K46" s="16">
        <v>0.14728797988315787</v>
      </c>
      <c r="M46" s="4">
        <v>8528796000</v>
      </c>
      <c r="N46" s="4"/>
      <c r="O46" s="4">
        <v>15793089202</v>
      </c>
      <c r="P46" s="4"/>
      <c r="Q46" s="4">
        <v>1758234102</v>
      </c>
      <c r="R46" s="4"/>
      <c r="S46" s="4">
        <f t="shared" si="1"/>
        <v>26080119304</v>
      </c>
      <c r="U46" s="16">
        <v>6.7336230778886744E-2</v>
      </c>
      <c r="X46" s="5"/>
    </row>
    <row r="47" spans="1:24" ht="21" x14ac:dyDescent="0.55000000000000004">
      <c r="A47" s="2" t="s">
        <v>179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f t="shared" si="0"/>
        <v>0</v>
      </c>
      <c r="K47" s="16">
        <v>0</v>
      </c>
      <c r="M47" s="4">
        <v>0</v>
      </c>
      <c r="N47" s="4"/>
      <c r="O47" s="4">
        <v>0</v>
      </c>
      <c r="P47" s="4"/>
      <c r="Q47" s="4">
        <v>12778631</v>
      </c>
      <c r="R47" s="4"/>
      <c r="S47" s="4">
        <f t="shared" si="1"/>
        <v>12778631</v>
      </c>
      <c r="U47" s="16">
        <v>3.2993133046069449E-5</v>
      </c>
      <c r="X47" s="5"/>
    </row>
    <row r="48" spans="1:24" ht="21" x14ac:dyDescent="0.55000000000000004">
      <c r="A48" s="2" t="s">
        <v>42</v>
      </c>
      <c r="C48" s="4">
        <v>0</v>
      </c>
      <c r="D48" s="4"/>
      <c r="E48" s="4">
        <v>-809156700</v>
      </c>
      <c r="F48" s="4"/>
      <c r="G48" s="4">
        <v>0</v>
      </c>
      <c r="H48" s="4"/>
      <c r="I48" s="4">
        <f t="shared" si="0"/>
        <v>-809156700</v>
      </c>
      <c r="K48" s="16">
        <v>3.3187898487671487E-2</v>
      </c>
      <c r="M48" s="4">
        <v>0</v>
      </c>
      <c r="N48" s="4"/>
      <c r="O48" s="4">
        <v>-1838602472</v>
      </c>
      <c r="P48" s="4"/>
      <c r="Q48" s="4">
        <v>21091959</v>
      </c>
      <c r="R48" s="4"/>
      <c r="S48" s="4">
        <f t="shared" si="1"/>
        <v>-1817510513</v>
      </c>
      <c r="U48" s="16">
        <v>-4.6926283549496763E-3</v>
      </c>
      <c r="X48" s="5"/>
    </row>
    <row r="49" spans="1:24" ht="21" x14ac:dyDescent="0.55000000000000004">
      <c r="A49" s="2" t="s">
        <v>180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f t="shared" si="0"/>
        <v>0</v>
      </c>
      <c r="K49" s="16">
        <v>0</v>
      </c>
      <c r="M49" s="4">
        <v>0</v>
      </c>
      <c r="N49" s="4"/>
      <c r="O49" s="4">
        <v>0</v>
      </c>
      <c r="P49" s="4"/>
      <c r="Q49" s="4">
        <v>0</v>
      </c>
      <c r="R49" s="4"/>
      <c r="S49" s="4">
        <f t="shared" si="1"/>
        <v>0</v>
      </c>
      <c r="U49" s="16">
        <v>0</v>
      </c>
      <c r="X49" s="5"/>
    </row>
    <row r="50" spans="1:24" ht="21" x14ac:dyDescent="0.55000000000000004">
      <c r="A50" s="2" t="s">
        <v>181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f t="shared" si="0"/>
        <v>0</v>
      </c>
      <c r="K50" s="16">
        <v>0</v>
      </c>
      <c r="M50" s="4">
        <v>0</v>
      </c>
      <c r="N50" s="4"/>
      <c r="O50" s="4">
        <v>0</v>
      </c>
      <c r="P50" s="4"/>
      <c r="Q50" s="4">
        <v>707070463</v>
      </c>
      <c r="R50" s="4"/>
      <c r="S50" s="4">
        <f t="shared" si="1"/>
        <v>707070463</v>
      </c>
      <c r="U50" s="16">
        <v>1.8255844353518721E-3</v>
      </c>
      <c r="X50" s="5"/>
    </row>
    <row r="51" spans="1:24" ht="21" x14ac:dyDescent="0.55000000000000004">
      <c r="A51" s="2" t="s">
        <v>182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f t="shared" si="0"/>
        <v>0</v>
      </c>
      <c r="K51" s="16">
        <v>0</v>
      </c>
      <c r="M51" s="4">
        <v>0</v>
      </c>
      <c r="N51" s="4"/>
      <c r="O51" s="4">
        <v>0</v>
      </c>
      <c r="P51" s="4"/>
      <c r="Q51" s="4">
        <v>10202664243</v>
      </c>
      <c r="R51" s="4"/>
      <c r="S51" s="4">
        <f t="shared" si="1"/>
        <v>10202664243</v>
      </c>
      <c r="U51" s="16">
        <v>2.6342247365439574E-2</v>
      </c>
      <c r="X51" s="5"/>
    </row>
    <row r="52" spans="1:24" ht="21" x14ac:dyDescent="0.55000000000000004">
      <c r="A52" s="2" t="s">
        <v>183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f t="shared" si="0"/>
        <v>0</v>
      </c>
      <c r="K52" s="16">
        <v>0</v>
      </c>
      <c r="M52" s="4">
        <v>0</v>
      </c>
      <c r="N52" s="4"/>
      <c r="O52" s="4">
        <v>0</v>
      </c>
      <c r="P52" s="4"/>
      <c r="Q52" s="4">
        <v>758224407</v>
      </c>
      <c r="R52" s="4"/>
      <c r="S52" s="4">
        <f t="shared" si="1"/>
        <v>758224407</v>
      </c>
      <c r="U52" s="16">
        <v>1.9576587459899353E-3</v>
      </c>
      <c r="X52" s="5"/>
    </row>
    <row r="53" spans="1:24" ht="21" x14ac:dyDescent="0.55000000000000004">
      <c r="A53" s="2" t="s">
        <v>58</v>
      </c>
      <c r="C53" s="4">
        <v>0</v>
      </c>
      <c r="D53" s="4"/>
      <c r="E53" s="4">
        <v>27674352000</v>
      </c>
      <c r="F53" s="4"/>
      <c r="G53" s="4">
        <v>0</v>
      </c>
      <c r="H53" s="4"/>
      <c r="I53" s="4">
        <f t="shared" si="0"/>
        <v>27674352000</v>
      </c>
      <c r="K53" s="16">
        <v>-1.135075053927241</v>
      </c>
      <c r="M53" s="4">
        <v>13289329479</v>
      </c>
      <c r="N53" s="4"/>
      <c r="O53" s="4">
        <v>54821080058</v>
      </c>
      <c r="P53" s="4"/>
      <c r="Q53" s="4">
        <v>2251563312</v>
      </c>
      <c r="R53" s="4"/>
      <c r="S53" s="4">
        <f t="shared" si="1"/>
        <v>70361972849</v>
      </c>
      <c r="U53" s="16">
        <v>0.18166749877909327</v>
      </c>
      <c r="X53" s="5"/>
    </row>
    <row r="54" spans="1:24" ht="21" x14ac:dyDescent="0.55000000000000004">
      <c r="A54" s="2" t="s">
        <v>127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f t="shared" si="0"/>
        <v>0</v>
      </c>
      <c r="K54" s="16">
        <v>0</v>
      </c>
      <c r="M54" s="4">
        <v>489481300</v>
      </c>
      <c r="N54" s="4"/>
      <c r="O54" s="4">
        <v>0</v>
      </c>
      <c r="P54" s="4"/>
      <c r="Q54" s="4">
        <v>-48482868</v>
      </c>
      <c r="R54" s="4"/>
      <c r="S54" s="4">
        <f t="shared" si="1"/>
        <v>440998432</v>
      </c>
      <c r="U54" s="16">
        <v>1.1386133569459835E-3</v>
      </c>
      <c r="X54" s="5"/>
    </row>
    <row r="55" spans="1:24" ht="21" x14ac:dyDescent="0.55000000000000004">
      <c r="A55" s="2" t="s">
        <v>68</v>
      </c>
      <c r="C55" s="4">
        <v>0</v>
      </c>
      <c r="D55" s="4"/>
      <c r="E55" s="4">
        <v>5452930460</v>
      </c>
      <c r="F55" s="4"/>
      <c r="G55" s="4">
        <v>0</v>
      </c>
      <c r="H55" s="4"/>
      <c r="I55" s="4">
        <f t="shared" si="0"/>
        <v>5452930460</v>
      </c>
      <c r="K55" s="16">
        <v>-0.22365421007675246</v>
      </c>
      <c r="M55" s="4">
        <v>2742792608</v>
      </c>
      <c r="N55" s="4"/>
      <c r="O55" s="4">
        <v>16650912619</v>
      </c>
      <c r="P55" s="4"/>
      <c r="Q55" s="4">
        <v>-428985337</v>
      </c>
      <c r="R55" s="4"/>
      <c r="S55" s="4">
        <f t="shared" si="1"/>
        <v>18964719890</v>
      </c>
      <c r="U55" s="16">
        <v>4.8964989012689197E-2</v>
      </c>
      <c r="X55" s="5"/>
    </row>
    <row r="56" spans="1:24" ht="21" x14ac:dyDescent="0.55000000000000004">
      <c r="A56" s="2" t="s">
        <v>184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f t="shared" si="0"/>
        <v>0</v>
      </c>
      <c r="K56" s="16">
        <v>0</v>
      </c>
      <c r="M56" s="4">
        <v>0</v>
      </c>
      <c r="N56" s="4"/>
      <c r="O56" s="4">
        <v>0</v>
      </c>
      <c r="P56" s="4"/>
      <c r="Q56" s="4">
        <v>6283272863</v>
      </c>
      <c r="R56" s="4"/>
      <c r="S56" s="4">
        <f t="shared" si="1"/>
        <v>6283272863</v>
      </c>
      <c r="U56" s="16">
        <v>1.6222775157504487E-2</v>
      </c>
      <c r="X56" s="5"/>
    </row>
    <row r="57" spans="1:24" ht="21" x14ac:dyDescent="0.55000000000000004">
      <c r="A57" s="2" t="s">
        <v>36</v>
      </c>
      <c r="C57" s="4">
        <v>0</v>
      </c>
      <c r="D57" s="4"/>
      <c r="E57" s="4">
        <v>-4209043826</v>
      </c>
      <c r="F57" s="4"/>
      <c r="G57" s="4">
        <v>0</v>
      </c>
      <c r="H57" s="4"/>
      <c r="I57" s="4">
        <f t="shared" si="0"/>
        <v>-4209043826</v>
      </c>
      <c r="K57" s="16">
        <v>0.17263568259083611</v>
      </c>
      <c r="M57" s="4">
        <v>10513910</v>
      </c>
      <c r="N57" s="4"/>
      <c r="O57" s="4">
        <v>-13892481289</v>
      </c>
      <c r="P57" s="4"/>
      <c r="Q57" s="4">
        <v>590893012</v>
      </c>
      <c r="R57" s="4"/>
      <c r="S57" s="4">
        <f t="shared" si="1"/>
        <v>-13291074367</v>
      </c>
      <c r="U57" s="16">
        <v>-3.4316210000557519E-2</v>
      </c>
      <c r="X57" s="5"/>
    </row>
    <row r="58" spans="1:24" ht="21" x14ac:dyDescent="0.55000000000000004">
      <c r="A58" s="2" t="s">
        <v>28</v>
      </c>
      <c r="C58" s="4">
        <v>0</v>
      </c>
      <c r="D58" s="4"/>
      <c r="E58" s="4">
        <v>-2268670612</v>
      </c>
      <c r="F58" s="4"/>
      <c r="G58" s="4">
        <v>0</v>
      </c>
      <c r="H58" s="4"/>
      <c r="I58" s="4">
        <f t="shared" si="0"/>
        <v>-2268670612</v>
      </c>
      <c r="K58" s="16">
        <v>9.3050468435866063E-2</v>
      </c>
      <c r="M58" s="4">
        <v>0</v>
      </c>
      <c r="N58" s="4"/>
      <c r="O58" s="4">
        <v>46622515600</v>
      </c>
      <c r="P58" s="4"/>
      <c r="Q58" s="4">
        <v>2955263315</v>
      </c>
      <c r="R58" s="4"/>
      <c r="S58" s="4">
        <f t="shared" si="1"/>
        <v>49577778915</v>
      </c>
      <c r="U58" s="16">
        <v>0.12800481177296782</v>
      </c>
      <c r="X58" s="5"/>
    </row>
    <row r="59" spans="1:24" ht="21" x14ac:dyDescent="0.55000000000000004">
      <c r="A59" s="2" t="s">
        <v>156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f t="shared" si="0"/>
        <v>0</v>
      </c>
      <c r="K59" s="16">
        <v>0</v>
      </c>
      <c r="M59" s="4">
        <v>18777000000</v>
      </c>
      <c r="N59" s="4"/>
      <c r="O59" s="4">
        <v>0</v>
      </c>
      <c r="P59" s="4"/>
      <c r="Q59" s="4">
        <v>68034823106</v>
      </c>
      <c r="R59" s="4"/>
      <c r="S59" s="4">
        <f t="shared" si="1"/>
        <v>86811823106</v>
      </c>
      <c r="U59" s="16">
        <v>0.22413934870708013</v>
      </c>
      <c r="X59" s="5"/>
    </row>
    <row r="60" spans="1:24" ht="21" x14ac:dyDescent="0.55000000000000004">
      <c r="A60" s="2" t="s">
        <v>62</v>
      </c>
      <c r="C60" s="4">
        <v>0</v>
      </c>
      <c r="D60" s="4"/>
      <c r="E60" s="4">
        <v>-9166035645</v>
      </c>
      <c r="F60" s="4"/>
      <c r="G60" s="4">
        <v>0</v>
      </c>
      <c r="H60" s="4"/>
      <c r="I60" s="4">
        <f t="shared" si="0"/>
        <v>-9166035645</v>
      </c>
      <c r="K60" s="16">
        <v>0.37594876310192876</v>
      </c>
      <c r="M60" s="4">
        <v>9407450000</v>
      </c>
      <c r="N60" s="4"/>
      <c r="O60" s="4">
        <v>16928025366</v>
      </c>
      <c r="P60" s="4"/>
      <c r="Q60" s="4">
        <v>1314581317</v>
      </c>
      <c r="R60" s="4"/>
      <c r="S60" s="4">
        <f t="shared" si="1"/>
        <v>27650056683</v>
      </c>
      <c r="U60" s="16">
        <v>7.1389650336846008E-2</v>
      </c>
      <c r="X60" s="5"/>
    </row>
    <row r="61" spans="1:24" ht="21" x14ac:dyDescent="0.55000000000000004">
      <c r="A61" s="2" t="s">
        <v>161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f t="shared" si="0"/>
        <v>0</v>
      </c>
      <c r="K61" s="16">
        <v>0</v>
      </c>
      <c r="M61" s="4">
        <v>1342018000</v>
      </c>
      <c r="N61" s="4"/>
      <c r="O61" s="4">
        <v>0</v>
      </c>
      <c r="P61" s="4"/>
      <c r="Q61" s="4">
        <v>6875273616</v>
      </c>
      <c r="R61" s="4"/>
      <c r="S61" s="4">
        <f t="shared" si="1"/>
        <v>8217291616</v>
      </c>
      <c r="U61" s="16">
        <v>2.1216216006631622E-2</v>
      </c>
      <c r="X61" s="5"/>
    </row>
    <row r="62" spans="1:24" ht="21" x14ac:dyDescent="0.55000000000000004">
      <c r="A62" s="2" t="s">
        <v>185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f t="shared" si="0"/>
        <v>0</v>
      </c>
      <c r="K62" s="16">
        <v>0</v>
      </c>
      <c r="M62" s="4">
        <v>0</v>
      </c>
      <c r="N62" s="4"/>
      <c r="O62" s="4">
        <v>0</v>
      </c>
      <c r="P62" s="4"/>
      <c r="Q62" s="4">
        <v>4991430997</v>
      </c>
      <c r="R62" s="4"/>
      <c r="S62" s="4">
        <f t="shared" si="1"/>
        <v>4991430997</v>
      </c>
      <c r="U62" s="16">
        <v>1.2887370092641072E-2</v>
      </c>
      <c r="X62" s="5"/>
    </row>
    <row r="63" spans="1:24" ht="21" x14ac:dyDescent="0.55000000000000004">
      <c r="A63" s="2" t="s">
        <v>27</v>
      </c>
      <c r="C63" s="4">
        <v>0</v>
      </c>
      <c r="D63" s="4"/>
      <c r="E63" s="4">
        <v>1158068250</v>
      </c>
      <c r="F63" s="4"/>
      <c r="G63" s="4">
        <v>0</v>
      </c>
      <c r="H63" s="4"/>
      <c r="I63" s="4">
        <f t="shared" si="0"/>
        <v>1158068250</v>
      </c>
      <c r="K63" s="16">
        <v>-4.7498650783952434E-2</v>
      </c>
      <c r="M63" s="4">
        <v>0</v>
      </c>
      <c r="N63" s="4"/>
      <c r="O63" s="4">
        <v>24822764256</v>
      </c>
      <c r="P63" s="4"/>
      <c r="Q63" s="4">
        <v>2980683774</v>
      </c>
      <c r="R63" s="4"/>
      <c r="S63" s="4">
        <f t="shared" si="1"/>
        <v>27803448030</v>
      </c>
      <c r="U63" s="16">
        <v>7.1785691283617753E-2</v>
      </c>
      <c r="X63" s="5"/>
    </row>
    <row r="64" spans="1:24" ht="21" x14ac:dyDescent="0.55000000000000004">
      <c r="A64" s="2" t="s">
        <v>53</v>
      </c>
      <c r="C64" s="4">
        <v>0</v>
      </c>
      <c r="D64" s="4"/>
      <c r="E64" s="4">
        <v>15997246650</v>
      </c>
      <c r="F64" s="4"/>
      <c r="G64" s="4">
        <v>0</v>
      </c>
      <c r="H64" s="4"/>
      <c r="I64" s="4">
        <f t="shared" si="0"/>
        <v>15997246650</v>
      </c>
      <c r="K64" s="16">
        <v>-0.65613372280355919</v>
      </c>
      <c r="M64" s="4">
        <v>7520081399</v>
      </c>
      <c r="N64" s="4"/>
      <c r="O64" s="4">
        <v>27763816508</v>
      </c>
      <c r="P64" s="4"/>
      <c r="Q64" s="4">
        <v>340271001</v>
      </c>
      <c r="R64" s="4"/>
      <c r="S64" s="4">
        <f t="shared" si="1"/>
        <v>35624168908</v>
      </c>
      <c r="U64" s="16">
        <v>9.1978001746610777E-2</v>
      </c>
      <c r="X64" s="5"/>
    </row>
    <row r="65" spans="1:24" ht="21" x14ac:dyDescent="0.55000000000000004">
      <c r="A65" s="2" t="s">
        <v>73</v>
      </c>
      <c r="C65" s="4">
        <v>0</v>
      </c>
      <c r="D65" s="4"/>
      <c r="E65" s="4">
        <v>-27304859</v>
      </c>
      <c r="F65" s="4"/>
      <c r="G65" s="4">
        <v>0</v>
      </c>
      <c r="H65" s="4"/>
      <c r="I65" s="4">
        <f t="shared" si="0"/>
        <v>-27304859</v>
      </c>
      <c r="K65" s="16">
        <v>1.1199201449017021E-3</v>
      </c>
      <c r="M65" s="4">
        <v>0</v>
      </c>
      <c r="N65" s="4"/>
      <c r="O65" s="4">
        <v>-27304859</v>
      </c>
      <c r="P65" s="4"/>
      <c r="Q65" s="4">
        <v>102647122612</v>
      </c>
      <c r="R65" s="4"/>
      <c r="S65" s="4">
        <f t="shared" si="1"/>
        <v>102619817753</v>
      </c>
      <c r="U65" s="16">
        <v>0.26495399235552924</v>
      </c>
      <c r="X65" s="5"/>
    </row>
    <row r="66" spans="1:24" ht="21" x14ac:dyDescent="0.55000000000000004">
      <c r="A66" s="2" t="s">
        <v>38</v>
      </c>
      <c r="C66" s="4">
        <v>0</v>
      </c>
      <c r="D66" s="4"/>
      <c r="E66" s="4">
        <v>-1097821384</v>
      </c>
      <c r="F66" s="4"/>
      <c r="G66" s="4">
        <v>0</v>
      </c>
      <c r="H66" s="4"/>
      <c r="I66" s="4">
        <f t="shared" si="0"/>
        <v>-1097821384</v>
      </c>
      <c r="K66" s="16">
        <v>4.502760052507384E-2</v>
      </c>
      <c r="M66" s="4">
        <v>0</v>
      </c>
      <c r="N66" s="4"/>
      <c r="O66" s="4">
        <v>-2910548189</v>
      </c>
      <c r="P66" s="4"/>
      <c r="Q66" s="4">
        <v>-17167762984</v>
      </c>
      <c r="R66" s="4"/>
      <c r="S66" s="4">
        <f t="shared" si="1"/>
        <v>-20078311173</v>
      </c>
      <c r="U66" s="16">
        <v>-5.1840169097235204E-2</v>
      </c>
      <c r="X66" s="5"/>
    </row>
    <row r="67" spans="1:24" ht="21" x14ac:dyDescent="0.55000000000000004">
      <c r="A67" s="2" t="s">
        <v>54</v>
      </c>
      <c r="C67" s="4">
        <v>0</v>
      </c>
      <c r="D67" s="4"/>
      <c r="E67" s="4">
        <v>-332121647</v>
      </c>
      <c r="F67" s="4"/>
      <c r="G67" s="4">
        <v>0</v>
      </c>
      <c r="H67" s="4"/>
      <c r="I67" s="4">
        <f t="shared" si="0"/>
        <v>-332121647</v>
      </c>
      <c r="K67" s="16">
        <v>1.3622107443705605E-2</v>
      </c>
      <c r="M67" s="4">
        <v>0</v>
      </c>
      <c r="N67" s="4"/>
      <c r="O67" s="4">
        <v>1321803872</v>
      </c>
      <c r="P67" s="4"/>
      <c r="Q67" s="4">
        <f>4317571479-259</f>
        <v>4317571220</v>
      </c>
      <c r="R67" s="4"/>
      <c r="S67" s="4">
        <f t="shared" si="1"/>
        <v>5639375092</v>
      </c>
      <c r="U67" s="16">
        <v>1.4560296224771351E-2</v>
      </c>
      <c r="X67" s="5"/>
    </row>
    <row r="68" spans="1:24" ht="21" x14ac:dyDescent="0.55000000000000004">
      <c r="A68" s="2" t="s">
        <v>65</v>
      </c>
      <c r="C68" s="4">
        <v>0</v>
      </c>
      <c r="D68" s="4"/>
      <c r="E68" s="4">
        <v>-1035104265</v>
      </c>
      <c r="F68" s="4"/>
      <c r="G68" s="4">
        <v>0</v>
      </c>
      <c r="H68" s="4"/>
      <c r="I68" s="4">
        <f t="shared" si="0"/>
        <v>-1035104265</v>
      </c>
      <c r="K68" s="16">
        <v>4.2455231812300147E-2</v>
      </c>
      <c r="M68" s="4">
        <v>2082600000</v>
      </c>
      <c r="N68" s="4"/>
      <c r="O68" s="4">
        <v>-4554458766</v>
      </c>
      <c r="P68" s="4"/>
      <c r="Q68" s="4">
        <v>0</v>
      </c>
      <c r="R68" s="4"/>
      <c r="S68" s="4">
        <f t="shared" si="1"/>
        <v>-2471858766</v>
      </c>
      <c r="U68" s="16">
        <v>-6.3820893754370916E-3</v>
      </c>
      <c r="X68" s="5"/>
    </row>
    <row r="69" spans="1:24" ht="21" x14ac:dyDescent="0.55000000000000004">
      <c r="A69" s="2" t="s">
        <v>34</v>
      </c>
      <c r="C69" s="4">
        <v>0</v>
      </c>
      <c r="D69" s="4"/>
      <c r="E69" s="4">
        <v>-2139918611</v>
      </c>
      <c r="F69" s="4"/>
      <c r="G69" s="4">
        <v>0</v>
      </c>
      <c r="H69" s="4"/>
      <c r="I69" s="4">
        <f t="shared" si="0"/>
        <v>-2139918611</v>
      </c>
      <c r="K69" s="16">
        <v>8.7769651581389566E-2</v>
      </c>
      <c r="M69" s="4">
        <v>1216000000</v>
      </c>
      <c r="N69" s="4"/>
      <c r="O69" s="4">
        <v>3392061110</v>
      </c>
      <c r="P69" s="4"/>
      <c r="Q69" s="4">
        <v>0</v>
      </c>
      <c r="R69" s="4"/>
      <c r="S69" s="4">
        <f t="shared" si="1"/>
        <v>4608061110</v>
      </c>
      <c r="U69" s="16">
        <v>1.1897547811392978E-2</v>
      </c>
      <c r="X69" s="5"/>
    </row>
    <row r="70" spans="1:24" ht="21" x14ac:dyDescent="0.55000000000000004">
      <c r="A70" s="2" t="s">
        <v>60</v>
      </c>
      <c r="C70" s="4">
        <v>0</v>
      </c>
      <c r="D70" s="4"/>
      <c r="E70" s="4">
        <v>-4877609589</v>
      </c>
      <c r="F70" s="4"/>
      <c r="G70" s="4">
        <v>0</v>
      </c>
      <c r="H70" s="4"/>
      <c r="I70" s="4">
        <f t="shared" si="0"/>
        <v>-4877609589</v>
      </c>
      <c r="K70" s="16">
        <v>0.20005718534151054</v>
      </c>
      <c r="M70" s="4">
        <v>348102946</v>
      </c>
      <c r="N70" s="4"/>
      <c r="O70" s="4">
        <v>-891339823</v>
      </c>
      <c r="P70" s="4"/>
      <c r="Q70" s="4">
        <v>0</v>
      </c>
      <c r="R70" s="4"/>
      <c r="S70" s="4">
        <f t="shared" si="1"/>
        <v>-543236877</v>
      </c>
      <c r="U70" s="16">
        <v>-1.4025826834182993E-3</v>
      </c>
      <c r="X70" s="5"/>
    </row>
    <row r="71" spans="1:24" ht="21" x14ac:dyDescent="0.55000000000000004">
      <c r="A71" s="2" t="s">
        <v>46</v>
      </c>
      <c r="C71" s="4">
        <v>0</v>
      </c>
      <c r="D71" s="4"/>
      <c r="E71" s="4">
        <v>-449499707</v>
      </c>
      <c r="F71" s="4"/>
      <c r="G71" s="4">
        <v>0</v>
      </c>
      <c r="H71" s="4"/>
      <c r="I71" s="4">
        <f t="shared" si="0"/>
        <v>-449499707</v>
      </c>
      <c r="K71" s="16">
        <v>1.8436417378925585E-2</v>
      </c>
      <c r="M71" s="4">
        <v>7100000000</v>
      </c>
      <c r="N71" s="4"/>
      <c r="O71" s="4">
        <v>4138759095</v>
      </c>
      <c r="P71" s="4"/>
      <c r="Q71" s="4">
        <v>0</v>
      </c>
      <c r="R71" s="4"/>
      <c r="S71" s="4">
        <f t="shared" si="1"/>
        <v>11238759095</v>
      </c>
      <c r="U71" s="16">
        <v>2.9017339501708601E-2</v>
      </c>
      <c r="X71" s="5"/>
    </row>
    <row r="72" spans="1:24" ht="21" x14ac:dyDescent="0.55000000000000004">
      <c r="A72" s="2" t="s">
        <v>50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f t="shared" si="0"/>
        <v>0</v>
      </c>
      <c r="K72" s="16">
        <v>0</v>
      </c>
      <c r="M72" s="4">
        <v>8065609922</v>
      </c>
      <c r="N72" s="4"/>
      <c r="O72" s="4">
        <v>-33494249480</v>
      </c>
      <c r="P72" s="4"/>
      <c r="Q72" s="4">
        <v>0</v>
      </c>
      <c r="R72" s="4"/>
      <c r="S72" s="4">
        <f t="shared" si="1"/>
        <v>-25428639558</v>
      </c>
      <c r="U72" s="16">
        <v>-6.5654175953405239E-2</v>
      </c>
      <c r="X72" s="5"/>
    </row>
    <row r="73" spans="1:24" ht="21" x14ac:dyDescent="0.55000000000000004">
      <c r="A73" s="2" t="s">
        <v>24</v>
      </c>
      <c r="C73" s="4">
        <v>0</v>
      </c>
      <c r="D73" s="4"/>
      <c r="E73" s="4">
        <v>-3799259100</v>
      </c>
      <c r="F73" s="4"/>
      <c r="G73" s="4">
        <v>0</v>
      </c>
      <c r="H73" s="4"/>
      <c r="I73" s="4">
        <f t="shared" ref="I73:I94" si="2">C73+E73+G73</f>
        <v>-3799259100</v>
      </c>
      <c r="K73" s="16">
        <v>0.15582819167061476</v>
      </c>
      <c r="M73" s="4">
        <v>12733752596</v>
      </c>
      <c r="N73" s="4"/>
      <c r="O73" s="4">
        <v>24899293797</v>
      </c>
      <c r="P73" s="4"/>
      <c r="Q73" s="4">
        <v>0</v>
      </c>
      <c r="R73" s="4"/>
      <c r="S73" s="4">
        <f t="shared" ref="S73:S94" si="3">M73+O73+Q73</f>
        <v>37633046393</v>
      </c>
      <c r="U73" s="16">
        <v>9.7164720271925298E-2</v>
      </c>
      <c r="X73" s="5"/>
    </row>
    <row r="74" spans="1:24" ht="21" x14ac:dyDescent="0.55000000000000004">
      <c r="A74" s="2" t="s">
        <v>44</v>
      </c>
      <c r="C74" s="4">
        <v>0</v>
      </c>
      <c r="D74" s="4"/>
      <c r="E74" s="4">
        <v>-14965536195</v>
      </c>
      <c r="F74" s="4"/>
      <c r="G74" s="4">
        <v>0</v>
      </c>
      <c r="H74" s="4"/>
      <c r="I74" s="4">
        <f t="shared" si="2"/>
        <v>-14965536195</v>
      </c>
      <c r="K74" s="16">
        <v>0.61381768951951254</v>
      </c>
      <c r="M74" s="4">
        <v>16984000000</v>
      </c>
      <c r="N74" s="4"/>
      <c r="O74" s="4">
        <v>-7117346393</v>
      </c>
      <c r="P74" s="4"/>
      <c r="Q74" s="4">
        <v>0</v>
      </c>
      <c r="R74" s="4"/>
      <c r="S74" s="4">
        <f t="shared" si="3"/>
        <v>9866653607</v>
      </c>
      <c r="U74" s="16">
        <v>2.5474701881229064E-2</v>
      </c>
      <c r="X74" s="5"/>
    </row>
    <row r="75" spans="1:24" ht="21" x14ac:dyDescent="0.55000000000000004">
      <c r="A75" s="2" t="s">
        <v>35</v>
      </c>
      <c r="C75" s="4">
        <v>0</v>
      </c>
      <c r="D75" s="4"/>
      <c r="E75" s="4">
        <v>2558910638</v>
      </c>
      <c r="F75" s="4"/>
      <c r="G75" s="4">
        <v>0</v>
      </c>
      <c r="H75" s="4"/>
      <c r="I75" s="4">
        <f t="shared" si="2"/>
        <v>2558910638</v>
      </c>
      <c r="K75" s="16">
        <v>-0.10495478378040579</v>
      </c>
      <c r="M75" s="4">
        <v>234677100</v>
      </c>
      <c r="N75" s="4"/>
      <c r="O75" s="4">
        <v>-10780556021</v>
      </c>
      <c r="P75" s="4"/>
      <c r="Q75" s="4">
        <v>0</v>
      </c>
      <c r="R75" s="4"/>
      <c r="S75" s="4">
        <f t="shared" si="3"/>
        <v>-10545878921</v>
      </c>
      <c r="U75" s="16">
        <v>-2.7228392957609648E-2</v>
      </c>
      <c r="X75" s="5"/>
    </row>
    <row r="76" spans="1:24" ht="21" x14ac:dyDescent="0.55000000000000004">
      <c r="A76" s="2" t="s">
        <v>63</v>
      </c>
      <c r="C76" s="4">
        <v>0</v>
      </c>
      <c r="D76" s="4"/>
      <c r="E76" s="4">
        <v>6271243157</v>
      </c>
      <c r="F76" s="4"/>
      <c r="G76" s="4">
        <v>0</v>
      </c>
      <c r="H76" s="4"/>
      <c r="I76" s="4">
        <f t="shared" si="2"/>
        <v>6271243157</v>
      </c>
      <c r="K76" s="16">
        <v>-0.25721764558832727</v>
      </c>
      <c r="M76" s="4">
        <v>2971527000</v>
      </c>
      <c r="N76" s="4"/>
      <c r="O76" s="4">
        <v>-33946511868</v>
      </c>
      <c r="P76" s="4"/>
      <c r="Q76" s="4">
        <v>0</v>
      </c>
      <c r="R76" s="4"/>
      <c r="S76" s="4">
        <f t="shared" si="3"/>
        <v>-30974984868</v>
      </c>
      <c r="U76" s="16">
        <v>-7.9974278688375311E-2</v>
      </c>
      <c r="X76" s="5"/>
    </row>
    <row r="77" spans="1:24" ht="21" x14ac:dyDescent="0.55000000000000004">
      <c r="A77" s="2" t="s">
        <v>64</v>
      </c>
      <c r="C77" s="4">
        <v>0</v>
      </c>
      <c r="D77" s="4"/>
      <c r="E77" s="4">
        <v>-7982320905</v>
      </c>
      <c r="F77" s="4"/>
      <c r="G77" s="4">
        <v>0</v>
      </c>
      <c r="H77" s="4"/>
      <c r="I77" s="4">
        <f t="shared" si="2"/>
        <v>-7982320905</v>
      </c>
      <c r="K77" s="16">
        <v>0.32739821086713855</v>
      </c>
      <c r="M77" s="4">
        <v>7412400000</v>
      </c>
      <c r="N77" s="4"/>
      <c r="O77" s="4">
        <v>16210251684</v>
      </c>
      <c r="P77" s="4"/>
      <c r="Q77" s="4">
        <v>0</v>
      </c>
      <c r="R77" s="4"/>
      <c r="S77" s="4">
        <f t="shared" si="3"/>
        <v>23622651684</v>
      </c>
      <c r="U77" s="16">
        <v>6.0991297887165577E-2</v>
      </c>
      <c r="X77" s="5"/>
    </row>
    <row r="78" spans="1:24" ht="21" x14ac:dyDescent="0.55000000000000004">
      <c r="A78" s="2" t="s">
        <v>26</v>
      </c>
      <c r="C78" s="4">
        <v>0</v>
      </c>
      <c r="D78" s="4"/>
      <c r="E78" s="4">
        <v>-4189458516</v>
      </c>
      <c r="F78" s="4"/>
      <c r="G78" s="4">
        <v>0</v>
      </c>
      <c r="H78" s="4"/>
      <c r="I78" s="4">
        <f t="shared" si="2"/>
        <v>-4189458516</v>
      </c>
      <c r="K78" s="16">
        <v>0.17183238295786071</v>
      </c>
      <c r="M78" s="4">
        <v>8000000000</v>
      </c>
      <c r="N78" s="4"/>
      <c r="O78" s="4">
        <v>-9931611541</v>
      </c>
      <c r="P78" s="4"/>
      <c r="Q78" s="4">
        <v>0</v>
      </c>
      <c r="R78" s="4"/>
      <c r="S78" s="4">
        <f t="shared" si="3"/>
        <v>-1931611541</v>
      </c>
      <c r="U78" s="16">
        <v>-4.9872256711643243E-3</v>
      </c>
      <c r="X78" s="5"/>
    </row>
    <row r="79" spans="1:24" ht="21" x14ac:dyDescent="0.55000000000000004">
      <c r="A79" s="2" t="s">
        <v>56</v>
      </c>
      <c r="C79" s="4">
        <v>0</v>
      </c>
      <c r="D79" s="4"/>
      <c r="E79" s="4">
        <v>1471448940</v>
      </c>
      <c r="F79" s="4"/>
      <c r="G79" s="4">
        <v>0</v>
      </c>
      <c r="H79" s="4"/>
      <c r="I79" s="4">
        <f t="shared" si="2"/>
        <v>1471448940</v>
      </c>
      <c r="K79" s="16">
        <v>-6.0352090084048994E-2</v>
      </c>
      <c r="M79" s="4">
        <v>0</v>
      </c>
      <c r="N79" s="4"/>
      <c r="O79" s="4">
        <v>-5891489484</v>
      </c>
      <c r="P79" s="4"/>
      <c r="Q79" s="4">
        <v>0</v>
      </c>
      <c r="R79" s="4"/>
      <c r="S79" s="4">
        <f t="shared" si="3"/>
        <v>-5891489484</v>
      </c>
      <c r="U79" s="16">
        <v>-1.5211230090698375E-2</v>
      </c>
      <c r="X79" s="5"/>
    </row>
    <row r="80" spans="1:24" ht="21" x14ac:dyDescent="0.55000000000000004">
      <c r="A80" s="2" t="s">
        <v>67</v>
      </c>
      <c r="C80" s="4">
        <v>0</v>
      </c>
      <c r="D80" s="4"/>
      <c r="E80" s="4">
        <v>2889504540</v>
      </c>
      <c r="F80" s="4"/>
      <c r="G80" s="4">
        <v>0</v>
      </c>
      <c r="H80" s="4"/>
      <c r="I80" s="4">
        <f t="shared" si="2"/>
        <v>2889504540</v>
      </c>
      <c r="K80" s="16">
        <v>-0.11851423012771925</v>
      </c>
      <c r="M80" s="4">
        <v>0</v>
      </c>
      <c r="N80" s="4"/>
      <c r="O80" s="4">
        <v>-4136041999</v>
      </c>
      <c r="P80" s="4"/>
      <c r="Q80" s="4">
        <v>0</v>
      </c>
      <c r="R80" s="4"/>
      <c r="S80" s="4">
        <f t="shared" si="3"/>
        <v>-4136041999</v>
      </c>
      <c r="U80" s="16">
        <v>-1.0678842198130461E-2</v>
      </c>
      <c r="X80" s="5"/>
    </row>
    <row r="81" spans="1:24" ht="21" x14ac:dyDescent="0.55000000000000004">
      <c r="A81" s="2" t="s">
        <v>71</v>
      </c>
      <c r="C81" s="4">
        <v>0</v>
      </c>
      <c r="D81" s="4"/>
      <c r="E81" s="4">
        <v>1488774271</v>
      </c>
      <c r="F81" s="4"/>
      <c r="G81" s="4">
        <v>0</v>
      </c>
      <c r="H81" s="4"/>
      <c r="I81" s="4">
        <f t="shared" si="2"/>
        <v>1488774271</v>
      </c>
      <c r="K81" s="16">
        <v>-6.1062695738668564E-2</v>
      </c>
      <c r="M81" s="4">
        <v>0</v>
      </c>
      <c r="N81" s="4"/>
      <c r="O81" s="4">
        <v>-22502044904</v>
      </c>
      <c r="P81" s="4"/>
      <c r="Q81" s="4">
        <v>0</v>
      </c>
      <c r="R81" s="4"/>
      <c r="S81" s="4">
        <f t="shared" si="3"/>
        <v>-22502044904</v>
      </c>
      <c r="U81" s="16">
        <v>-5.809800449878403E-2</v>
      </c>
      <c r="X81" s="5"/>
    </row>
    <row r="82" spans="1:24" ht="21" x14ac:dyDescent="0.55000000000000004">
      <c r="A82" s="2" t="s">
        <v>66</v>
      </c>
      <c r="C82" s="4">
        <v>0</v>
      </c>
      <c r="D82" s="4"/>
      <c r="E82" s="4">
        <v>-9443475000</v>
      </c>
      <c r="F82" s="4"/>
      <c r="G82" s="4">
        <v>0</v>
      </c>
      <c r="H82" s="4"/>
      <c r="I82" s="4">
        <f t="shared" si="2"/>
        <v>-9443475000</v>
      </c>
      <c r="K82" s="16">
        <v>0.38732805360304556</v>
      </c>
      <c r="M82" s="4">
        <v>0</v>
      </c>
      <c r="N82" s="4"/>
      <c r="O82" s="4">
        <v>10626303667</v>
      </c>
      <c r="P82" s="4"/>
      <c r="Q82" s="4">
        <v>0</v>
      </c>
      <c r="R82" s="4"/>
      <c r="S82" s="4">
        <f t="shared" si="3"/>
        <v>10626303667</v>
      </c>
      <c r="U82" s="16">
        <v>2.7436041519100653E-2</v>
      </c>
      <c r="X82" s="5"/>
    </row>
    <row r="83" spans="1:24" ht="21" x14ac:dyDescent="0.55000000000000004">
      <c r="A83" s="2" t="s">
        <v>47</v>
      </c>
      <c r="C83" s="4">
        <v>0</v>
      </c>
      <c r="D83" s="4"/>
      <c r="E83" s="4">
        <v>-2560212574</v>
      </c>
      <c r="F83" s="4"/>
      <c r="G83" s="4">
        <v>0</v>
      </c>
      <c r="H83" s="4"/>
      <c r="I83" s="4">
        <f t="shared" si="2"/>
        <v>-2560212574</v>
      </c>
      <c r="K83" s="16">
        <v>0.1050081832267744</v>
      </c>
      <c r="M83" s="4">
        <v>0</v>
      </c>
      <c r="N83" s="4"/>
      <c r="O83" s="4">
        <v>-7857363732</v>
      </c>
      <c r="P83" s="4"/>
      <c r="Q83" s="4">
        <v>0</v>
      </c>
      <c r="R83" s="4"/>
      <c r="S83" s="4">
        <f t="shared" si="3"/>
        <v>-7857363732</v>
      </c>
      <c r="U83" s="16">
        <v>-2.0286918606636093E-2</v>
      </c>
      <c r="X83" s="5"/>
    </row>
    <row r="84" spans="1:24" ht="21" x14ac:dyDescent="0.55000000000000004">
      <c r="A84" s="2" t="s">
        <v>72</v>
      </c>
      <c r="C84" s="4">
        <v>0</v>
      </c>
      <c r="D84" s="4"/>
      <c r="E84" s="4">
        <v>-2178388077</v>
      </c>
      <c r="F84" s="4"/>
      <c r="G84" s="4">
        <v>0</v>
      </c>
      <c r="H84" s="4"/>
      <c r="I84" s="4">
        <f t="shared" si="2"/>
        <v>-2178388077</v>
      </c>
      <c r="K84" s="16">
        <v>8.9347492724499336E-2</v>
      </c>
      <c r="M84" s="4">
        <v>0</v>
      </c>
      <c r="N84" s="4"/>
      <c r="O84" s="4">
        <v>-7493472154</v>
      </c>
      <c r="P84" s="4"/>
      <c r="Q84" s="4">
        <v>0</v>
      </c>
      <c r="R84" s="4"/>
      <c r="S84" s="4">
        <f t="shared" si="3"/>
        <v>-7493472154</v>
      </c>
      <c r="U84" s="16">
        <v>-1.9347387349547742E-2</v>
      </c>
      <c r="X84" s="5"/>
    </row>
    <row r="85" spans="1:24" ht="21" x14ac:dyDescent="0.55000000000000004">
      <c r="A85" s="2" t="s">
        <v>37</v>
      </c>
      <c r="C85" s="4">
        <v>0</v>
      </c>
      <c r="D85" s="4"/>
      <c r="E85" s="4">
        <v>-13322968050</v>
      </c>
      <c r="F85" s="4"/>
      <c r="G85" s="4">
        <v>0</v>
      </c>
      <c r="H85" s="4"/>
      <c r="I85" s="4">
        <f t="shared" si="2"/>
        <v>-13322968050</v>
      </c>
      <c r="K85" s="16">
        <v>0.54644707409317694</v>
      </c>
      <c r="M85" s="4">
        <v>0</v>
      </c>
      <c r="N85" s="4"/>
      <c r="O85" s="4">
        <v>1495047985</v>
      </c>
      <c r="P85" s="4"/>
      <c r="Q85" s="4">
        <v>0</v>
      </c>
      <c r="R85" s="4"/>
      <c r="S85" s="4">
        <f t="shared" si="3"/>
        <v>1495047985</v>
      </c>
      <c r="U85" s="16">
        <v>3.8600627155884731E-3</v>
      </c>
      <c r="X85" s="5"/>
    </row>
    <row r="86" spans="1:24" ht="21" x14ac:dyDescent="0.55000000000000004">
      <c r="A86" s="2" t="s">
        <v>59</v>
      </c>
      <c r="C86" s="4">
        <v>0</v>
      </c>
      <c r="D86" s="4"/>
      <c r="E86" s="4">
        <v>-12124443857</v>
      </c>
      <c r="F86" s="4"/>
      <c r="G86" s="4">
        <v>0</v>
      </c>
      <c r="H86" s="4"/>
      <c r="I86" s="4">
        <f t="shared" si="2"/>
        <v>-12124443857</v>
      </c>
      <c r="K86" s="16">
        <v>0.49728910598600756</v>
      </c>
      <c r="M86" s="4">
        <v>0</v>
      </c>
      <c r="N86" s="4"/>
      <c r="O86" s="4">
        <v>-95256041759</v>
      </c>
      <c r="P86" s="4"/>
      <c r="Q86" s="4">
        <v>0</v>
      </c>
      <c r="R86" s="4"/>
      <c r="S86" s="4">
        <f t="shared" si="3"/>
        <v>-95256041759</v>
      </c>
      <c r="U86" s="16">
        <v>-0.24594146737601505</v>
      </c>
      <c r="X86" s="5"/>
    </row>
    <row r="87" spans="1:24" ht="21" x14ac:dyDescent="0.55000000000000004">
      <c r="A87" s="2" t="s">
        <v>51</v>
      </c>
      <c r="C87" s="4">
        <v>0</v>
      </c>
      <c r="D87" s="4"/>
      <c r="E87" s="4">
        <v>1209575786</v>
      </c>
      <c r="F87" s="4"/>
      <c r="G87" s="4">
        <v>0</v>
      </c>
      <c r="H87" s="4"/>
      <c r="I87" s="4">
        <f t="shared" si="2"/>
        <v>1209575786</v>
      </c>
      <c r="K87" s="16">
        <v>-4.9611253789177606E-2</v>
      </c>
      <c r="M87" s="4">
        <v>0</v>
      </c>
      <c r="N87" s="4"/>
      <c r="O87" s="4">
        <v>-3332380774</v>
      </c>
      <c r="P87" s="4"/>
      <c r="Q87" s="4">
        <v>0</v>
      </c>
      <c r="R87" s="4"/>
      <c r="S87" s="4">
        <f t="shared" si="3"/>
        <v>-3332380774</v>
      </c>
      <c r="U87" s="16">
        <v>-8.6038701827093923E-3</v>
      </c>
      <c r="X87" s="5"/>
    </row>
    <row r="88" spans="1:24" ht="21" x14ac:dyDescent="0.55000000000000004">
      <c r="A88" s="2" t="s">
        <v>17</v>
      </c>
      <c r="C88" s="4">
        <v>0</v>
      </c>
      <c r="D88" s="4"/>
      <c r="E88" s="4">
        <v>21864918732</v>
      </c>
      <c r="F88" s="4"/>
      <c r="G88" s="4">
        <v>0</v>
      </c>
      <c r="H88" s="4"/>
      <c r="I88" s="4">
        <f t="shared" si="2"/>
        <v>21864918732</v>
      </c>
      <c r="K88" s="16">
        <v>-0.896798732950988</v>
      </c>
      <c r="M88" s="4">
        <v>0</v>
      </c>
      <c r="N88" s="4"/>
      <c r="O88" s="4">
        <v>-25974572842</v>
      </c>
      <c r="P88" s="4"/>
      <c r="Q88" s="4">
        <v>0</v>
      </c>
      <c r="R88" s="4"/>
      <c r="S88" s="4">
        <f t="shared" si="3"/>
        <v>-25974572842</v>
      </c>
      <c r="U88" s="16">
        <v>-6.7063720487032477E-2</v>
      </c>
      <c r="X88" s="5"/>
    </row>
    <row r="89" spans="1:24" ht="21" x14ac:dyDescent="0.55000000000000004">
      <c r="A89" s="2" t="s">
        <v>21</v>
      </c>
      <c r="C89" s="4">
        <v>0</v>
      </c>
      <c r="D89" s="4"/>
      <c r="E89" s="4">
        <v>-4859458465</v>
      </c>
      <c r="F89" s="4"/>
      <c r="G89" s="4">
        <v>0</v>
      </c>
      <c r="H89" s="4"/>
      <c r="I89" s="4">
        <f t="shared" si="2"/>
        <v>-4859458465</v>
      </c>
      <c r="K89" s="16">
        <v>0.19931270944364163</v>
      </c>
      <c r="M89" s="4">
        <v>0</v>
      </c>
      <c r="N89" s="4"/>
      <c r="O89" s="4">
        <v>-32256145576</v>
      </c>
      <c r="P89" s="4"/>
      <c r="Q89" s="4">
        <v>0</v>
      </c>
      <c r="R89" s="4"/>
      <c r="S89" s="4">
        <f t="shared" si="3"/>
        <v>-32256145576</v>
      </c>
      <c r="U89" s="16">
        <v>-8.3282106083378771E-2</v>
      </c>
      <c r="X89" s="5"/>
    </row>
    <row r="90" spans="1:24" ht="21" x14ac:dyDescent="0.55000000000000004">
      <c r="A90" s="2" t="s">
        <v>29</v>
      </c>
      <c r="C90" s="4">
        <v>0</v>
      </c>
      <c r="D90" s="4"/>
      <c r="E90" s="4">
        <v>-3145830811</v>
      </c>
      <c r="F90" s="4"/>
      <c r="G90" s="4">
        <v>0</v>
      </c>
      <c r="H90" s="4"/>
      <c r="I90" s="4">
        <f t="shared" si="2"/>
        <v>-3145830811</v>
      </c>
      <c r="K90" s="16">
        <v>0.1290275587100215</v>
      </c>
      <c r="M90" s="4">
        <v>0</v>
      </c>
      <c r="N90" s="4"/>
      <c r="O90" s="4">
        <v>-26122368218</v>
      </c>
      <c r="P90" s="4"/>
      <c r="Q90" s="4">
        <v>0</v>
      </c>
      <c r="R90" s="4"/>
      <c r="S90" s="4">
        <f t="shared" si="3"/>
        <v>-26122368218</v>
      </c>
      <c r="U90" s="16">
        <v>-6.7445313202555909E-2</v>
      </c>
      <c r="X90" s="5"/>
    </row>
    <row r="91" spans="1:24" ht="21" x14ac:dyDescent="0.55000000000000004">
      <c r="A91" s="2" t="s">
        <v>31</v>
      </c>
      <c r="C91" s="4">
        <v>0</v>
      </c>
      <c r="D91" s="4"/>
      <c r="E91" s="4">
        <f>124753057-21</f>
        <v>124753036</v>
      </c>
      <c r="F91" s="4"/>
      <c r="G91" s="4">
        <v>0</v>
      </c>
      <c r="H91" s="4"/>
      <c r="I91" s="4">
        <f t="shared" si="2"/>
        <v>124753036</v>
      </c>
      <c r="K91" s="16">
        <v>-5.1167976422821764E-3</v>
      </c>
      <c r="M91" s="4">
        <v>0</v>
      </c>
      <c r="N91" s="4"/>
      <c r="O91" s="4">
        <v>3755788418</v>
      </c>
      <c r="P91" s="4"/>
      <c r="Q91" s="4">
        <v>0</v>
      </c>
      <c r="R91" s="4"/>
      <c r="S91" s="4">
        <f t="shared" si="3"/>
        <v>3755788418</v>
      </c>
      <c r="U91" s="16">
        <v>9.69706590384844E-3</v>
      </c>
      <c r="X91" s="5"/>
    </row>
    <row r="92" spans="1:24" ht="21" x14ac:dyDescent="0.55000000000000004">
      <c r="A92" s="2" t="s">
        <v>20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f t="shared" si="2"/>
        <v>0</v>
      </c>
      <c r="K92" s="16">
        <v>0</v>
      </c>
      <c r="M92" s="4">
        <v>0</v>
      </c>
      <c r="N92" s="4"/>
      <c r="O92" s="4">
        <v>-370511</v>
      </c>
      <c r="P92" s="4"/>
      <c r="Q92" s="4">
        <v>0</v>
      </c>
      <c r="R92" s="4"/>
      <c r="S92" s="4">
        <f t="shared" si="3"/>
        <v>-370511</v>
      </c>
      <c r="U92" s="16">
        <v>-9.5662193532564153E-7</v>
      </c>
      <c r="X92" s="5"/>
    </row>
    <row r="93" spans="1:24" ht="21" x14ac:dyDescent="0.55000000000000004">
      <c r="A93" s="2" t="s">
        <v>18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f t="shared" si="2"/>
        <v>0</v>
      </c>
      <c r="K93" s="16">
        <v>0</v>
      </c>
      <c r="M93" s="4">
        <v>0</v>
      </c>
      <c r="N93" s="4"/>
      <c r="O93" s="4">
        <v>-183076</v>
      </c>
      <c r="P93" s="4"/>
      <c r="Q93" s="4">
        <v>0</v>
      </c>
      <c r="R93" s="4"/>
      <c r="S93" s="4">
        <f t="shared" si="3"/>
        <v>-183076</v>
      </c>
      <c r="U93" s="16">
        <v>-4.7268371905740222E-7</v>
      </c>
      <c r="X93" s="5"/>
    </row>
    <row r="94" spans="1:24" ht="21" x14ac:dyDescent="0.55000000000000004">
      <c r="A94" s="2" t="s">
        <v>30</v>
      </c>
      <c r="C94" s="4">
        <v>0</v>
      </c>
      <c r="D94" s="4"/>
      <c r="E94" s="4">
        <v>0</v>
      </c>
      <c r="F94" s="4"/>
      <c r="G94" s="4">
        <v>0</v>
      </c>
      <c r="H94" s="4"/>
      <c r="I94" s="4">
        <f t="shared" si="2"/>
        <v>0</v>
      </c>
      <c r="K94" s="16">
        <v>0</v>
      </c>
      <c r="M94" s="4">
        <v>0</v>
      </c>
      <c r="N94" s="4"/>
      <c r="O94" s="4">
        <f>-174554-24</f>
        <v>-174578</v>
      </c>
      <c r="P94" s="4"/>
      <c r="Q94" s="4">
        <v>0</v>
      </c>
      <c r="R94" s="4"/>
      <c r="S94" s="4">
        <f t="shared" si="3"/>
        <v>-174578</v>
      </c>
      <c r="U94" s="16">
        <v>-4.5074274238897052E-7</v>
      </c>
      <c r="X94" s="5"/>
    </row>
    <row r="95" spans="1:24" ht="19.5" thickBot="1" x14ac:dyDescent="0.5">
      <c r="C95" s="9">
        <f>SUM(C8:C94)</f>
        <v>126572104</v>
      </c>
      <c r="D95" s="4"/>
      <c r="E95" s="9">
        <f>SUM(E8:E94)</f>
        <v>-46335720752</v>
      </c>
      <c r="F95" s="4"/>
      <c r="G95" s="9">
        <f>SUM(G8:G94)</f>
        <v>20009729657</v>
      </c>
      <c r="H95" s="4"/>
      <c r="I95" s="9">
        <f>SUM(I8:I94)</f>
        <v>-26199418991</v>
      </c>
      <c r="K95" s="10">
        <f>SUM(K8:K94)</f>
        <v>1.0745800633045257</v>
      </c>
      <c r="M95" s="9">
        <f>SUM(M8:M94)</f>
        <v>204922185352</v>
      </c>
      <c r="N95" s="4"/>
      <c r="O95" s="9">
        <f>SUM(O8:O94)</f>
        <v>-144881827934</v>
      </c>
      <c r="P95" s="4"/>
      <c r="Q95" s="9">
        <f>SUM(Q8:Q94)</f>
        <v>311254753053</v>
      </c>
      <c r="R95" s="4"/>
      <c r="S95" s="9">
        <f>SUM(S8:S94)</f>
        <v>371295110471</v>
      </c>
      <c r="U95" s="10">
        <f>SUM(U8:U94)</f>
        <v>0.95864642927123866</v>
      </c>
      <c r="X95" s="5"/>
    </row>
    <row r="96" spans="1:24" ht="19.5" thickTop="1" x14ac:dyDescent="0.45"/>
    <row r="97" spans="3:19" x14ac:dyDescent="0.45">
      <c r="C97" s="7"/>
      <c r="D97" s="7"/>
      <c r="E97" s="7"/>
      <c r="F97" s="7"/>
      <c r="G97" s="7"/>
      <c r="H97" s="7"/>
      <c r="I97" s="7"/>
      <c r="M97" s="7"/>
      <c r="N97" s="7"/>
      <c r="O97" s="7"/>
      <c r="P97" s="7"/>
      <c r="Q97" s="7"/>
      <c r="R97" s="7"/>
      <c r="S97" s="7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view="pageBreakPreview" zoomScale="120" zoomScaleNormal="100" zoomScaleSheetLayoutView="120" workbookViewId="0">
      <selection activeCell="E9" sqref="E9"/>
    </sheetView>
  </sheetViews>
  <sheetFormatPr defaultRowHeight="18.75" x14ac:dyDescent="0.45"/>
  <cols>
    <col min="1" max="1" width="20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0" x14ac:dyDescent="0.45">
      <c r="A3" s="30" t="s">
        <v>111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30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6" spans="1:11" ht="30" x14ac:dyDescent="0.45">
      <c r="A6" s="29" t="s">
        <v>190</v>
      </c>
      <c r="B6" s="29" t="s">
        <v>190</v>
      </c>
      <c r="C6" s="29" t="s">
        <v>190</v>
      </c>
      <c r="E6" s="29" t="s">
        <v>113</v>
      </c>
      <c r="F6" s="29" t="s">
        <v>113</v>
      </c>
      <c r="G6" s="29" t="s">
        <v>113</v>
      </c>
      <c r="I6" s="29" t="s">
        <v>114</v>
      </c>
      <c r="J6" s="29" t="s">
        <v>114</v>
      </c>
      <c r="K6" s="29" t="s">
        <v>114</v>
      </c>
    </row>
    <row r="7" spans="1:11" ht="30" x14ac:dyDescent="0.45">
      <c r="A7" s="29" t="s">
        <v>191</v>
      </c>
      <c r="C7" s="29" t="s">
        <v>79</v>
      </c>
      <c r="E7" s="29" t="s">
        <v>192</v>
      </c>
      <c r="G7" s="29" t="s">
        <v>193</v>
      </c>
      <c r="I7" s="29" t="s">
        <v>192</v>
      </c>
      <c r="K7" s="29" t="s">
        <v>193</v>
      </c>
    </row>
    <row r="8" spans="1:11" ht="21" x14ac:dyDescent="0.55000000000000004">
      <c r="A8" s="2" t="s">
        <v>85</v>
      </c>
      <c r="C8" s="8" t="s">
        <v>86</v>
      </c>
      <c r="E8" s="4">
        <v>0</v>
      </c>
      <c r="F8" s="25">
        <f t="shared" ref="F8:F12" si="0">SUM(E8)/SUM($E$8:$E$13)</f>
        <v>0</v>
      </c>
      <c r="G8" s="26">
        <f>E8/$E$13</f>
        <v>0</v>
      </c>
      <c r="H8" s="4"/>
      <c r="I8" s="4">
        <v>155561873</v>
      </c>
      <c r="J8" s="4"/>
      <c r="K8" s="26">
        <f>I8/$I$13</f>
        <v>0.94783564981187063</v>
      </c>
    </row>
    <row r="9" spans="1:11" ht="21" x14ac:dyDescent="0.55000000000000004">
      <c r="A9" s="2" t="s">
        <v>89</v>
      </c>
      <c r="C9" s="8" t="s">
        <v>90</v>
      </c>
      <c r="E9" s="4">
        <v>2523</v>
      </c>
      <c r="F9" s="25">
        <f t="shared" si="0"/>
        <v>1.5910954152740114E-2</v>
      </c>
      <c r="G9" s="26">
        <f t="shared" ref="G9:G12" si="1">E9/$E$13</f>
        <v>3.1821908305480227E-2</v>
      </c>
      <c r="H9" s="4"/>
      <c r="I9" s="4">
        <v>23322</v>
      </c>
      <c r="J9" s="4"/>
      <c r="K9" s="26">
        <f t="shared" ref="K9:K12" si="2">I9/$I$13</f>
        <v>1.4210051986782423E-4</v>
      </c>
    </row>
    <row r="10" spans="1:11" ht="21" x14ac:dyDescent="0.55000000000000004">
      <c r="A10" s="2" t="s">
        <v>92</v>
      </c>
      <c r="C10" s="8" t="s">
        <v>93</v>
      </c>
      <c r="E10" s="4">
        <v>1800</v>
      </c>
      <c r="F10" s="25">
        <f t="shared" si="0"/>
        <v>1.135145361669925E-2</v>
      </c>
      <c r="G10" s="26">
        <f t="shared" si="1"/>
        <v>2.27029072333985E-2</v>
      </c>
      <c r="H10" s="4"/>
      <c r="I10" s="4">
        <v>13546</v>
      </c>
      <c r="J10" s="4"/>
      <c r="K10" s="26">
        <f t="shared" si="2"/>
        <v>8.2535530491790871E-5</v>
      </c>
    </row>
    <row r="11" spans="1:11" ht="21" x14ac:dyDescent="0.55000000000000004">
      <c r="A11" s="2" t="s">
        <v>95</v>
      </c>
      <c r="C11" s="8" t="s">
        <v>96</v>
      </c>
      <c r="E11" s="4">
        <v>71242</v>
      </c>
      <c r="F11" s="25">
        <f t="shared" si="0"/>
        <v>0.4492779214227155</v>
      </c>
      <c r="G11" s="26">
        <f t="shared" si="1"/>
        <v>0.898555842845431</v>
      </c>
      <c r="H11" s="4"/>
      <c r="I11" s="4">
        <v>8472396</v>
      </c>
      <c r="J11" s="4"/>
      <c r="K11" s="26">
        <f t="shared" si="2"/>
        <v>5.1622154023071541E-2</v>
      </c>
    </row>
    <row r="12" spans="1:11" ht="21" x14ac:dyDescent="0.55000000000000004">
      <c r="A12" s="2" t="s">
        <v>97</v>
      </c>
      <c r="C12" s="8" t="s">
        <v>98</v>
      </c>
      <c r="E12" s="4">
        <v>3720</v>
      </c>
      <c r="F12" s="25">
        <f t="shared" si="0"/>
        <v>2.3459670807845116E-2</v>
      </c>
      <c r="G12" s="26">
        <f t="shared" si="1"/>
        <v>4.6919341615690231E-2</v>
      </c>
      <c r="H12" s="4"/>
      <c r="I12" s="4">
        <v>52119</v>
      </c>
      <c r="J12" s="4"/>
      <c r="K12" s="26">
        <f t="shared" si="2"/>
        <v>3.1756011469818757E-4</v>
      </c>
    </row>
    <row r="13" spans="1:11" ht="21.75" thickBot="1" x14ac:dyDescent="0.6">
      <c r="E13" s="9">
        <f>SUM(E8:E12)</f>
        <v>79285</v>
      </c>
      <c r="F13" s="24"/>
      <c r="G13" s="27">
        <f>SUM(G8:G12)</f>
        <v>0.99999999999999989</v>
      </c>
      <c r="H13" s="23"/>
      <c r="I13" s="9">
        <f>SUM(I8:I12)</f>
        <v>164123256</v>
      </c>
      <c r="J13" s="23"/>
      <c r="K13" s="27">
        <f>SUM(K8:K12)</f>
        <v>1</v>
      </c>
    </row>
    <row r="14" spans="1:11" ht="21.75" thickTop="1" x14ac:dyDescent="0.55000000000000004">
      <c r="E14" s="24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5"/>
  <sheetViews>
    <sheetView rightToLeft="1" view="pageBreakPreview" zoomScale="130" zoomScaleNormal="100" zoomScaleSheetLayoutView="130" workbookViewId="0">
      <selection activeCell="C10" sqref="C10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26.140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30" t="s">
        <v>0</v>
      </c>
      <c r="B2" s="30"/>
      <c r="C2" s="30"/>
      <c r="D2" s="30"/>
      <c r="E2" s="30"/>
    </row>
    <row r="3" spans="1:5" ht="30" x14ac:dyDescent="0.45">
      <c r="A3" s="30" t="s">
        <v>111</v>
      </c>
      <c r="B3" s="30"/>
      <c r="C3" s="30"/>
      <c r="D3" s="30"/>
      <c r="E3" s="30"/>
    </row>
    <row r="4" spans="1:5" ht="30" x14ac:dyDescent="0.45">
      <c r="A4" s="30" t="s">
        <v>2</v>
      </c>
      <c r="B4" s="30"/>
      <c r="C4" s="30"/>
      <c r="D4" s="30"/>
      <c r="E4" s="30"/>
    </row>
    <row r="6" spans="1:5" ht="30" x14ac:dyDescent="0.45">
      <c r="A6" s="31" t="s">
        <v>194</v>
      </c>
      <c r="C6" s="29" t="s">
        <v>113</v>
      </c>
      <c r="E6" s="32" t="s">
        <v>6</v>
      </c>
    </row>
    <row r="7" spans="1:5" ht="30" x14ac:dyDescent="0.45">
      <c r="A7" s="29" t="s">
        <v>194</v>
      </c>
      <c r="C7" s="29" t="s">
        <v>82</v>
      </c>
      <c r="E7" s="29" t="s">
        <v>82</v>
      </c>
    </row>
    <row r="8" spans="1:5" ht="21" x14ac:dyDescent="0.55000000000000004">
      <c r="A8" s="2" t="s">
        <v>194</v>
      </c>
      <c r="C8" s="4">
        <v>777</v>
      </c>
      <c r="E8" s="4">
        <v>921991274</v>
      </c>
    </row>
    <row r="9" spans="1:5" ht="21" x14ac:dyDescent="0.55000000000000004">
      <c r="A9" s="2" t="s">
        <v>195</v>
      </c>
      <c r="C9" s="4">
        <v>0</v>
      </c>
      <c r="E9" s="4">
        <v>26</v>
      </c>
    </row>
    <row r="10" spans="1:5" ht="21" x14ac:dyDescent="0.55000000000000004">
      <c r="A10" s="2" t="s">
        <v>201</v>
      </c>
      <c r="C10" s="4">
        <v>587613659</v>
      </c>
      <c r="E10" s="4">
        <v>0</v>
      </c>
    </row>
    <row r="11" spans="1:5" ht="21" x14ac:dyDescent="0.55000000000000004">
      <c r="A11" s="2" t="s">
        <v>196</v>
      </c>
      <c r="C11" s="4">
        <v>26293133</v>
      </c>
      <c r="E11" s="4">
        <v>569383708</v>
      </c>
    </row>
    <row r="12" spans="1:5" ht="21.75" thickBot="1" x14ac:dyDescent="0.6">
      <c r="A12" s="2" t="s">
        <v>120</v>
      </c>
      <c r="C12" s="9">
        <f>SUM(C8:C11)</f>
        <v>613907569</v>
      </c>
      <c r="E12" s="9">
        <f>SUM(E8:E11)</f>
        <v>1491375008</v>
      </c>
    </row>
    <row r="13" spans="1:5" ht="19.5" thickTop="1" x14ac:dyDescent="0.45"/>
    <row r="14" spans="1:5" x14ac:dyDescent="0.45">
      <c r="C14" s="3"/>
    </row>
    <row r="15" spans="1:5" x14ac:dyDescent="0.45">
      <c r="C15" s="8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2022-02-23T05:52:34Z</dcterms:created>
  <dcterms:modified xsi:type="dcterms:W3CDTF">2022-02-26T06:25:12Z</dcterms:modified>
</cp:coreProperties>
</file>