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"/>
    </mc:Choice>
  </mc:AlternateContent>
  <xr:revisionPtr revIDLastSave="0" documentId="13_ncr:1_{97C8097B-6C75-48BD-86DE-F477C9A5E1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درآمدها'!$A$1:$G$11</definedName>
    <definedName name="_xlnm.Print_Area" localSheetId="7">'درآمد سپرده بانکی'!$A$1:$K$16</definedName>
    <definedName name="_xlnm.Print_Area" localSheetId="3">'درآمد سود سهام'!$A$1:$S$51</definedName>
    <definedName name="_xlnm.Print_Area" localSheetId="4">'درآمد ناشی از تغییر قیمت اوراق'!$A$1:$Q$63</definedName>
    <definedName name="_xlnm.Print_Area" localSheetId="5">'درآمد ناشی از فروش'!$A$1:$Q$72</definedName>
    <definedName name="_xlnm.Print_Area" localSheetId="8">'سایر درآمدها'!$A$1:$F$12</definedName>
    <definedName name="_xlnm.Print_Area" localSheetId="1">سپرده!$A$1:$S$18</definedName>
    <definedName name="_xlnm.Print_Area" localSheetId="6">'سرمایه‌گذاری در سهام'!$A$1:$U$95</definedName>
    <definedName name="_xlnm.Print_Area" localSheetId="2">'سود اوراق بهادار و سپرده بانکی'!$A$1:$R$14</definedName>
    <definedName name="_xlnm.Print_Area" localSheetId="0">سهام!$A$1:$Y$64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5" l="1"/>
  <c r="C7" i="15"/>
  <c r="C10" i="15"/>
  <c r="G10" i="15"/>
  <c r="E11" i="14"/>
  <c r="C11" i="14"/>
  <c r="R14" i="7" l="1"/>
  <c r="K9" i="13"/>
  <c r="K10" i="13"/>
  <c r="K11" i="13"/>
  <c r="K12" i="13"/>
  <c r="K13" i="13"/>
  <c r="K14" i="13"/>
  <c r="K8" i="13"/>
  <c r="G14" i="13"/>
  <c r="G9" i="13"/>
  <c r="G10" i="13"/>
  <c r="G11" i="13"/>
  <c r="G12" i="13"/>
  <c r="G13" i="13"/>
  <c r="G8" i="13"/>
  <c r="E14" i="13"/>
  <c r="I14" i="13"/>
  <c r="U9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8" i="11"/>
  <c r="Q70" i="11"/>
  <c r="Q95" i="11" s="1"/>
  <c r="O94" i="11"/>
  <c r="S94" i="11" s="1"/>
  <c r="E91" i="11"/>
  <c r="I91" i="11" s="1"/>
  <c r="E95" i="11"/>
  <c r="C95" i="11"/>
  <c r="G95" i="11"/>
  <c r="K95" i="11"/>
  <c r="M95" i="11"/>
  <c r="Q7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8" i="10"/>
  <c r="I71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8" i="10"/>
  <c r="C71" i="10"/>
  <c r="E71" i="10"/>
  <c r="G71" i="10"/>
  <c r="K71" i="10"/>
  <c r="M71" i="10"/>
  <c r="O71" i="10"/>
  <c r="I60" i="9"/>
  <c r="Q59" i="9"/>
  <c r="I9" i="9"/>
  <c r="I62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1" i="9"/>
  <c r="I8" i="9"/>
  <c r="G62" i="9"/>
  <c r="E6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62" i="9" s="1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60" i="9"/>
  <c r="Q61" i="9"/>
  <c r="Q8" i="9"/>
  <c r="O62" i="9"/>
  <c r="M62" i="9"/>
  <c r="K62" i="9"/>
  <c r="C62" i="9"/>
  <c r="S51" i="8"/>
  <c r="S29" i="8"/>
  <c r="S32" i="8"/>
  <c r="S31" i="8"/>
  <c r="O51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30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8" i="8"/>
  <c r="M51" i="8"/>
  <c r="M36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13" i="8"/>
  <c r="K51" i="8"/>
  <c r="I51" i="8"/>
  <c r="Q51" i="8"/>
  <c r="R9" i="7"/>
  <c r="R10" i="7"/>
  <c r="R11" i="7"/>
  <c r="R12" i="7"/>
  <c r="R13" i="7"/>
  <c r="R8" i="7"/>
  <c r="H14" i="7"/>
  <c r="J14" i="7"/>
  <c r="L14" i="7"/>
  <c r="N14" i="7"/>
  <c r="P14" i="7"/>
  <c r="S17" i="6"/>
  <c r="R19" i="6"/>
  <c r="K17" i="6"/>
  <c r="M17" i="6"/>
  <c r="O17" i="6"/>
  <c r="Q17" i="6"/>
  <c r="Y63" i="1"/>
  <c r="G62" i="1"/>
  <c r="I95" i="11" l="1"/>
  <c r="O95" i="11"/>
  <c r="S70" i="11"/>
  <c r="S95" i="11"/>
  <c r="Q71" i="10"/>
  <c r="W62" i="1"/>
  <c r="C63" i="1" l="1"/>
  <c r="E63" i="1"/>
  <c r="G63" i="1"/>
  <c r="I63" i="1"/>
  <c r="K63" i="1"/>
  <c r="M63" i="1"/>
  <c r="O63" i="1"/>
  <c r="Q63" i="1"/>
  <c r="S63" i="1"/>
  <c r="U63" i="1"/>
  <c r="W63" i="1"/>
</calcChain>
</file>

<file path=xl/sharedStrings.xml><?xml version="1.0" encoding="utf-8"?>
<sst xmlns="http://schemas.openxmlformats.org/spreadsheetml/2006/main" count="664" uniqueCount="203">
  <si>
    <t>صندوق سرمایه‌گذاری تجارت شاخصی کاردان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</si>
  <si>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</si>
  <si>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</si>
  <si>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</si>
  <si>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</si>
  <si>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</si>
  <si>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</si>
  <si>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</si>
  <si>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</si>
  <si>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</si>
  <si>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</si>
  <si>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</si>
  <si>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</si>
  <si>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</si>
  <si>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</si>
  <si>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</si>
  <si>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</si>
  <si>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</si>
  <si>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</si>
  <si>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</si>
  <si>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</si>
  <si>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</si>
  <si>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پالایش نفت بندرعباس</t>
  </si>
  <si>
    <t>پالایش نفت تبریز</t>
  </si>
  <si>
    <t>پتروشیمی پردیس</t>
  </si>
  <si>
    <t>پتروشیمی غدیر</t>
  </si>
  <si>
    <t>پلی پروپیلن جم - جم پیلن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</si>
  <si>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</si>
  <si>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</si>
  <si>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</si>
  <si>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</si>
  <si>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</si>
  <si>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</si>
  <si>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</si>
  <si>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</si>
  <si>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</si>
  <si>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</si>
  <si>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</si>
  <si>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داروسازی‌ سینا</t>
  </si>
  <si>
    <t>ریل پرداز نو آفرین</t>
  </si>
  <si>
    <t>س. نفت و گاز و پتروشیمی تأمین</t>
  </si>
  <si>
    <t>سرمایه گذاری دارویی 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</si>
  <si>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</si>
  <si>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</si>
  <si>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</si>
  <si>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</si>
  <si>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سیمان‌سپاهان‌</t>
  </si>
  <si>
    <t>سیمان‌مازندران‌</t>
  </si>
  <si>
    <t>شرکت ارتباطات سیار ایران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</si>
  <si>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</si>
  <si>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</si>
  <si>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</si>
  <si>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</si>
  <si>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 خوزستان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</si>
  <si>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</si>
  <si>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</si>
  <si>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</si>
  <si>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</si>
  <si>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</si>
  <si>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</si>
  <si>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</si>
  <si>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</si>
  <si>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</si>
  <si>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</si>
  <si>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</si>
  <si>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نفت سپاهان</t>
  </si>
  <si>
    <t>کنتورسازی‌ایران‌</t>
  </si>
  <si>
    <t>کویر تایر</t>
  </si>
  <si>
    <t>کیمیدارو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</si>
  <si>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</si>
  <si>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</si>
  <si>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</si>
  <si>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</si>
  <si>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</si>
  <si>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</si>
  <si>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</si>
  <si>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</si>
  <si>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</si>
  <si>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</si>
  <si>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</si>
  <si>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</si>
  <si>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</si>
  <si>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</si>
  <si>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</si>
  <si>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</si>
  <si>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</si>
  <si>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</si>
  <si>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</si>
  <si>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</si>
  <si>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</si>
  <si>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</si>
  <si>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</si>
  <si>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</si>
  <si>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</si>
  <si>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</si>
  <si>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</si>
  <si>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</si>
  <si>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</si>
  <si>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</si>
  <si>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</si>
  <si>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</si>
  <si>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</si>
  <si>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</si>
  <si>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</si>
  <si>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</si>
  <si>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</si>
  <si>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</si>
  <si>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</si>
  <si>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</si>
  <si>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</si>
  <si>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</si>
  <si>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</si>
  <si>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</si>
  <si>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</si>
  <si>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</si>
  <si>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</si>
  <si>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</si>
  <si>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</si>
  <si>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</si>
  <si>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</si>
  <si>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</si>
  <si>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</si>
  <si>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</si>
  <si>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1400/03/17</t>
  </si>
  <si>
    <t>1400/04/06</t>
  </si>
  <si>
    <t>1400/07/14</t>
  </si>
  <si>
    <t>1400/04/31</t>
  </si>
  <si>
    <t>1400/12/23</t>
  </si>
  <si>
    <t>1400/04/29</t>
  </si>
  <si>
    <t>کشتیرانی جمهوری اسلامی ایران</t>
  </si>
  <si>
    <t>1400/07/17</t>
  </si>
  <si>
    <t>1400/04/24</t>
  </si>
  <si>
    <t>1400/12/24</t>
  </si>
  <si>
    <t>سیمان فارس و خوزستان</t>
  </si>
  <si>
    <t>1400/03/30</t>
  </si>
  <si>
    <t>1400/09/06</t>
  </si>
  <si>
    <t>معدنی و صنعتی گل گهر</t>
  </si>
  <si>
    <t>1400/04/12</t>
  </si>
  <si>
    <t>1400/05/11</t>
  </si>
  <si>
    <t>1400/04/09</t>
  </si>
  <si>
    <t>1400/04/27</t>
  </si>
  <si>
    <t>1400/10/29</t>
  </si>
  <si>
    <t>1400/04/28</t>
  </si>
  <si>
    <t>1400/07/25</t>
  </si>
  <si>
    <t>1400/05/31</t>
  </si>
  <si>
    <t>1400/05/18</t>
  </si>
  <si>
    <t>1400/04/21</t>
  </si>
  <si>
    <t>1400/07/27</t>
  </si>
  <si>
    <t>1400/04/22</t>
  </si>
  <si>
    <t>1400/12/11</t>
  </si>
  <si>
    <t>پتروشیمی جم</t>
  </si>
  <si>
    <t>فجر انرژی خلیج فارس</t>
  </si>
  <si>
    <t>سبحان دارو</t>
  </si>
  <si>
    <t>1400/03/03</t>
  </si>
  <si>
    <t>پتروشیمی پارس</t>
  </si>
  <si>
    <t>تامین سرمایه نوین</t>
  </si>
  <si>
    <t>1400/03/11</t>
  </si>
  <si>
    <t>سرمایه گذاری صدرتامین</t>
  </si>
  <si>
    <t>1400/05/20</t>
  </si>
  <si>
    <t>پدیده شیمی قرن</t>
  </si>
  <si>
    <t>رایان هم افزا</t>
  </si>
  <si>
    <t>1400/03/18</t>
  </si>
  <si>
    <t>سپید ماکیان</t>
  </si>
  <si>
    <t>1400/11/09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</si>
  <si>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</si>
  <si>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</si>
  <si>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</si>
  <si>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</si>
  <si>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</si>
  <si>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تهیه توزیع غذای دنا آفرین فدک</t>
  </si>
  <si>
    <t>بیمه اتکایی ایرانیان</t>
  </si>
  <si>
    <t>تجلی توسعه معادن و فلزات</t>
  </si>
  <si>
    <t>ح . معدنی و صنعتی گل گهر</t>
  </si>
  <si>
    <t>ح.تجلی توسعه معادن و فلزات</t>
  </si>
  <si>
    <t>ح.سرمایه گذاری صندوق بازنشستگی</t>
  </si>
  <si>
    <t>سرمایه گذاری تامین اجتماعی</t>
  </si>
  <si>
    <t>ح . تامین سرمایه لوتوس پارسیان</t>
  </si>
  <si>
    <t>ح . تامین سرمایه بانک ملت</t>
  </si>
  <si>
    <t>پالایش نفت اصفهان</t>
  </si>
  <si>
    <t>بانک تجارت</t>
  </si>
  <si>
    <t>ح . مس‌ شهیدباهنر</t>
  </si>
  <si>
    <t>ح. کویر تایر</t>
  </si>
  <si>
    <t>ح . سرمایه گذاری دارویی تامین</t>
  </si>
  <si>
    <t>شرکت کی بی سی</t>
  </si>
  <si>
    <t>البرزدارو</t>
  </si>
  <si>
    <t>س. و خدمات مدیریت صند. ب کشوری</t>
  </si>
  <si>
    <t>گ.مدیریت ارزش سرمایه ص ب کشوری</t>
  </si>
  <si>
    <t>سرمایه گذاری هامون صبا</t>
  </si>
  <si>
    <t>آریان کیمیا تک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</si>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</sst>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11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3"/>
      <color rgb="FF00000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3" fontId="5" fillId="0" borderId="0" xfId="0" applyNumberFormat="1" applyFont="1"/>
    <xf numFmtId="164" fontId="1" fillId="0" borderId="0" xfId="0" applyNumberFormat="1" applyFont="1"/>
    <xf numFmtId="3" fontId="8" fillId="0" borderId="0" xfId="0" applyNumberFormat="1" applyFont="1"/>
    <xf numFmtId="10" fontId="1" fillId="0" borderId="0" xfId="0" applyNumberFormat="1" applyFont="1"/>
    <xf numFmtId="10" fontId="5" fillId="0" borderId="0" xfId="0" applyNumberFormat="1" applyFont="1"/>
    <xf numFmtId="1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3" fontId="8" fillId="0" borderId="0" xfId="0" applyNumberFormat="1" applyFont="1" applyBorder="1"/>
    <xf numFmtId="3" fontId="7" fillId="0" borderId="0" xfId="0" applyNumberFormat="1" applyFont="1" applyBorder="1"/>
    <xf numFmtId="164" fontId="1" fillId="0" borderId="0" xfId="0" applyNumberFormat="1" applyFont="1" applyBorder="1"/>
    <xf numFmtId="3" fontId="5" fillId="0" borderId="0" xfId="0" applyNumberFormat="1" applyFont="1" applyBorder="1"/>
    <xf numFmtId="164" fontId="4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64" fontId="4" fillId="0" borderId="0" xfId="0" applyNumberFormat="1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Fill="1"/>
    <xf numFmtId="0" fontId="1" fillId="0" borderId="0" xfId="0" applyFont="1" applyFill="1"/>
    <xf numFmtId="3" fontId="1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2"/>
  <sheetViews>
    <sheetView rightToLeft="1" tabSelected="1" view="pageBreakPreview" zoomScale="80" zoomScaleNormal="100" zoomScaleSheetLayoutView="80" workbookViewId="0">
      <selection activeCell="AA8" sqref="AA8"/>
    </sheetView>
  </sheetViews>
  <sheetFormatPr defaultRowHeight="15"/>
  <cols>
    <col min="1" max="1" width="32.5703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4.4257812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.28515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" style="1" bestFit="1" customWidth="1"/>
    <col min="28" max="16384" width="9.140625" style="1"/>
  </cols>
  <sheetData>
    <row r="2" spans="1:27" ht="23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7" ht="23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7" ht="23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6" spans="1:27" ht="30">
      <c r="A6" s="34" t="s">
        <v>3</v>
      </c>
      <c r="B6" s="6"/>
      <c r="C6" s="35" t="s">
        <v>4</v>
      </c>
      <c r="D6" s="35" t="s">
        <v>4</v>
      </c>
      <c r="E6" s="35" t="s">
        <v>4</v>
      </c>
      <c r="F6" s="35" t="s">
        <v>4</v>
      </c>
      <c r="G6" s="35" t="s">
        <v>4</v>
      </c>
      <c r="H6" s="6"/>
      <c r="I6" s="35" t="s">
        <v>5</v>
      </c>
      <c r="J6" s="35" t="s">
        <v>5</v>
      </c>
      <c r="K6" s="35" t="s">
        <v>5</v>
      </c>
      <c r="L6" s="35" t="s">
        <v>5</v>
      </c>
      <c r="M6" s="35" t="s">
        <v>5</v>
      </c>
      <c r="N6" s="35" t="s">
        <v>5</v>
      </c>
      <c r="O6" s="35" t="s">
        <v>5</v>
      </c>
      <c r="P6" s="6"/>
      <c r="Q6" s="35" t="s">
        <v>6</v>
      </c>
      <c r="R6" s="35" t="s">
        <v>6</v>
      </c>
      <c r="S6" s="35" t="s">
        <v>6</v>
      </c>
      <c r="T6" s="35" t="s">
        <v>6</v>
      </c>
      <c r="U6" s="35" t="s">
        <v>6</v>
      </c>
      <c r="V6" s="35" t="s">
        <v>6</v>
      </c>
      <c r="W6" s="35" t="s">
        <v>6</v>
      </c>
      <c r="X6" s="35" t="s">
        <v>6</v>
      </c>
      <c r="Y6" s="35" t="s">
        <v>6</v>
      </c>
    </row>
    <row r="7" spans="1:27" ht="30">
      <c r="A7" s="34" t="s">
        <v>3</v>
      </c>
      <c r="B7" s="6"/>
      <c r="C7" s="34" t="s">
        <v>7</v>
      </c>
      <c r="D7" s="6"/>
      <c r="E7" s="34" t="s">
        <v>8</v>
      </c>
      <c r="F7" s="6"/>
      <c r="G7" s="34" t="s">
        <v>9</v>
      </c>
      <c r="H7" s="6"/>
      <c r="I7" s="35" t="s">
        <v>10</v>
      </c>
      <c r="J7" s="35" t="s">
        <v>10</v>
      </c>
      <c r="K7" s="35" t="s">
        <v>10</v>
      </c>
      <c r="L7" s="6"/>
      <c r="M7" s="35" t="s">
        <v>11</v>
      </c>
      <c r="N7" s="35" t="s">
        <v>11</v>
      </c>
      <c r="O7" s="35" t="s">
        <v>11</v>
      </c>
      <c r="P7" s="6"/>
      <c r="Q7" s="34" t="s">
        <v>7</v>
      </c>
      <c r="R7" s="6"/>
      <c r="S7" s="34" t="s">
        <v>12</v>
      </c>
      <c r="T7" s="6"/>
      <c r="U7" s="34" t="s">
        <v>8</v>
      </c>
      <c r="V7" s="6"/>
      <c r="W7" s="34" t="s">
        <v>9</v>
      </c>
      <c r="X7" s="6"/>
      <c r="Y7" s="34" t="s">
        <v>13</v>
      </c>
    </row>
    <row r="8" spans="1:27" ht="30">
      <c r="A8" s="35" t="s">
        <v>3</v>
      </c>
      <c r="B8" s="6"/>
      <c r="C8" s="35" t="s">
        <v>7</v>
      </c>
      <c r="D8" s="6"/>
      <c r="E8" s="35" t="s">
        <v>8</v>
      </c>
      <c r="F8" s="6"/>
      <c r="G8" s="35" t="s">
        <v>9</v>
      </c>
      <c r="H8" s="6"/>
      <c r="I8" s="35" t="s">
        <v>7</v>
      </c>
      <c r="J8" s="6"/>
      <c r="K8" s="35" t="s">
        <v>8</v>
      </c>
      <c r="L8" s="6"/>
      <c r="M8" s="35" t="s">
        <v>7</v>
      </c>
      <c r="N8" s="6"/>
      <c r="O8" s="35" t="s">
        <v>14</v>
      </c>
      <c r="P8" s="6"/>
      <c r="Q8" s="35" t="s">
        <v>7</v>
      </c>
      <c r="R8" s="6"/>
      <c r="S8" s="35" t="s">
        <v>12</v>
      </c>
      <c r="T8" s="6"/>
      <c r="U8" s="35" t="s">
        <v>8</v>
      </c>
      <c r="V8" s="6"/>
      <c r="W8" s="35" t="s">
        <v>9</v>
      </c>
      <c r="X8" s="6"/>
      <c r="Y8" s="35" t="s">
        <v>13</v>
      </c>
      <c r="AA8" s="11"/>
    </row>
    <row r="9" spans="1:27" ht="20.25">
      <c r="A9" s="2" t="s">
        <v>15</v>
      </c>
      <c r="C9" s="4">
        <v>38740000</v>
      </c>
      <c r="D9" s="4"/>
      <c r="E9" s="4">
        <v>138922694049</v>
      </c>
      <c r="F9" s="4"/>
      <c r="G9" s="4">
        <v>95118457590</v>
      </c>
      <c r="H9" s="4"/>
      <c r="I9" s="4">
        <v>0</v>
      </c>
      <c r="J9" s="4"/>
      <c r="K9" s="4">
        <v>0</v>
      </c>
      <c r="L9" s="4"/>
      <c r="M9" s="4">
        <v>-2500000</v>
      </c>
      <c r="N9" s="4"/>
      <c r="O9" s="4">
        <v>6359613594</v>
      </c>
      <c r="P9" s="4"/>
      <c r="Q9" s="4">
        <v>36240000</v>
      </c>
      <c r="R9" s="4"/>
      <c r="S9" s="4">
        <v>2527</v>
      </c>
      <c r="T9" s="4"/>
      <c r="U9" s="4">
        <v>129957626030</v>
      </c>
      <c r="V9" s="4"/>
      <c r="W9" s="4">
        <v>91033588044</v>
      </c>
      <c r="Y9" s="5">
        <v>1.8911952487420312E-2</v>
      </c>
      <c r="AA9" s="12"/>
    </row>
    <row r="10" spans="1:27" ht="20.25">
      <c r="A10" s="2" t="s">
        <v>16</v>
      </c>
      <c r="C10" s="4">
        <v>4000000</v>
      </c>
      <c r="D10" s="4"/>
      <c r="E10" s="4">
        <v>14685670611</v>
      </c>
      <c r="F10" s="4"/>
      <c r="G10" s="4">
        <v>12863007000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4000000</v>
      </c>
      <c r="R10" s="4"/>
      <c r="S10" s="4">
        <v>3703</v>
      </c>
      <c r="T10" s="4"/>
      <c r="U10" s="4">
        <v>14685670611</v>
      </c>
      <c r="V10" s="4"/>
      <c r="W10" s="4">
        <v>14723868600</v>
      </c>
      <c r="Y10" s="5">
        <v>3.0588391535180497E-3</v>
      </c>
      <c r="AA10" s="12"/>
    </row>
    <row r="11" spans="1:27" ht="20.25">
      <c r="A11" s="2" t="s">
        <v>17</v>
      </c>
      <c r="C11" s="4">
        <v>50565043</v>
      </c>
      <c r="D11" s="4"/>
      <c r="E11" s="4">
        <v>208316127690</v>
      </c>
      <c r="F11" s="4"/>
      <c r="G11" s="4">
        <v>181755278474.84601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50565043</v>
      </c>
      <c r="R11" s="4"/>
      <c r="S11" s="4">
        <v>3987</v>
      </c>
      <c r="T11" s="4"/>
      <c r="U11" s="4">
        <v>208316127690</v>
      </c>
      <c r="V11" s="4"/>
      <c r="W11" s="4">
        <v>200403289623.67599</v>
      </c>
      <c r="Y11" s="5">
        <v>4.1633177084636416E-2</v>
      </c>
      <c r="AA11" s="12"/>
    </row>
    <row r="12" spans="1:27" ht="20.25">
      <c r="A12" s="2" t="s">
        <v>18</v>
      </c>
      <c r="C12" s="4">
        <v>38137</v>
      </c>
      <c r="D12" s="4"/>
      <c r="E12" s="4">
        <v>26720136</v>
      </c>
      <c r="F12" s="4"/>
      <c r="G12" s="4">
        <v>26537059.395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38137</v>
      </c>
      <c r="R12" s="4"/>
      <c r="S12" s="4">
        <v>700</v>
      </c>
      <c r="T12" s="4"/>
      <c r="U12" s="4">
        <v>26720136</v>
      </c>
      <c r="V12" s="4"/>
      <c r="W12" s="4">
        <v>26537059.395</v>
      </c>
      <c r="Y12" s="5">
        <v>5.5129937995140766E-6</v>
      </c>
      <c r="AA12" s="12"/>
    </row>
    <row r="13" spans="1:27" ht="20.25">
      <c r="A13" s="2" t="s">
        <v>19</v>
      </c>
      <c r="C13" s="4">
        <v>108053</v>
      </c>
      <c r="D13" s="4"/>
      <c r="E13" s="4">
        <v>54075554</v>
      </c>
      <c r="F13" s="4"/>
      <c r="G13" s="4">
        <v>53705042.325000003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108053</v>
      </c>
      <c r="R13" s="4"/>
      <c r="S13" s="4">
        <v>500</v>
      </c>
      <c r="T13" s="4"/>
      <c r="U13" s="4">
        <v>54075554</v>
      </c>
      <c r="V13" s="4"/>
      <c r="W13" s="4">
        <v>53705042.325000003</v>
      </c>
      <c r="Y13" s="5">
        <v>1.1157060054519507E-5</v>
      </c>
      <c r="AA13" s="12"/>
    </row>
    <row r="14" spans="1:27" ht="20.25">
      <c r="A14" s="2" t="s">
        <v>20</v>
      </c>
      <c r="C14" s="4">
        <v>34263645</v>
      </c>
      <c r="D14" s="4"/>
      <c r="E14" s="4">
        <v>81745000558</v>
      </c>
      <c r="F14" s="4"/>
      <c r="G14" s="4">
        <v>49488854981.699203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34263645</v>
      </c>
      <c r="R14" s="4"/>
      <c r="S14" s="4">
        <v>1609</v>
      </c>
      <c r="T14" s="4"/>
      <c r="U14" s="4">
        <v>81745000558</v>
      </c>
      <c r="V14" s="4"/>
      <c r="W14" s="4">
        <v>54802180086.410202</v>
      </c>
      <c r="Y14" s="5">
        <v>1.1384987104982635E-2</v>
      </c>
      <c r="AA14" s="12"/>
    </row>
    <row r="15" spans="1:27" ht="20.25">
      <c r="A15" s="2" t="s">
        <v>21</v>
      </c>
      <c r="C15" s="4">
        <v>5586724</v>
      </c>
      <c r="D15" s="4"/>
      <c r="E15" s="4">
        <v>45430293717</v>
      </c>
      <c r="F15" s="4"/>
      <c r="G15" s="4">
        <v>27822949790.922001</v>
      </c>
      <c r="H15" s="4"/>
      <c r="I15" s="4">
        <v>0</v>
      </c>
      <c r="J15" s="4"/>
      <c r="K15" s="4">
        <v>0</v>
      </c>
      <c r="L15" s="4"/>
      <c r="M15" s="4">
        <v>-5186724</v>
      </c>
      <c r="N15" s="4"/>
      <c r="O15" s="4">
        <v>25509621107</v>
      </c>
      <c r="P15" s="4"/>
      <c r="Q15" s="4">
        <v>400000</v>
      </c>
      <c r="R15" s="4"/>
      <c r="S15" s="4">
        <v>4941</v>
      </c>
      <c r="T15" s="4"/>
      <c r="U15" s="4">
        <v>3252732288</v>
      </c>
      <c r="V15" s="4"/>
      <c r="W15" s="4">
        <v>1964640420</v>
      </c>
      <c r="Y15" s="5">
        <v>4.0814810309297014E-4</v>
      </c>
      <c r="AA15" s="12"/>
    </row>
    <row r="16" spans="1:27" ht="20.25">
      <c r="A16" s="2" t="s">
        <v>22</v>
      </c>
      <c r="C16" s="4">
        <v>12841679</v>
      </c>
      <c r="D16" s="4"/>
      <c r="E16" s="4">
        <v>114980784614</v>
      </c>
      <c r="F16" s="4"/>
      <c r="G16" s="4">
        <v>82974261564.675003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12841679</v>
      </c>
      <c r="R16" s="4"/>
      <c r="S16" s="4">
        <v>7580</v>
      </c>
      <c r="T16" s="4"/>
      <c r="U16" s="4">
        <v>114980784614</v>
      </c>
      <c r="V16" s="4"/>
      <c r="W16" s="4">
        <v>96760754255.421005</v>
      </c>
      <c r="Y16" s="5">
        <v>2.0101753939886426E-2</v>
      </c>
      <c r="AA16" s="12"/>
    </row>
    <row r="17" spans="1:27" ht="20.25">
      <c r="A17" s="2" t="s">
        <v>23</v>
      </c>
      <c r="C17" s="4">
        <v>4550000</v>
      </c>
      <c r="D17" s="4"/>
      <c r="E17" s="4">
        <v>127727251980</v>
      </c>
      <c r="F17" s="4"/>
      <c r="G17" s="4">
        <v>151608529800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4550000</v>
      </c>
      <c r="R17" s="4"/>
      <c r="S17" s="4">
        <v>38400</v>
      </c>
      <c r="T17" s="4"/>
      <c r="U17" s="4">
        <v>127727251980</v>
      </c>
      <c r="V17" s="4"/>
      <c r="W17" s="4">
        <v>173680416000</v>
      </c>
      <c r="Y17" s="5">
        <v>3.6081580941309324E-2</v>
      </c>
      <c r="AA17" s="12"/>
    </row>
    <row r="18" spans="1:27" ht="20.25">
      <c r="A18" s="2" t="s">
        <v>24</v>
      </c>
      <c r="C18" s="4">
        <v>430134</v>
      </c>
      <c r="D18" s="4"/>
      <c r="E18" s="4">
        <v>55440986329</v>
      </c>
      <c r="F18" s="4"/>
      <c r="G18" s="4">
        <v>55413681469.919998</v>
      </c>
      <c r="H18" s="4"/>
      <c r="I18" s="4">
        <v>350000</v>
      </c>
      <c r="J18" s="4"/>
      <c r="K18" s="4">
        <v>45118807000</v>
      </c>
      <c r="L18" s="4"/>
      <c r="M18" s="4">
        <v>0</v>
      </c>
      <c r="N18" s="4"/>
      <c r="O18" s="4">
        <v>0</v>
      </c>
      <c r="P18" s="4"/>
      <c r="Q18" s="4">
        <v>780134</v>
      </c>
      <c r="R18" s="4"/>
      <c r="S18" s="4">
        <v>158300</v>
      </c>
      <c r="T18" s="4"/>
      <c r="U18" s="4">
        <v>100559793329</v>
      </c>
      <c r="V18" s="4"/>
      <c r="W18" s="4">
        <v>122760415687.41</v>
      </c>
      <c r="Y18" s="5">
        <v>2.5503104938521464E-2</v>
      </c>
      <c r="AA18" s="12"/>
    </row>
    <row r="19" spans="1:27" ht="20.25">
      <c r="A19" s="2" t="s">
        <v>25</v>
      </c>
      <c r="C19" s="4">
        <v>1404845</v>
      </c>
      <c r="D19" s="4"/>
      <c r="E19" s="4">
        <v>114387671316</v>
      </c>
      <c r="F19" s="4"/>
      <c r="G19" s="4">
        <v>101943490574.25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1404845</v>
      </c>
      <c r="R19" s="4"/>
      <c r="S19" s="4">
        <v>80400</v>
      </c>
      <c r="T19" s="4"/>
      <c r="U19" s="4">
        <v>114387671316</v>
      </c>
      <c r="V19" s="4"/>
      <c r="W19" s="4">
        <v>112277488248.89999</v>
      </c>
      <c r="Y19" s="5">
        <v>2.3325308480028003E-2</v>
      </c>
      <c r="AA19" s="12"/>
    </row>
    <row r="20" spans="1:27" ht="20.25">
      <c r="A20" s="2" t="s">
        <v>26</v>
      </c>
      <c r="C20" s="4">
        <v>500000</v>
      </c>
      <c r="D20" s="4"/>
      <c r="E20" s="4">
        <v>34238716494</v>
      </c>
      <c r="F20" s="4"/>
      <c r="G20" s="4">
        <v>59061480750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500000</v>
      </c>
      <c r="R20" s="4"/>
      <c r="S20" s="4">
        <v>131940</v>
      </c>
      <c r="T20" s="4"/>
      <c r="U20" s="4">
        <v>34238716494</v>
      </c>
      <c r="V20" s="4"/>
      <c r="W20" s="4">
        <v>65577478500</v>
      </c>
      <c r="Y20" s="5">
        <v>1.362352274895934E-2</v>
      </c>
      <c r="AA20" s="12"/>
    </row>
    <row r="21" spans="1:27" ht="20.25">
      <c r="A21" s="2" t="s">
        <v>27</v>
      </c>
      <c r="C21" s="4">
        <v>2685000</v>
      </c>
      <c r="D21" s="4"/>
      <c r="E21" s="4">
        <v>109292842453</v>
      </c>
      <c r="F21" s="4"/>
      <c r="G21" s="4">
        <v>189367270537.5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2685000</v>
      </c>
      <c r="R21" s="4"/>
      <c r="S21" s="4">
        <v>77300</v>
      </c>
      <c r="T21" s="4"/>
      <c r="U21" s="4">
        <v>109292842453</v>
      </c>
      <c r="V21" s="4"/>
      <c r="W21" s="4">
        <v>206315574525</v>
      </c>
      <c r="Y21" s="5">
        <v>4.2861436384839857E-2</v>
      </c>
      <c r="AA21" s="12"/>
    </row>
    <row r="22" spans="1:27" ht="20.25">
      <c r="A22" s="2" t="s">
        <v>28</v>
      </c>
      <c r="C22" s="4">
        <v>30155556</v>
      </c>
      <c r="D22" s="4"/>
      <c r="E22" s="4">
        <v>107957204325</v>
      </c>
      <c r="F22" s="4"/>
      <c r="G22" s="4">
        <v>81834836106.113998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30155556</v>
      </c>
      <c r="R22" s="4"/>
      <c r="S22" s="4">
        <v>2945</v>
      </c>
      <c r="T22" s="4"/>
      <c r="U22" s="4">
        <v>107957204325</v>
      </c>
      <c r="V22" s="4"/>
      <c r="W22" s="4">
        <v>88279704151.100998</v>
      </c>
      <c r="Y22" s="5">
        <v>1.8339841440745921E-2</v>
      </c>
      <c r="AA22" s="12"/>
    </row>
    <row r="23" spans="1:27" ht="20.25">
      <c r="A23" s="2" t="s">
        <v>29</v>
      </c>
      <c r="C23" s="4">
        <v>25453</v>
      </c>
      <c r="D23" s="4"/>
      <c r="E23" s="4">
        <v>25476109</v>
      </c>
      <c r="F23" s="4"/>
      <c r="G23" s="4">
        <v>25301554.649999999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25453</v>
      </c>
      <c r="R23" s="4"/>
      <c r="S23" s="4">
        <v>1000</v>
      </c>
      <c r="T23" s="4"/>
      <c r="U23" s="4">
        <v>25476109</v>
      </c>
      <c r="V23" s="4"/>
      <c r="W23" s="4">
        <v>25301554.649999999</v>
      </c>
      <c r="Y23" s="5">
        <v>5.2563214268495084E-6</v>
      </c>
      <c r="AA23" s="12"/>
    </row>
    <row r="24" spans="1:27" ht="20.25">
      <c r="A24" s="2" t="s">
        <v>30</v>
      </c>
      <c r="C24" s="4">
        <v>4183326</v>
      </c>
      <c r="D24" s="4"/>
      <c r="E24" s="4">
        <v>20155214041</v>
      </c>
      <c r="F24" s="4"/>
      <c r="G24" s="4">
        <v>23911002459.224998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4183326</v>
      </c>
      <c r="R24" s="4"/>
      <c r="S24" s="4">
        <v>5650</v>
      </c>
      <c r="T24" s="4"/>
      <c r="U24" s="4">
        <v>20155214041</v>
      </c>
      <c r="V24" s="4"/>
      <c r="W24" s="4">
        <v>23495158938.195</v>
      </c>
      <c r="Y24" s="5">
        <v>4.8810481831032121E-3</v>
      </c>
      <c r="AA24" s="12"/>
    </row>
    <row r="25" spans="1:27" ht="20.25">
      <c r="A25" s="2" t="s">
        <v>31</v>
      </c>
      <c r="C25" s="4">
        <v>1129857</v>
      </c>
      <c r="D25" s="4"/>
      <c r="E25" s="4">
        <v>40275112239</v>
      </c>
      <c r="F25" s="4"/>
      <c r="G25" s="4">
        <v>30773881213.290001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1129857</v>
      </c>
      <c r="R25" s="4"/>
      <c r="S25" s="4">
        <v>32750</v>
      </c>
      <c r="T25" s="4"/>
      <c r="U25" s="4">
        <v>40275112239</v>
      </c>
      <c r="V25" s="4"/>
      <c r="W25" s="4">
        <v>36782649990.337502</v>
      </c>
      <c r="Y25" s="5">
        <v>7.6414842469182771E-3</v>
      </c>
      <c r="AA25" s="12"/>
    </row>
    <row r="26" spans="1:27" ht="20.25">
      <c r="A26" s="2" t="s">
        <v>32</v>
      </c>
      <c r="C26" s="4">
        <v>325402</v>
      </c>
      <c r="D26" s="4"/>
      <c r="E26" s="4">
        <v>2485071655</v>
      </c>
      <c r="F26" s="4"/>
      <c r="G26" s="4">
        <v>8442458896.4099998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325402</v>
      </c>
      <c r="R26" s="4"/>
      <c r="S26" s="4">
        <v>22850</v>
      </c>
      <c r="T26" s="4"/>
      <c r="U26" s="4">
        <v>2485071655</v>
      </c>
      <c r="V26" s="4"/>
      <c r="W26" s="4">
        <v>7391194857.585</v>
      </c>
      <c r="Y26" s="5">
        <v>1.5354983690673701E-3</v>
      </c>
      <c r="AA26" s="12"/>
    </row>
    <row r="27" spans="1:27" ht="20.25">
      <c r="A27" s="2" t="s">
        <v>33</v>
      </c>
      <c r="C27" s="4">
        <v>5818182</v>
      </c>
      <c r="D27" s="4"/>
      <c r="E27" s="4">
        <v>96611401715</v>
      </c>
      <c r="F27" s="4"/>
      <c r="G27" s="4">
        <v>33197656310.153999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5818182</v>
      </c>
      <c r="R27" s="4"/>
      <c r="S27" s="4">
        <v>5970</v>
      </c>
      <c r="T27" s="4"/>
      <c r="U27" s="4">
        <v>96611401715</v>
      </c>
      <c r="V27" s="4"/>
      <c r="W27" s="4">
        <v>34527875988.086998</v>
      </c>
      <c r="Y27" s="5">
        <v>7.173061769932953E-3</v>
      </c>
      <c r="AA27" s="12"/>
    </row>
    <row r="28" spans="1:27" ht="20.25">
      <c r="A28" s="2" t="s">
        <v>34</v>
      </c>
      <c r="C28" s="4">
        <v>8303959</v>
      </c>
      <c r="D28" s="4"/>
      <c r="E28" s="4">
        <v>57006038508</v>
      </c>
      <c r="F28" s="4"/>
      <c r="G28" s="4">
        <v>46225482486.120003</v>
      </c>
      <c r="H28" s="4"/>
      <c r="I28" s="4">
        <v>0</v>
      </c>
      <c r="J28" s="4"/>
      <c r="K28" s="4">
        <v>0</v>
      </c>
      <c r="L28" s="4"/>
      <c r="M28" s="4">
        <v>-703958</v>
      </c>
      <c r="N28" s="4"/>
      <c r="O28" s="4">
        <v>3883720527</v>
      </c>
      <c r="P28" s="4"/>
      <c r="Q28" s="4">
        <v>7600001</v>
      </c>
      <c r="R28" s="4"/>
      <c r="S28" s="4">
        <v>5550</v>
      </c>
      <c r="T28" s="4"/>
      <c r="U28" s="4">
        <v>52173421097</v>
      </c>
      <c r="V28" s="4"/>
      <c r="W28" s="4">
        <v>41929034516.977501</v>
      </c>
      <c r="Y28" s="5">
        <v>8.7106300615682319E-3</v>
      </c>
      <c r="AA28" s="12"/>
    </row>
    <row r="29" spans="1:27" ht="20.25">
      <c r="A29" s="2" t="s">
        <v>35</v>
      </c>
      <c r="C29" s="4">
        <v>2505466</v>
      </c>
      <c r="D29" s="4"/>
      <c r="E29" s="4">
        <v>37951276180</v>
      </c>
      <c r="F29" s="4"/>
      <c r="G29" s="4">
        <v>24058794890.717999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2505466</v>
      </c>
      <c r="R29" s="4"/>
      <c r="S29" s="4">
        <v>10840</v>
      </c>
      <c r="T29" s="4"/>
      <c r="U29" s="4">
        <v>37951276180</v>
      </c>
      <c r="V29" s="4"/>
      <c r="W29" s="4">
        <v>26997653893.931999</v>
      </c>
      <c r="Y29" s="5">
        <v>5.6086809131051492E-3</v>
      </c>
      <c r="AA29" s="12"/>
    </row>
    <row r="30" spans="1:27" ht="20.25">
      <c r="A30" s="2" t="s">
        <v>36</v>
      </c>
      <c r="C30" s="4">
        <v>842938</v>
      </c>
      <c r="D30" s="4"/>
      <c r="E30" s="4">
        <v>75677616005</v>
      </c>
      <c r="F30" s="4"/>
      <c r="G30" s="4">
        <v>77172663990.690002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842938</v>
      </c>
      <c r="R30" s="4"/>
      <c r="S30" s="4">
        <v>103200</v>
      </c>
      <c r="T30" s="4"/>
      <c r="U30" s="4">
        <v>75677616005</v>
      </c>
      <c r="V30" s="4"/>
      <c r="W30" s="4">
        <v>86473603950.479996</v>
      </c>
      <c r="Y30" s="5">
        <v>1.796462958855401E-2</v>
      </c>
      <c r="AA30" s="12"/>
    </row>
    <row r="31" spans="1:27" ht="20.25">
      <c r="A31" s="2" t="s">
        <v>37</v>
      </c>
      <c r="C31" s="4">
        <v>836661</v>
      </c>
      <c r="D31" s="4"/>
      <c r="E31" s="4">
        <v>20691927887</v>
      </c>
      <c r="F31" s="4"/>
      <c r="G31" s="4">
        <v>17781379697.528999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836661</v>
      </c>
      <c r="R31" s="4"/>
      <c r="S31" s="4">
        <v>18500</v>
      </c>
      <c r="T31" s="4"/>
      <c r="U31" s="4">
        <v>20691927887</v>
      </c>
      <c r="V31" s="4"/>
      <c r="W31" s="4">
        <v>15386133040.424999</v>
      </c>
      <c r="Y31" s="5">
        <v>3.1964225872872639E-3</v>
      </c>
      <c r="AA31" s="12"/>
    </row>
    <row r="32" spans="1:27" ht="20.25">
      <c r="A32" s="2" t="s">
        <v>38</v>
      </c>
      <c r="C32" s="4">
        <v>1100000</v>
      </c>
      <c r="D32" s="4"/>
      <c r="E32" s="4">
        <v>22570509272</v>
      </c>
      <c r="F32" s="4"/>
      <c r="G32" s="4">
        <v>20731906800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1100000</v>
      </c>
      <c r="R32" s="4"/>
      <c r="S32" s="4">
        <v>20380</v>
      </c>
      <c r="T32" s="4"/>
      <c r="U32" s="4">
        <v>22570509272</v>
      </c>
      <c r="V32" s="4"/>
      <c r="W32" s="4">
        <v>22284612900</v>
      </c>
      <c r="Y32" s="5">
        <v>4.6295609062630061E-3</v>
      </c>
      <c r="AA32" s="12"/>
    </row>
    <row r="33" spans="1:27" ht="20.25">
      <c r="A33" s="2" t="s">
        <v>39</v>
      </c>
      <c r="C33" s="4">
        <v>1394767</v>
      </c>
      <c r="D33" s="4"/>
      <c r="E33" s="4">
        <v>4652979478</v>
      </c>
      <c r="F33" s="4"/>
      <c r="G33" s="4">
        <v>4022144063.5513501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1394767</v>
      </c>
      <c r="R33" s="4"/>
      <c r="S33" s="4">
        <v>3577</v>
      </c>
      <c r="T33" s="4"/>
      <c r="U33" s="4">
        <v>4652979478</v>
      </c>
      <c r="V33" s="4"/>
      <c r="W33" s="4">
        <v>4959396523.7239504</v>
      </c>
      <c r="Y33" s="5">
        <v>1.0302996227899051E-3</v>
      </c>
      <c r="AA33" s="12"/>
    </row>
    <row r="34" spans="1:27" ht="20.25">
      <c r="A34" s="2" t="s">
        <v>40</v>
      </c>
      <c r="C34" s="4">
        <v>16750000</v>
      </c>
      <c r="D34" s="4"/>
      <c r="E34" s="4">
        <v>221125826767</v>
      </c>
      <c r="F34" s="4"/>
      <c r="G34" s="4">
        <v>204632647875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16750000</v>
      </c>
      <c r="R34" s="4"/>
      <c r="S34" s="4">
        <v>13440</v>
      </c>
      <c r="T34" s="4"/>
      <c r="U34" s="4">
        <v>221125826767</v>
      </c>
      <c r="V34" s="4"/>
      <c r="W34" s="4">
        <v>223780536000</v>
      </c>
      <c r="Y34" s="5">
        <v>4.6489729289763936E-2</v>
      </c>
      <c r="AA34" s="12"/>
    </row>
    <row r="35" spans="1:27" ht="20.25">
      <c r="A35" s="2" t="s">
        <v>41</v>
      </c>
      <c r="C35" s="4">
        <v>4572828</v>
      </c>
      <c r="D35" s="4"/>
      <c r="E35" s="4">
        <v>105905295904</v>
      </c>
      <c r="F35" s="4"/>
      <c r="G35" s="4">
        <v>78230114579.214005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4572828</v>
      </c>
      <c r="R35" s="4"/>
      <c r="S35" s="4">
        <v>17410</v>
      </c>
      <c r="T35" s="4"/>
      <c r="U35" s="4">
        <v>105905295904</v>
      </c>
      <c r="V35" s="4"/>
      <c r="W35" s="4">
        <v>79139238513.893997</v>
      </c>
      <c r="Y35" s="5">
        <v>1.644093735975765E-2</v>
      </c>
      <c r="AA35" s="12"/>
    </row>
    <row r="36" spans="1:27" ht="20.25">
      <c r="A36" s="2" t="s">
        <v>42</v>
      </c>
      <c r="C36" s="4">
        <v>11304756</v>
      </c>
      <c r="D36" s="4"/>
      <c r="E36" s="4">
        <v>102018796689</v>
      </c>
      <c r="F36" s="4"/>
      <c r="G36" s="4">
        <v>87764818001.057999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11304756</v>
      </c>
      <c r="R36" s="4"/>
      <c r="S36" s="4">
        <v>8110</v>
      </c>
      <c r="T36" s="4"/>
      <c r="U36" s="4">
        <v>102018796689</v>
      </c>
      <c r="V36" s="4"/>
      <c r="W36" s="4">
        <v>91136065811.598007</v>
      </c>
      <c r="Y36" s="5">
        <v>1.8933241933584883E-2</v>
      </c>
      <c r="AA36" s="12"/>
    </row>
    <row r="37" spans="1:27" ht="20.25">
      <c r="A37" s="2" t="s">
        <v>43</v>
      </c>
      <c r="C37" s="4">
        <v>18396693</v>
      </c>
      <c r="D37" s="4"/>
      <c r="E37" s="4">
        <v>213105735040</v>
      </c>
      <c r="F37" s="4"/>
      <c r="G37" s="4">
        <v>162939243148.952</v>
      </c>
      <c r="H37" s="4"/>
      <c r="I37" s="4">
        <v>103307</v>
      </c>
      <c r="J37" s="4"/>
      <c r="K37" s="4">
        <v>893118928</v>
      </c>
      <c r="L37" s="4"/>
      <c r="M37" s="4">
        <v>-650000</v>
      </c>
      <c r="N37" s="4"/>
      <c r="O37" s="4">
        <v>5685523218</v>
      </c>
      <c r="P37" s="4"/>
      <c r="Q37" s="4">
        <v>17850000</v>
      </c>
      <c r="R37" s="4"/>
      <c r="S37" s="4">
        <v>9000</v>
      </c>
      <c r="T37" s="4"/>
      <c r="U37" s="4">
        <v>206479975314</v>
      </c>
      <c r="V37" s="4"/>
      <c r="W37" s="4">
        <v>159694132500</v>
      </c>
      <c r="Y37" s="5">
        <v>3.3175972860699073E-2</v>
      </c>
      <c r="AA37" s="12"/>
    </row>
    <row r="38" spans="1:27" ht="20.25">
      <c r="A38" s="2" t="s">
        <v>44</v>
      </c>
      <c r="C38" s="4">
        <v>8723871</v>
      </c>
      <c r="D38" s="4"/>
      <c r="E38" s="4">
        <v>93941910371</v>
      </c>
      <c r="F38" s="4"/>
      <c r="G38" s="4">
        <v>91142341298.9505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8723871</v>
      </c>
      <c r="R38" s="4"/>
      <c r="S38" s="4">
        <v>11800</v>
      </c>
      <c r="T38" s="4"/>
      <c r="U38" s="4">
        <v>93941910371</v>
      </c>
      <c r="V38" s="4"/>
      <c r="W38" s="4">
        <v>102329174817.09</v>
      </c>
      <c r="Y38" s="5">
        <v>2.1258576463913031E-2</v>
      </c>
      <c r="AA38" s="12"/>
    </row>
    <row r="39" spans="1:27" ht="20.25">
      <c r="A39" s="2" t="s">
        <v>45</v>
      </c>
      <c r="C39" s="4">
        <v>32382652</v>
      </c>
      <c r="D39" s="4"/>
      <c r="E39" s="4">
        <v>503359272543</v>
      </c>
      <c r="F39" s="4"/>
      <c r="G39" s="4">
        <v>412353582575.88599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32382652</v>
      </c>
      <c r="R39" s="4"/>
      <c r="S39" s="4">
        <v>12650</v>
      </c>
      <c r="T39" s="4"/>
      <c r="U39" s="4">
        <v>503359272543</v>
      </c>
      <c r="V39" s="4"/>
      <c r="W39" s="4">
        <v>407203186540.59003</v>
      </c>
      <c r="Y39" s="5">
        <v>8.4595229981043907E-2</v>
      </c>
      <c r="AA39" s="12"/>
    </row>
    <row r="40" spans="1:27" ht="20.25">
      <c r="A40" s="2" t="s">
        <v>46</v>
      </c>
      <c r="C40" s="4">
        <v>7864723</v>
      </c>
      <c r="D40" s="4"/>
      <c r="E40" s="4">
        <v>87437951978</v>
      </c>
      <c r="F40" s="4"/>
      <c r="G40" s="4">
        <v>53943702497.235001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7864723</v>
      </c>
      <c r="R40" s="4"/>
      <c r="S40" s="4">
        <v>8200</v>
      </c>
      <c r="T40" s="4"/>
      <c r="U40" s="4">
        <v>87437951978</v>
      </c>
      <c r="V40" s="4"/>
      <c r="W40" s="4">
        <v>64107008764.830002</v>
      </c>
      <c r="Y40" s="5">
        <v>1.3318037110490568E-2</v>
      </c>
      <c r="AA40" s="12"/>
    </row>
    <row r="41" spans="1:27" ht="20.25">
      <c r="A41" s="2" t="s">
        <v>47</v>
      </c>
      <c r="C41" s="4">
        <v>6760088</v>
      </c>
      <c r="D41" s="4"/>
      <c r="E41" s="4">
        <v>96604113587</v>
      </c>
      <c r="F41" s="4"/>
      <c r="G41" s="4">
        <v>93271732812.432007</v>
      </c>
      <c r="H41" s="4"/>
      <c r="I41" s="4">
        <v>3380044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10140132</v>
      </c>
      <c r="R41" s="4"/>
      <c r="S41" s="4">
        <v>8913</v>
      </c>
      <c r="T41" s="4"/>
      <c r="U41" s="4">
        <v>96604113587</v>
      </c>
      <c r="V41" s="4"/>
      <c r="W41" s="4">
        <v>89841241486.729797</v>
      </c>
      <c r="Y41" s="5">
        <v>1.8664246097678382E-2</v>
      </c>
      <c r="AA41" s="12"/>
    </row>
    <row r="42" spans="1:27" ht="20.25">
      <c r="A42" s="2" t="s">
        <v>48</v>
      </c>
      <c r="C42" s="4">
        <v>1919370</v>
      </c>
      <c r="D42" s="4"/>
      <c r="E42" s="4">
        <v>5591085701</v>
      </c>
      <c r="F42" s="4"/>
      <c r="G42" s="4">
        <v>14290543616.264999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1919370</v>
      </c>
      <c r="R42" s="4"/>
      <c r="S42" s="4">
        <v>7900</v>
      </c>
      <c r="T42" s="4"/>
      <c r="U42" s="4">
        <v>5591085701</v>
      </c>
      <c r="V42" s="4"/>
      <c r="W42" s="4">
        <v>15072803013.15</v>
      </c>
      <c r="Y42" s="5">
        <v>3.1313292221235968E-3</v>
      </c>
      <c r="AA42" s="12"/>
    </row>
    <row r="43" spans="1:27" ht="20.25">
      <c r="A43" s="2" t="s">
        <v>49</v>
      </c>
      <c r="C43" s="4">
        <v>13300000</v>
      </c>
      <c r="D43" s="4"/>
      <c r="E43" s="4">
        <v>102540754618</v>
      </c>
      <c r="F43" s="4"/>
      <c r="G43" s="4">
        <v>145826140950</v>
      </c>
      <c r="H43" s="4"/>
      <c r="I43" s="4">
        <v>9384146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22684146</v>
      </c>
      <c r="R43" s="4"/>
      <c r="S43" s="4">
        <v>6655</v>
      </c>
      <c r="T43" s="4"/>
      <c r="U43" s="4">
        <v>102540754618</v>
      </c>
      <c r="V43" s="4"/>
      <c r="W43" s="4">
        <v>150064761829.80099</v>
      </c>
      <c r="Y43" s="5">
        <v>3.1175500238324338E-2</v>
      </c>
      <c r="AA43" s="12"/>
    </row>
    <row r="44" spans="1:27" ht="20.25">
      <c r="A44" s="2" t="s">
        <v>50</v>
      </c>
      <c r="C44" s="4">
        <v>303736</v>
      </c>
      <c r="D44" s="4"/>
      <c r="E44" s="4">
        <v>6171439385</v>
      </c>
      <c r="F44" s="4"/>
      <c r="G44" s="4">
        <v>8574777090.7200003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303736</v>
      </c>
      <c r="R44" s="4"/>
      <c r="S44" s="4">
        <v>30050</v>
      </c>
      <c r="T44" s="4"/>
      <c r="U44" s="4">
        <v>6171439385</v>
      </c>
      <c r="V44" s="4"/>
      <c r="W44" s="4">
        <v>9072959562.5400009</v>
      </c>
      <c r="Y44" s="5">
        <v>1.8848798982207266E-3</v>
      </c>
      <c r="AA44" s="12"/>
    </row>
    <row r="45" spans="1:27" ht="20.25">
      <c r="A45" s="2" t="s">
        <v>51</v>
      </c>
      <c r="C45" s="4">
        <v>1000000</v>
      </c>
      <c r="D45" s="4"/>
      <c r="E45" s="4">
        <v>38051801544</v>
      </c>
      <c r="F45" s="4"/>
      <c r="G45" s="4">
        <v>32276803500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1000000</v>
      </c>
      <c r="R45" s="4"/>
      <c r="S45" s="4">
        <v>34750</v>
      </c>
      <c r="T45" s="4"/>
      <c r="U45" s="4">
        <v>38051801544</v>
      </c>
      <c r="V45" s="4"/>
      <c r="W45" s="4">
        <v>34543237500</v>
      </c>
      <c r="Y45" s="5">
        <v>7.1762530775555111E-3</v>
      </c>
      <c r="AA45" s="12"/>
    </row>
    <row r="46" spans="1:27" ht="20.25">
      <c r="A46" s="2" t="s">
        <v>52</v>
      </c>
      <c r="C46" s="4">
        <v>785000</v>
      </c>
      <c r="D46" s="4"/>
      <c r="E46" s="4">
        <v>59578141884</v>
      </c>
      <c r="F46" s="4"/>
      <c r="G46" s="4">
        <v>53686652400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785000</v>
      </c>
      <c r="R46" s="4"/>
      <c r="S46" s="4">
        <v>69900</v>
      </c>
      <c r="T46" s="4"/>
      <c r="U46" s="4">
        <v>59578141884</v>
      </c>
      <c r="V46" s="4"/>
      <c r="W46" s="4">
        <v>54545014575</v>
      </c>
      <c r="Y46" s="5">
        <v>1.1331561748060064E-2</v>
      </c>
      <c r="AA46" s="12"/>
    </row>
    <row r="47" spans="1:27" ht="20.25">
      <c r="A47" s="2" t="s">
        <v>53</v>
      </c>
      <c r="C47" s="4">
        <v>10000000</v>
      </c>
      <c r="D47" s="4"/>
      <c r="E47" s="4">
        <v>54694646856</v>
      </c>
      <c r="F47" s="4"/>
      <c r="G47" s="4">
        <v>48907260000</v>
      </c>
      <c r="H47" s="4"/>
      <c r="I47" s="4">
        <v>0</v>
      </c>
      <c r="J47" s="4"/>
      <c r="K47" s="4">
        <v>0</v>
      </c>
      <c r="L47" s="4"/>
      <c r="M47" s="4">
        <v>-10000000</v>
      </c>
      <c r="N47" s="4"/>
      <c r="O47" s="4">
        <v>52540969381</v>
      </c>
      <c r="P47" s="4"/>
      <c r="Q47" s="4">
        <v>0</v>
      </c>
      <c r="R47" s="4"/>
      <c r="S47" s="4">
        <v>0</v>
      </c>
      <c r="T47" s="4"/>
      <c r="U47" s="4">
        <v>0</v>
      </c>
      <c r="V47" s="4"/>
      <c r="W47" s="4">
        <v>0</v>
      </c>
      <c r="Y47" s="5">
        <v>0</v>
      </c>
      <c r="AA47" s="12"/>
    </row>
    <row r="48" spans="1:27" ht="20.25">
      <c r="A48" s="2" t="s">
        <v>54</v>
      </c>
      <c r="C48" s="4">
        <v>32000000</v>
      </c>
      <c r="D48" s="4"/>
      <c r="E48" s="4">
        <v>259579210980</v>
      </c>
      <c r="F48" s="4"/>
      <c r="G48" s="4">
        <v>333682704000</v>
      </c>
      <c r="H48" s="4"/>
      <c r="I48" s="4">
        <v>5865693</v>
      </c>
      <c r="J48" s="4"/>
      <c r="K48" s="4">
        <v>62259129786</v>
      </c>
      <c r="L48" s="4"/>
      <c r="M48" s="4">
        <v>0</v>
      </c>
      <c r="N48" s="4"/>
      <c r="O48" s="4">
        <v>0</v>
      </c>
      <c r="P48" s="4"/>
      <c r="Q48" s="4">
        <v>37865693</v>
      </c>
      <c r="R48" s="4"/>
      <c r="S48" s="4">
        <v>11020</v>
      </c>
      <c r="T48" s="4"/>
      <c r="U48" s="4">
        <v>321838340766</v>
      </c>
      <c r="V48" s="4"/>
      <c r="W48" s="4">
        <v>414797121235.68298</v>
      </c>
      <c r="Y48" s="5">
        <v>8.6172846937949479E-2</v>
      </c>
      <c r="AA48" s="12"/>
    </row>
    <row r="49" spans="1:27" ht="20.25">
      <c r="A49" s="2" t="s">
        <v>55</v>
      </c>
      <c r="C49" s="4">
        <v>49380632</v>
      </c>
      <c r="D49" s="4"/>
      <c r="E49" s="4">
        <v>184790396405</v>
      </c>
      <c r="F49" s="4"/>
      <c r="G49" s="4">
        <v>89534354645.030396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49380632</v>
      </c>
      <c r="R49" s="4"/>
      <c r="S49" s="4">
        <v>2205</v>
      </c>
      <c r="T49" s="4"/>
      <c r="U49" s="4">
        <v>184790396405</v>
      </c>
      <c r="V49" s="4"/>
      <c r="W49" s="4">
        <v>108236432013.31799</v>
      </c>
      <c r="Y49" s="5">
        <v>2.2485791273594465E-2</v>
      </c>
      <c r="AA49" s="12"/>
    </row>
    <row r="50" spans="1:27" ht="20.25">
      <c r="A50" s="2" t="s">
        <v>56</v>
      </c>
      <c r="C50" s="4">
        <v>2490764</v>
      </c>
      <c r="D50" s="4"/>
      <c r="E50" s="4">
        <v>40209921547</v>
      </c>
      <c r="F50" s="4"/>
      <c r="G50" s="4">
        <v>32137752525.515999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2490764</v>
      </c>
      <c r="R50" s="4"/>
      <c r="S50" s="4">
        <v>13910</v>
      </c>
      <c r="T50" s="4"/>
      <c r="U50" s="4">
        <v>40209921547</v>
      </c>
      <c r="V50" s="4"/>
      <c r="W50" s="4">
        <v>34440380402.921997</v>
      </c>
      <c r="Y50" s="5">
        <v>7.1548848268391608E-3</v>
      </c>
      <c r="AA50" s="12"/>
    </row>
    <row r="51" spans="1:27" ht="20.25">
      <c r="A51" s="2" t="s">
        <v>57</v>
      </c>
      <c r="C51" s="4">
        <v>85000000</v>
      </c>
      <c r="D51" s="4"/>
      <c r="E51" s="4">
        <v>218753818289</v>
      </c>
      <c r="F51" s="4"/>
      <c r="G51" s="4">
        <v>148202914500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85000000</v>
      </c>
      <c r="R51" s="4"/>
      <c r="S51" s="4">
        <v>1912</v>
      </c>
      <c r="T51" s="4"/>
      <c r="U51" s="4">
        <v>218753818289</v>
      </c>
      <c r="V51" s="4"/>
      <c r="W51" s="4">
        <v>161553006000</v>
      </c>
      <c r="Y51" s="5">
        <v>3.3562148206167527E-2</v>
      </c>
      <c r="AA51" s="12"/>
    </row>
    <row r="52" spans="1:27" ht="20.25">
      <c r="A52" s="2" t="s">
        <v>58</v>
      </c>
      <c r="C52" s="4">
        <v>2665000</v>
      </c>
      <c r="D52" s="4"/>
      <c r="E52" s="4">
        <v>7851088479</v>
      </c>
      <c r="F52" s="4"/>
      <c r="G52" s="4">
        <v>64109266650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2665000</v>
      </c>
      <c r="R52" s="4"/>
      <c r="S52" s="4">
        <v>27590</v>
      </c>
      <c r="T52" s="4"/>
      <c r="U52" s="4">
        <v>7851088479</v>
      </c>
      <c r="V52" s="4"/>
      <c r="W52" s="4">
        <v>73089862267.5</v>
      </c>
      <c r="Y52" s="5">
        <v>1.5184197747395718E-2</v>
      </c>
      <c r="AA52" s="12"/>
    </row>
    <row r="53" spans="1:27" ht="20.25">
      <c r="A53" s="2" t="s">
        <v>59</v>
      </c>
      <c r="C53" s="4">
        <v>9143160</v>
      </c>
      <c r="D53" s="4"/>
      <c r="E53" s="4">
        <v>256078371413</v>
      </c>
      <c r="F53" s="4"/>
      <c r="G53" s="4">
        <v>135331609568.22</v>
      </c>
      <c r="H53" s="4"/>
      <c r="I53" s="4">
        <v>0</v>
      </c>
      <c r="J53" s="4"/>
      <c r="K53" s="4">
        <v>0</v>
      </c>
      <c r="L53" s="4"/>
      <c r="M53" s="4">
        <v>-2143160</v>
      </c>
      <c r="N53" s="4"/>
      <c r="O53" s="4">
        <v>36632553730</v>
      </c>
      <c r="P53" s="4"/>
      <c r="Q53" s="4">
        <v>7000000</v>
      </c>
      <c r="R53" s="4"/>
      <c r="S53" s="4">
        <v>17320</v>
      </c>
      <c r="T53" s="4"/>
      <c r="U53" s="4">
        <v>196053508841</v>
      </c>
      <c r="V53" s="4"/>
      <c r="W53" s="4">
        <v>120518622000</v>
      </c>
      <c r="Y53" s="5">
        <v>2.5037379082671372E-2</v>
      </c>
      <c r="AA53" s="12"/>
    </row>
    <row r="54" spans="1:27" ht="20.25">
      <c r="A54" s="2" t="s">
        <v>60</v>
      </c>
      <c r="C54" s="4">
        <v>4118000</v>
      </c>
      <c r="D54" s="4"/>
      <c r="E54" s="4">
        <v>57538620977</v>
      </c>
      <c r="F54" s="4"/>
      <c r="G54" s="4">
        <v>79986948966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4118000</v>
      </c>
      <c r="R54" s="4"/>
      <c r="S54" s="4">
        <v>22160</v>
      </c>
      <c r="T54" s="4"/>
      <c r="U54" s="4">
        <v>57538620977</v>
      </c>
      <c r="V54" s="4"/>
      <c r="W54" s="4">
        <v>90711913464</v>
      </c>
      <c r="Y54" s="5">
        <v>1.8845125566675076E-2</v>
      </c>
      <c r="AA54" s="12"/>
    </row>
    <row r="55" spans="1:27" ht="20.25">
      <c r="A55" s="2" t="s">
        <v>61</v>
      </c>
      <c r="C55" s="4">
        <v>6942000</v>
      </c>
      <c r="D55" s="4"/>
      <c r="E55" s="4">
        <v>114827915861</v>
      </c>
      <c r="F55" s="4"/>
      <c r="G55" s="4">
        <v>46096643268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6942000</v>
      </c>
      <c r="R55" s="4"/>
      <c r="S55" s="4">
        <v>6830</v>
      </c>
      <c r="T55" s="4"/>
      <c r="U55" s="4">
        <v>114827915861</v>
      </c>
      <c r="V55" s="4"/>
      <c r="W55" s="4">
        <v>47131747533</v>
      </c>
      <c r="Y55" s="5">
        <v>9.7914779494614711E-3</v>
      </c>
      <c r="AA55" s="12"/>
    </row>
    <row r="56" spans="1:27" ht="20.25">
      <c r="A56" s="2" t="s">
        <v>62</v>
      </c>
      <c r="C56" s="4">
        <v>2500000</v>
      </c>
      <c r="D56" s="4"/>
      <c r="E56" s="4">
        <v>46407315083</v>
      </c>
      <c r="F56" s="4"/>
      <c r="G56" s="4">
        <v>57033618750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2500000</v>
      </c>
      <c r="R56" s="4"/>
      <c r="S56" s="4">
        <v>26550</v>
      </c>
      <c r="T56" s="4"/>
      <c r="U56" s="4">
        <v>46407315083</v>
      </c>
      <c r="V56" s="4"/>
      <c r="W56" s="4">
        <v>65980068750</v>
      </c>
      <c r="Y56" s="5">
        <v>1.370715965533085E-2</v>
      </c>
      <c r="AA56" s="12"/>
    </row>
    <row r="57" spans="1:27" ht="20.25">
      <c r="A57" s="2" t="s">
        <v>63</v>
      </c>
      <c r="C57" s="4">
        <v>6760000</v>
      </c>
      <c r="D57" s="4"/>
      <c r="E57" s="4">
        <v>201899108539</v>
      </c>
      <c r="F57" s="4"/>
      <c r="G57" s="4">
        <v>197763066540</v>
      </c>
      <c r="H57" s="4"/>
      <c r="I57" s="4">
        <v>10734414</v>
      </c>
      <c r="J57" s="4"/>
      <c r="K57" s="4">
        <v>43995428235</v>
      </c>
      <c r="L57" s="4"/>
      <c r="M57" s="4">
        <v>0</v>
      </c>
      <c r="N57" s="4"/>
      <c r="O57" s="4">
        <v>0</v>
      </c>
      <c r="P57" s="4"/>
      <c r="Q57" s="4">
        <v>17494414</v>
      </c>
      <c r="R57" s="4"/>
      <c r="S57" s="4">
        <v>16050</v>
      </c>
      <c r="T57" s="4"/>
      <c r="U57" s="4">
        <v>245894536774</v>
      </c>
      <c r="V57" s="4"/>
      <c r="W57" s="4">
        <v>279114671899.03497</v>
      </c>
      <c r="Y57" s="5">
        <v>5.7985228605348486E-2</v>
      </c>
      <c r="AA57" s="12"/>
    </row>
    <row r="58" spans="1:27" ht="20.25">
      <c r="A58" s="2" t="s">
        <v>64</v>
      </c>
      <c r="C58" s="4">
        <v>19591320</v>
      </c>
      <c r="D58" s="4"/>
      <c r="E58" s="4">
        <v>158751997342</v>
      </c>
      <c r="F58" s="4"/>
      <c r="G58" s="4">
        <v>136712756554.92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19591320</v>
      </c>
      <c r="R58" s="4"/>
      <c r="S58" s="4">
        <v>7400</v>
      </c>
      <c r="T58" s="4"/>
      <c r="U58" s="4">
        <v>158751997342</v>
      </c>
      <c r="V58" s="4"/>
      <c r="W58" s="4">
        <v>144113162180.39999</v>
      </c>
      <c r="Y58" s="5">
        <v>2.9939073418157519E-2</v>
      </c>
      <c r="AA58" s="12"/>
    </row>
    <row r="59" spans="1:27" ht="20.25">
      <c r="A59" s="2" t="s">
        <v>65</v>
      </c>
      <c r="C59" s="4">
        <v>10000000</v>
      </c>
      <c r="D59" s="4"/>
      <c r="E59" s="4">
        <v>11585587567</v>
      </c>
      <c r="F59" s="4"/>
      <c r="G59" s="4">
        <v>27515304000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10000000</v>
      </c>
      <c r="R59" s="4"/>
      <c r="S59" s="4">
        <v>2984</v>
      </c>
      <c r="T59" s="4"/>
      <c r="U59" s="4">
        <v>11585587567</v>
      </c>
      <c r="V59" s="4"/>
      <c r="W59" s="4">
        <v>29662452000</v>
      </c>
      <c r="Y59" s="5">
        <v>6.1622846571009054E-3</v>
      </c>
      <c r="AA59" s="12"/>
    </row>
    <row r="60" spans="1:27" ht="20.25">
      <c r="A60" s="2" t="s">
        <v>66</v>
      </c>
      <c r="C60" s="4">
        <v>10200</v>
      </c>
      <c r="D60" s="4"/>
      <c r="E60" s="4">
        <v>698446833</v>
      </c>
      <c r="F60" s="4"/>
      <c r="G60" s="4">
        <v>465323353.82999998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10200</v>
      </c>
      <c r="R60" s="4"/>
      <c r="S60" s="4">
        <v>45893</v>
      </c>
      <c r="T60" s="4"/>
      <c r="U60" s="4">
        <v>698446833</v>
      </c>
      <c r="V60" s="4"/>
      <c r="W60" s="4">
        <v>465323353.82999998</v>
      </c>
      <c r="Y60" s="5">
        <v>9.666951888863889E-5</v>
      </c>
      <c r="AA60" s="12"/>
    </row>
    <row r="61" spans="1:27" ht="20.25">
      <c r="A61" s="2" t="s">
        <v>67</v>
      </c>
      <c r="C61" s="4">
        <v>5990742</v>
      </c>
      <c r="D61" s="4"/>
      <c r="E61" s="4">
        <v>52277530330</v>
      </c>
      <c r="F61" s="4"/>
      <c r="G61" s="4">
        <v>29775485425.5</v>
      </c>
      <c r="H61" s="4"/>
      <c r="I61" s="4">
        <v>0</v>
      </c>
      <c r="J61" s="4"/>
      <c r="K61" s="4">
        <v>0</v>
      </c>
      <c r="L61" s="4"/>
      <c r="M61" s="4">
        <v>0</v>
      </c>
      <c r="N61" s="4"/>
      <c r="O61" s="4">
        <v>0</v>
      </c>
      <c r="P61" s="4"/>
      <c r="Q61" s="4">
        <v>5990742</v>
      </c>
      <c r="R61" s="4"/>
      <c r="S61" s="4">
        <v>4670</v>
      </c>
      <c r="T61" s="4"/>
      <c r="U61" s="4">
        <v>52277530330</v>
      </c>
      <c r="V61" s="4"/>
      <c r="W61" s="4">
        <v>27810303387.417</v>
      </c>
      <c r="Y61" s="5">
        <v>5.7775063866466973E-3</v>
      </c>
      <c r="AA61" s="12"/>
    </row>
    <row r="62" spans="1:27" ht="20.25">
      <c r="A62" s="2" t="s">
        <v>68</v>
      </c>
      <c r="C62" s="4">
        <v>1030000</v>
      </c>
      <c r="D62" s="4"/>
      <c r="E62" s="4">
        <v>21397647124</v>
      </c>
      <c r="F62" s="4"/>
      <c r="G62" s="4">
        <f>13904174970-18</f>
        <v>13904174952</v>
      </c>
      <c r="H62" s="4"/>
      <c r="I62" s="4">
        <v>0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v>1030000</v>
      </c>
      <c r="R62" s="4"/>
      <c r="S62" s="4">
        <v>14320</v>
      </c>
      <c r="T62" s="4"/>
      <c r="U62" s="4">
        <v>21397647124</v>
      </c>
      <c r="V62" s="4"/>
      <c r="W62" s="4">
        <f>14661839880-18</f>
        <v>14661839862</v>
      </c>
      <c r="Y62" s="5">
        <v>3.0459528708709936E-3</v>
      </c>
      <c r="AA62" s="12"/>
    </row>
    <row r="63" spans="1:27" ht="21" thickBot="1">
      <c r="C63" s="7">
        <f>SUM(C9:C62)</f>
        <v>584020362</v>
      </c>
      <c r="D63" s="4"/>
      <c r="E63" s="7">
        <f>SUM(E9:E62)</f>
        <v>4854082412551</v>
      </c>
      <c r="F63" s="4"/>
      <c r="G63" s="7">
        <f>SUM(G9:G62)</f>
        <v>4255767297148.7134</v>
      </c>
      <c r="H63" s="4"/>
      <c r="I63" s="7">
        <f>SUM(I9:I62)</f>
        <v>29817604</v>
      </c>
      <c r="J63" s="4"/>
      <c r="K63" s="7">
        <f>SUM(K9:K62)</f>
        <v>152266483949</v>
      </c>
      <c r="L63" s="4"/>
      <c r="M63" s="7">
        <f>SUM(M9:M62)</f>
        <v>-21183842</v>
      </c>
      <c r="N63" s="4"/>
      <c r="O63" s="7">
        <f>SUM(O9:O62)</f>
        <v>130612001557</v>
      </c>
      <c r="P63" s="4"/>
      <c r="Q63" s="7">
        <f>SUM(Q9:Q62)</f>
        <v>592654124</v>
      </c>
      <c r="R63" s="4"/>
      <c r="S63" s="7">
        <f>SUM(S9:S62)</f>
        <v>1204691</v>
      </c>
      <c r="T63" s="4"/>
      <c r="U63" s="7">
        <f>SUM(U9:U62)</f>
        <v>4828135261559</v>
      </c>
      <c r="V63" s="4"/>
      <c r="W63" s="7">
        <f>SUM(W9:W62)</f>
        <v>4621728523662.3594</v>
      </c>
      <c r="Y63" s="14">
        <f>SUM(Y9:Y62)</f>
        <v>0.96015011741612477</v>
      </c>
      <c r="AA63" s="13"/>
    </row>
    <row r="64" spans="1:27" ht="15.75" thickTop="1"/>
    <row r="65" spans="5:23" ht="18.75">
      <c r="E65" s="16"/>
      <c r="F65" s="16"/>
      <c r="G65" s="16"/>
      <c r="H65" s="17"/>
      <c r="I65" s="18"/>
      <c r="J65" s="17"/>
      <c r="K65" s="19"/>
      <c r="L65" s="17"/>
      <c r="M65" s="18"/>
      <c r="N65" s="17"/>
      <c r="O65" s="19"/>
      <c r="P65" s="17"/>
      <c r="Q65" s="17"/>
      <c r="R65" s="17"/>
      <c r="S65" s="17"/>
      <c r="T65" s="17"/>
      <c r="U65" s="18"/>
      <c r="V65" s="17"/>
      <c r="W65" s="20"/>
    </row>
    <row r="66" spans="5:23"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20"/>
    </row>
    <row r="67" spans="5:23">
      <c r="E67" s="21"/>
      <c r="F67" s="17"/>
      <c r="G67" s="21"/>
      <c r="H67" s="17"/>
      <c r="I67" s="17"/>
      <c r="J67" s="17"/>
      <c r="K67" s="18"/>
      <c r="L67" s="17"/>
      <c r="M67" s="18"/>
      <c r="N67" s="17"/>
      <c r="O67" s="21"/>
      <c r="P67" s="17"/>
      <c r="Q67" s="17"/>
      <c r="R67" s="17"/>
      <c r="S67" s="21"/>
      <c r="T67" s="17"/>
      <c r="U67" s="17"/>
      <c r="V67" s="17"/>
      <c r="W67" s="20"/>
    </row>
    <row r="68" spans="5:23"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8"/>
    </row>
    <row r="69" spans="5:23" ht="18.75"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22"/>
    </row>
    <row r="70" spans="5:23"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5:23"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8"/>
      <c r="V71" s="17"/>
      <c r="W71" s="21"/>
    </row>
    <row r="72" spans="5:23"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view="pageBreakPreview" zoomScale="130" zoomScaleNormal="100" zoomScaleSheetLayoutView="130" workbookViewId="0">
      <selection activeCell="A12" sqref="A12:C13"/>
    </sheetView>
  </sheetViews>
  <sheetFormatPr defaultColWidth="9.28515625" defaultRowHeight="1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9" style="1" bestFit="1" customWidth="1"/>
    <col min="9" max="9" width="21" style="1" bestFit="1" customWidth="1"/>
    <col min="10" max="16384" width="9.28515625" style="1"/>
  </cols>
  <sheetData>
    <row r="2" spans="1:9" ht="23.25">
      <c r="A2" s="33" t="s">
        <v>0</v>
      </c>
      <c r="B2" s="33"/>
      <c r="C2" s="33"/>
      <c r="D2" s="33"/>
      <c r="E2" s="33"/>
      <c r="F2" s="33"/>
      <c r="G2" s="33"/>
    </row>
    <row r="3" spans="1:9" ht="23.25">
      <c r="A3" s="33" t="s">
        <v>105</v>
      </c>
      <c r="B3" s="33"/>
      <c r="C3" s="33"/>
      <c r="D3" s="33"/>
      <c r="E3" s="33"/>
      <c r="F3" s="33"/>
      <c r="G3" s="33"/>
    </row>
    <row r="4" spans="1:9" ht="23.25">
      <c r="A4" s="33" t="s">
        <v>2</v>
      </c>
      <c r="B4" s="33"/>
      <c r="C4" s="33"/>
      <c r="D4" s="33"/>
      <c r="E4" s="33"/>
      <c r="F4" s="33"/>
      <c r="G4" s="33"/>
    </row>
    <row r="6" spans="1:9" ht="23.25">
      <c r="A6" s="36" t="s">
        <v>109</v>
      </c>
      <c r="C6" s="36" t="s">
        <v>76</v>
      </c>
      <c r="E6" s="36" t="s">
        <v>192</v>
      </c>
      <c r="G6" s="36" t="s">
        <v>13</v>
      </c>
      <c r="H6" s="3"/>
      <c r="I6" s="3"/>
    </row>
    <row r="7" spans="1:9" ht="20.25">
      <c r="A7" s="2" t="s">
        <v>200</v>
      </c>
      <c r="C7" s="25">
        <f>419014662734-34257192</f>
        <v>418980405542</v>
      </c>
      <c r="E7" s="5">
        <v>0.98988685729532655</v>
      </c>
      <c r="F7" s="15"/>
      <c r="G7" s="5">
        <v>8.6999999999999994E-2</v>
      </c>
      <c r="H7" s="12"/>
      <c r="I7" s="12"/>
    </row>
    <row r="8" spans="1:9" ht="20.25">
      <c r="A8" s="2" t="s">
        <v>201</v>
      </c>
      <c r="C8" s="25">
        <v>0</v>
      </c>
      <c r="E8" s="5">
        <v>0</v>
      </c>
      <c r="F8" s="15"/>
      <c r="G8" s="5">
        <v>0</v>
      </c>
      <c r="H8" s="12"/>
      <c r="I8" s="12"/>
    </row>
    <row r="9" spans="1:9" ht="20.25">
      <c r="A9" s="2" t="s">
        <v>202</v>
      </c>
      <c r="C9" s="25">
        <v>34257186</v>
      </c>
      <c r="E9" s="5">
        <v>8.0936334350657674E-5</v>
      </c>
      <c r="F9" s="15"/>
      <c r="G9" s="5">
        <v>0</v>
      </c>
      <c r="H9" s="12"/>
      <c r="I9" s="12"/>
    </row>
    <row r="10" spans="1:9" ht="21" thickBot="1">
      <c r="C10" s="26">
        <f>SUM(C7:C9)</f>
        <v>419014662728</v>
      </c>
      <c r="E10" s="14">
        <f>SUM(E7:E9)</f>
        <v>0.98996779362967724</v>
      </c>
      <c r="F10" s="5"/>
      <c r="G10" s="14">
        <f>SUM(G7:G9)</f>
        <v>8.6999999999999994E-2</v>
      </c>
      <c r="H10" s="12"/>
      <c r="I10" s="12"/>
    </row>
    <row r="11" spans="1:9" ht="15.75" thickTop="1"/>
    <row r="12" spans="1:9">
      <c r="E12" s="12"/>
    </row>
    <row r="13" spans="1:9">
      <c r="C13" s="10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9"/>
  <sheetViews>
    <sheetView rightToLeft="1" view="pageBreakPreview" zoomScale="110" zoomScaleNormal="100" zoomScaleSheetLayoutView="110" workbookViewId="0">
      <selection activeCell="M11" sqref="M11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8.42578125" style="1" bestFit="1" customWidth="1"/>
    <col min="22" max="16384" width="9.140625" style="1"/>
  </cols>
  <sheetData>
    <row r="2" spans="1:21" ht="23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1" ht="23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1" ht="23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6" spans="1:21" ht="30">
      <c r="A6" s="34" t="s">
        <v>71</v>
      </c>
      <c r="B6" s="6"/>
      <c r="C6" s="35" t="s">
        <v>72</v>
      </c>
      <c r="D6" s="35" t="s">
        <v>72</v>
      </c>
      <c r="E6" s="35" t="s">
        <v>72</v>
      </c>
      <c r="F6" s="35" t="s">
        <v>72</v>
      </c>
      <c r="G6" s="35" t="s">
        <v>72</v>
      </c>
      <c r="H6" s="35" t="s">
        <v>72</v>
      </c>
      <c r="I6" s="35" t="s">
        <v>72</v>
      </c>
      <c r="J6" s="6"/>
      <c r="K6" s="35" t="s">
        <v>4</v>
      </c>
      <c r="L6" s="6"/>
      <c r="M6" s="35" t="s">
        <v>5</v>
      </c>
      <c r="N6" s="35" t="s">
        <v>5</v>
      </c>
      <c r="O6" s="35" t="s">
        <v>5</v>
      </c>
      <c r="P6" s="6"/>
      <c r="Q6" s="35" t="s">
        <v>6</v>
      </c>
      <c r="R6" s="35" t="s">
        <v>6</v>
      </c>
      <c r="S6" s="35" t="s">
        <v>6</v>
      </c>
    </row>
    <row r="7" spans="1:21" ht="30">
      <c r="A7" s="35" t="s">
        <v>71</v>
      </c>
      <c r="B7" s="6"/>
      <c r="C7" s="35" t="s">
        <v>73</v>
      </c>
      <c r="D7" s="6"/>
      <c r="E7" s="35" t="s">
        <v>74</v>
      </c>
      <c r="F7" s="6"/>
      <c r="G7" s="35" t="s">
        <v>75</v>
      </c>
      <c r="H7" s="6"/>
      <c r="I7" s="35" t="s">
        <v>69</v>
      </c>
      <c r="J7" s="6"/>
      <c r="K7" s="35" t="s">
        <v>76</v>
      </c>
      <c r="L7" s="6"/>
      <c r="M7" s="35" t="s">
        <v>77</v>
      </c>
      <c r="N7" s="6"/>
      <c r="O7" s="35" t="s">
        <v>78</v>
      </c>
      <c r="P7" s="6"/>
      <c r="Q7" s="35" t="s">
        <v>76</v>
      </c>
      <c r="R7" s="6"/>
      <c r="S7" s="35" t="s">
        <v>70</v>
      </c>
      <c r="U7" s="11"/>
    </row>
    <row r="8" spans="1:21" ht="20.25">
      <c r="A8" s="2" t="s">
        <v>79</v>
      </c>
      <c r="C8" s="15" t="s">
        <v>80</v>
      </c>
      <c r="D8" s="15"/>
      <c r="E8" s="15" t="s">
        <v>81</v>
      </c>
      <c r="F8" s="15"/>
      <c r="G8" s="15" t="s">
        <v>82</v>
      </c>
      <c r="I8" s="4">
        <v>0</v>
      </c>
      <c r="J8" s="4"/>
      <c r="K8" s="4">
        <v>20049834471</v>
      </c>
      <c r="L8" s="4"/>
      <c r="M8" s="4">
        <v>12709516</v>
      </c>
      <c r="N8" s="4"/>
      <c r="O8" s="4">
        <v>20000000300</v>
      </c>
      <c r="P8" s="4"/>
      <c r="Q8" s="4">
        <v>62543687</v>
      </c>
      <c r="S8" s="5">
        <v>0</v>
      </c>
      <c r="U8" s="12"/>
    </row>
    <row r="9" spans="1:21" ht="20.25">
      <c r="A9" s="2" t="s">
        <v>83</v>
      </c>
      <c r="C9" s="15" t="s">
        <v>84</v>
      </c>
      <c r="D9" s="15"/>
      <c r="E9" s="15" t="s">
        <v>81</v>
      </c>
      <c r="F9" s="15"/>
      <c r="G9" s="15" t="s">
        <v>85</v>
      </c>
      <c r="I9" s="4">
        <v>10</v>
      </c>
      <c r="J9" s="4"/>
      <c r="K9" s="4">
        <v>388616</v>
      </c>
      <c r="L9" s="4"/>
      <c r="M9" s="4">
        <v>0</v>
      </c>
      <c r="N9" s="4"/>
      <c r="O9" s="4">
        <v>0</v>
      </c>
      <c r="P9" s="4"/>
      <c r="Q9" s="4">
        <v>388616</v>
      </c>
      <c r="S9" s="5">
        <v>0</v>
      </c>
      <c r="U9" s="12"/>
    </row>
    <row r="10" spans="1:21" ht="20.25">
      <c r="A10" s="2" t="s">
        <v>86</v>
      </c>
      <c r="C10" s="15" t="s">
        <v>87</v>
      </c>
      <c r="D10" s="15"/>
      <c r="E10" s="15" t="s">
        <v>81</v>
      </c>
      <c r="F10" s="15"/>
      <c r="G10" s="15" t="s">
        <v>88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5">
        <v>0</v>
      </c>
      <c r="U10" s="12"/>
    </row>
    <row r="11" spans="1:21" ht="20.25">
      <c r="A11" s="2" t="s">
        <v>89</v>
      </c>
      <c r="C11" s="15" t="s">
        <v>90</v>
      </c>
      <c r="D11" s="15"/>
      <c r="E11" s="15" t="s">
        <v>81</v>
      </c>
      <c r="F11" s="15"/>
      <c r="G11" s="15" t="s">
        <v>88</v>
      </c>
      <c r="I11" s="4">
        <v>10</v>
      </c>
      <c r="J11" s="4"/>
      <c r="K11" s="4">
        <v>8797976</v>
      </c>
      <c r="L11" s="4"/>
      <c r="M11" s="4">
        <v>71727</v>
      </c>
      <c r="N11" s="4"/>
      <c r="O11" s="4">
        <v>0</v>
      </c>
      <c r="P11" s="4"/>
      <c r="Q11" s="4">
        <v>8869703</v>
      </c>
      <c r="S11" s="5">
        <v>0</v>
      </c>
      <c r="U11" s="12"/>
    </row>
    <row r="12" spans="1:21" ht="20.25">
      <c r="A12" s="2" t="s">
        <v>91</v>
      </c>
      <c r="C12" s="15" t="s">
        <v>92</v>
      </c>
      <c r="D12" s="15"/>
      <c r="E12" s="15" t="s">
        <v>81</v>
      </c>
      <c r="F12" s="15"/>
      <c r="G12" s="15" t="s">
        <v>93</v>
      </c>
      <c r="I12" s="4">
        <v>10</v>
      </c>
      <c r="J12" s="4"/>
      <c r="K12" s="4">
        <v>453870</v>
      </c>
      <c r="L12" s="4"/>
      <c r="M12" s="4">
        <v>0</v>
      </c>
      <c r="N12" s="4"/>
      <c r="O12" s="4">
        <v>0</v>
      </c>
      <c r="P12" s="4"/>
      <c r="Q12" s="4">
        <v>453870</v>
      </c>
      <c r="S12" s="5">
        <v>0</v>
      </c>
      <c r="U12" s="12"/>
    </row>
    <row r="13" spans="1:21" ht="20.25">
      <c r="A13" s="2" t="s">
        <v>91</v>
      </c>
      <c r="C13" s="15" t="s">
        <v>94</v>
      </c>
      <c r="D13" s="15"/>
      <c r="E13" s="15" t="s">
        <v>95</v>
      </c>
      <c r="F13" s="15"/>
      <c r="G13" s="15" t="s">
        <v>96</v>
      </c>
      <c r="I13" s="4">
        <v>0</v>
      </c>
      <c r="J13" s="4"/>
      <c r="K13" s="4">
        <v>520000</v>
      </c>
      <c r="L13" s="4"/>
      <c r="M13" s="4">
        <v>0</v>
      </c>
      <c r="N13" s="4"/>
      <c r="O13" s="4">
        <v>0</v>
      </c>
      <c r="P13" s="4"/>
      <c r="Q13" s="4">
        <v>520000</v>
      </c>
      <c r="S13" s="5">
        <v>0</v>
      </c>
      <c r="U13" s="12"/>
    </row>
    <row r="14" spans="1:21" ht="20.25">
      <c r="A14" s="2" t="s">
        <v>97</v>
      </c>
      <c r="C14" s="15" t="s">
        <v>98</v>
      </c>
      <c r="D14" s="15"/>
      <c r="E14" s="15" t="s">
        <v>81</v>
      </c>
      <c r="F14" s="15"/>
      <c r="G14" s="15" t="s">
        <v>99</v>
      </c>
      <c r="I14" s="4">
        <v>0</v>
      </c>
      <c r="J14" s="4"/>
      <c r="K14" s="4">
        <v>380875</v>
      </c>
      <c r="L14" s="4"/>
      <c r="M14" s="4">
        <v>0</v>
      </c>
      <c r="N14" s="4"/>
      <c r="O14" s="4">
        <v>0</v>
      </c>
      <c r="P14" s="4"/>
      <c r="Q14" s="4">
        <v>380875</v>
      </c>
      <c r="S14" s="5">
        <v>0</v>
      </c>
      <c r="U14" s="12"/>
    </row>
    <row r="15" spans="1:21" ht="20.25">
      <c r="A15" s="2" t="s">
        <v>100</v>
      </c>
      <c r="C15" s="15" t="s">
        <v>101</v>
      </c>
      <c r="D15" s="15"/>
      <c r="E15" s="15" t="s">
        <v>95</v>
      </c>
      <c r="F15" s="15"/>
      <c r="G15" s="15" t="s">
        <v>102</v>
      </c>
      <c r="I15" s="4">
        <v>0</v>
      </c>
      <c r="J15" s="4"/>
      <c r="K15" s="4">
        <v>34178284</v>
      </c>
      <c r="L15" s="4"/>
      <c r="M15" s="4">
        <v>9565117850</v>
      </c>
      <c r="N15" s="4"/>
      <c r="O15" s="4">
        <v>1070000300</v>
      </c>
      <c r="P15" s="4"/>
      <c r="Q15" s="4">
        <v>8529295834</v>
      </c>
      <c r="S15" s="5">
        <v>1.8E-3</v>
      </c>
      <c r="U15" s="12"/>
    </row>
    <row r="16" spans="1:21" ht="20.25">
      <c r="A16" s="2" t="s">
        <v>100</v>
      </c>
      <c r="C16" s="15" t="s">
        <v>103</v>
      </c>
      <c r="D16" s="15"/>
      <c r="E16" s="15" t="s">
        <v>81</v>
      </c>
      <c r="F16" s="15"/>
      <c r="G16" s="15" t="s">
        <v>104</v>
      </c>
      <c r="I16" s="4">
        <v>0</v>
      </c>
      <c r="J16" s="4"/>
      <c r="K16" s="4">
        <v>67833333844</v>
      </c>
      <c r="L16" s="4"/>
      <c r="M16" s="4">
        <v>74415775632</v>
      </c>
      <c r="N16" s="4"/>
      <c r="O16" s="4">
        <v>89114235116</v>
      </c>
      <c r="P16" s="4"/>
      <c r="Q16" s="4">
        <v>53134874360</v>
      </c>
      <c r="S16" s="5">
        <v>1.0999999999999999E-2</v>
      </c>
      <c r="U16" s="12"/>
    </row>
    <row r="17" spans="11:19" ht="21" thickBot="1">
      <c r="K17" s="7">
        <f>SUM(K8:K16)</f>
        <v>87928107856</v>
      </c>
      <c r="L17" s="4"/>
      <c r="M17" s="7">
        <f>SUM(M8:M16)</f>
        <v>83993674725</v>
      </c>
      <c r="N17" s="4"/>
      <c r="O17" s="7">
        <f>SUM(O8:O16)</f>
        <v>110184235716</v>
      </c>
      <c r="P17" s="4"/>
      <c r="Q17" s="7">
        <f>SUM(Q8:Q16)</f>
        <v>61737546865</v>
      </c>
      <c r="S17" s="14">
        <f>SUM(S8:S16)</f>
        <v>1.2799999999999999E-2</v>
      </c>
    </row>
    <row r="18" spans="11:19" ht="15.75" thickTop="1">
      <c r="K18" s="3"/>
      <c r="M18" s="3"/>
      <c r="O18" s="8"/>
      <c r="Q18" s="3"/>
    </row>
    <row r="19" spans="11:19">
      <c r="K19" s="3"/>
      <c r="L19" s="3"/>
      <c r="M19" s="3"/>
      <c r="N19" s="3"/>
      <c r="O19" s="3"/>
      <c r="P19" s="3"/>
      <c r="Q19" s="3"/>
      <c r="R19" s="3">
        <f t="shared" ref="R19" si="0">R18-R17</f>
        <v>0</v>
      </c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6"/>
  <sheetViews>
    <sheetView rightToLeft="1" view="pageBreakPreview" zoomScale="120" zoomScaleNormal="100" zoomScaleSheetLayoutView="120" workbookViewId="0">
      <selection activeCell="L19" sqref="L19"/>
    </sheetView>
  </sheetViews>
  <sheetFormatPr defaultRowHeight="15"/>
  <cols>
    <col min="1" max="1" width="22.5703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4.1406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3.25">
      <c r="A3" s="33" t="s">
        <v>105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23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6" spans="1:18" ht="30">
      <c r="A6" s="35" t="s">
        <v>106</v>
      </c>
      <c r="B6" s="35" t="s">
        <v>106</v>
      </c>
      <c r="C6" s="35" t="s">
        <v>106</v>
      </c>
      <c r="D6" s="35" t="s">
        <v>106</v>
      </c>
      <c r="E6" s="35" t="s">
        <v>106</v>
      </c>
      <c r="F6" s="35" t="s">
        <v>106</v>
      </c>
      <c r="G6" s="6"/>
      <c r="H6" s="35" t="s">
        <v>107</v>
      </c>
      <c r="I6" s="35" t="s">
        <v>107</v>
      </c>
      <c r="J6" s="35" t="s">
        <v>107</v>
      </c>
      <c r="K6" s="35" t="s">
        <v>107</v>
      </c>
      <c r="L6" s="35" t="s">
        <v>107</v>
      </c>
      <c r="M6" s="6"/>
      <c r="N6" s="35" t="s">
        <v>108</v>
      </c>
      <c r="O6" s="35" t="s">
        <v>108</v>
      </c>
      <c r="P6" s="35" t="s">
        <v>108</v>
      </c>
      <c r="Q6" s="35" t="s">
        <v>108</v>
      </c>
      <c r="R6" s="35" t="s">
        <v>108</v>
      </c>
    </row>
    <row r="7" spans="1:18" ht="30">
      <c r="A7" s="35" t="s">
        <v>109</v>
      </c>
      <c r="B7" s="6"/>
      <c r="C7" s="35" t="s">
        <v>110</v>
      </c>
      <c r="D7" s="6"/>
      <c r="E7" s="6"/>
      <c r="F7" s="35" t="s">
        <v>69</v>
      </c>
      <c r="G7" s="6"/>
      <c r="H7" s="35" t="s">
        <v>111</v>
      </c>
      <c r="I7" s="6"/>
      <c r="J7" s="35" t="s">
        <v>112</v>
      </c>
      <c r="K7" s="6"/>
      <c r="L7" s="35" t="s">
        <v>113</v>
      </c>
      <c r="M7" s="6"/>
      <c r="N7" s="35" t="s">
        <v>111</v>
      </c>
      <c r="O7" s="6"/>
      <c r="P7" s="35" t="s">
        <v>112</v>
      </c>
      <c r="Q7" s="6"/>
      <c r="R7" s="35" t="s">
        <v>113</v>
      </c>
    </row>
    <row r="8" spans="1:18" ht="20.25">
      <c r="A8" s="2" t="s">
        <v>79</v>
      </c>
      <c r="C8" s="4">
        <v>30</v>
      </c>
      <c r="D8" s="4"/>
      <c r="E8" s="4"/>
      <c r="F8" s="4">
        <v>0</v>
      </c>
      <c r="G8" s="4"/>
      <c r="H8" s="4">
        <v>395943</v>
      </c>
      <c r="I8" s="4"/>
      <c r="J8" s="4">
        <v>0</v>
      </c>
      <c r="K8" s="4"/>
      <c r="L8" s="4">
        <v>395943</v>
      </c>
      <c r="M8" s="4"/>
      <c r="N8" s="4">
        <v>155957816</v>
      </c>
      <c r="O8" s="4"/>
      <c r="P8" s="4">
        <v>0</v>
      </c>
      <c r="Q8" s="4"/>
      <c r="R8" s="4">
        <f>N8+P8</f>
        <v>155957816</v>
      </c>
    </row>
    <row r="9" spans="1:18" ht="20.25">
      <c r="A9" s="2" t="s">
        <v>83</v>
      </c>
      <c r="C9" s="4">
        <v>29</v>
      </c>
      <c r="D9" s="4"/>
      <c r="E9" s="4"/>
      <c r="F9" s="4">
        <v>10</v>
      </c>
      <c r="G9" s="4"/>
      <c r="H9" s="4">
        <v>3074</v>
      </c>
      <c r="I9" s="4"/>
      <c r="J9" s="4"/>
      <c r="K9" s="4"/>
      <c r="L9" s="4">
        <v>3076</v>
      </c>
      <c r="M9" s="4"/>
      <c r="N9" s="4">
        <v>26396</v>
      </c>
      <c r="O9" s="4"/>
      <c r="P9" s="4">
        <v>0</v>
      </c>
      <c r="Q9" s="4"/>
      <c r="R9" s="4">
        <f t="shared" ref="R9:R13" si="0">N9+P9</f>
        <v>26396</v>
      </c>
    </row>
    <row r="10" spans="1:18" ht="20.25">
      <c r="A10" s="2" t="s">
        <v>86</v>
      </c>
      <c r="C10" s="4">
        <v>23</v>
      </c>
      <c r="D10" s="4"/>
      <c r="E10" s="4"/>
      <c r="F10" s="4">
        <v>10</v>
      </c>
      <c r="G10" s="4"/>
      <c r="H10" s="4">
        <v>1740</v>
      </c>
      <c r="I10" s="4"/>
      <c r="J10" s="4">
        <v>-11</v>
      </c>
      <c r="K10" s="4"/>
      <c r="L10" s="4">
        <v>1729</v>
      </c>
      <c r="M10" s="4"/>
      <c r="N10" s="4">
        <v>15286</v>
      </c>
      <c r="O10" s="4"/>
      <c r="P10" s="4">
        <v>-106</v>
      </c>
      <c r="Q10" s="4"/>
      <c r="R10" s="4">
        <f t="shared" si="0"/>
        <v>15180</v>
      </c>
    </row>
    <row r="11" spans="1:18" ht="20.25">
      <c r="A11" s="2" t="s">
        <v>89</v>
      </c>
      <c r="C11" s="4">
        <v>30</v>
      </c>
      <c r="D11" s="4"/>
      <c r="E11" s="4"/>
      <c r="F11" s="4">
        <v>10</v>
      </c>
      <c r="G11" s="4"/>
      <c r="H11" s="4">
        <v>69397</v>
      </c>
      <c r="I11" s="4"/>
      <c r="J11" s="4">
        <v>0</v>
      </c>
      <c r="K11" s="4"/>
      <c r="L11" s="4">
        <v>69397</v>
      </c>
      <c r="M11" s="4"/>
      <c r="N11" s="4">
        <v>8541793</v>
      </c>
      <c r="O11" s="4"/>
      <c r="P11" s="4">
        <v>0</v>
      </c>
      <c r="Q11" s="4"/>
      <c r="R11" s="4">
        <f t="shared" si="0"/>
        <v>8541793</v>
      </c>
    </row>
    <row r="12" spans="1:18" ht="20.25">
      <c r="A12" s="2" t="s">
        <v>91</v>
      </c>
      <c r="C12" s="4">
        <v>30</v>
      </c>
      <c r="D12" s="4"/>
      <c r="E12" s="4"/>
      <c r="F12" s="4">
        <v>10</v>
      </c>
      <c r="G12" s="4"/>
      <c r="H12" s="4">
        <v>3596</v>
      </c>
      <c r="I12" s="4"/>
      <c r="J12" s="4">
        <v>0</v>
      </c>
      <c r="K12" s="4"/>
      <c r="L12" s="4">
        <v>3596</v>
      </c>
      <c r="M12" s="4"/>
      <c r="N12" s="4">
        <v>55715</v>
      </c>
      <c r="O12" s="4"/>
      <c r="P12" s="4">
        <v>0</v>
      </c>
      <c r="Q12" s="4"/>
      <c r="R12" s="4">
        <f t="shared" si="0"/>
        <v>55715</v>
      </c>
    </row>
    <row r="13" spans="1:18" ht="20.25">
      <c r="A13" s="2" t="s">
        <v>100</v>
      </c>
      <c r="C13" s="4">
        <v>30</v>
      </c>
      <c r="D13" s="4"/>
      <c r="E13" s="4"/>
      <c r="F13" s="4">
        <v>0</v>
      </c>
      <c r="G13" s="4"/>
      <c r="H13" s="4">
        <v>33783436</v>
      </c>
      <c r="I13" s="4"/>
      <c r="J13" s="4">
        <v>0</v>
      </c>
      <c r="K13" s="4"/>
      <c r="L13" s="4">
        <v>33783436</v>
      </c>
      <c r="M13" s="4"/>
      <c r="N13" s="4">
        <v>33783436</v>
      </c>
      <c r="O13" s="4"/>
      <c r="P13" s="4">
        <v>0</v>
      </c>
      <c r="Q13" s="4"/>
      <c r="R13" s="4">
        <f t="shared" si="0"/>
        <v>33783436</v>
      </c>
    </row>
    <row r="14" spans="1:18" ht="21" thickBot="1">
      <c r="C14" s="23"/>
      <c r="D14" s="23"/>
      <c r="E14" s="23"/>
      <c r="F14" s="23"/>
      <c r="G14" s="4"/>
      <c r="H14" s="7">
        <f>SUM(H8:H13)</f>
        <v>34257186</v>
      </c>
      <c r="I14" s="4"/>
      <c r="J14" s="7">
        <f>SUM(J8:J13)</f>
        <v>-11</v>
      </c>
      <c r="K14" s="4"/>
      <c r="L14" s="7">
        <f>SUM(L8:L13)</f>
        <v>34257177</v>
      </c>
      <c r="M14" s="4"/>
      <c r="N14" s="7">
        <f>SUM(N8:N13)</f>
        <v>198380442</v>
      </c>
      <c r="O14" s="4"/>
      <c r="P14" s="7">
        <f>SUM(P8:P13)</f>
        <v>-106</v>
      </c>
      <c r="Q14" s="4"/>
      <c r="R14" s="7">
        <f>N14+P14</f>
        <v>198380336</v>
      </c>
    </row>
    <row r="15" spans="1:18" ht="15.75" thickTop="1">
      <c r="H15" s="8"/>
      <c r="N15" s="8"/>
      <c r="P15" s="24"/>
      <c r="R15" s="3"/>
    </row>
    <row r="16" spans="1:18">
      <c r="H16" s="3"/>
      <c r="I16" s="3"/>
      <c r="J16" s="3"/>
      <c r="K16" s="3"/>
      <c r="L16" s="3"/>
      <c r="N16" s="3"/>
      <c r="O16" s="3"/>
      <c r="P16" s="3"/>
      <c r="Q16" s="3"/>
      <c r="R16" s="3"/>
    </row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3"/>
  <sheetViews>
    <sheetView rightToLeft="1" view="pageBreakPreview" topLeftCell="A23" zoomScale="90" zoomScaleNormal="100" zoomScaleSheetLayoutView="90" workbookViewId="0">
      <selection activeCell="O42" sqref="O42"/>
    </sheetView>
  </sheetViews>
  <sheetFormatPr defaultRowHeight="15"/>
  <cols>
    <col min="1" max="1" width="27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.71093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3.25">
      <c r="A3" s="33" t="s">
        <v>105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3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0.25">
      <c r="M5" s="25"/>
    </row>
    <row r="6" spans="1:19" ht="23.25">
      <c r="A6" s="37" t="s">
        <v>3</v>
      </c>
      <c r="C6" s="36" t="s">
        <v>115</v>
      </c>
      <c r="D6" s="36" t="s">
        <v>115</v>
      </c>
      <c r="E6" s="36" t="s">
        <v>115</v>
      </c>
      <c r="F6" s="36" t="s">
        <v>115</v>
      </c>
      <c r="G6" s="36" t="s">
        <v>115</v>
      </c>
      <c r="I6" s="36" t="s">
        <v>107</v>
      </c>
      <c r="J6" s="36" t="s">
        <v>107</v>
      </c>
      <c r="K6" s="36" t="s">
        <v>107</v>
      </c>
      <c r="L6" s="36" t="s">
        <v>107</v>
      </c>
      <c r="M6" s="36" t="s">
        <v>107</v>
      </c>
      <c r="O6" s="36" t="s">
        <v>108</v>
      </c>
      <c r="P6" s="36" t="s">
        <v>108</v>
      </c>
      <c r="Q6" s="36" t="s">
        <v>108</v>
      </c>
      <c r="R6" s="36" t="s">
        <v>108</v>
      </c>
      <c r="S6" s="36" t="s">
        <v>108</v>
      </c>
    </row>
    <row r="7" spans="1:19" ht="23.25">
      <c r="A7" s="36" t="s">
        <v>3</v>
      </c>
      <c r="C7" s="36" t="s">
        <v>116</v>
      </c>
      <c r="E7" s="36" t="s">
        <v>117</v>
      </c>
      <c r="G7" s="36" t="s">
        <v>118</v>
      </c>
      <c r="I7" s="36" t="s">
        <v>119</v>
      </c>
      <c r="K7" s="36" t="s">
        <v>112</v>
      </c>
      <c r="M7" s="36" t="s">
        <v>120</v>
      </c>
      <c r="O7" s="36" t="s">
        <v>119</v>
      </c>
      <c r="Q7" s="36" t="s">
        <v>112</v>
      </c>
      <c r="S7" s="36" t="s">
        <v>120</v>
      </c>
    </row>
    <row r="8" spans="1:19" ht="20.25">
      <c r="A8" s="2" t="s">
        <v>121</v>
      </c>
      <c r="C8" s="15" t="s">
        <v>122</v>
      </c>
      <c r="E8" s="4">
        <v>1398518</v>
      </c>
      <c r="F8" s="4"/>
      <c r="G8" s="4">
        <v>350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489481300</v>
      </c>
      <c r="P8" s="4"/>
      <c r="Q8" s="25">
        <v>0</v>
      </c>
      <c r="R8" s="4"/>
      <c r="S8" s="4">
        <f>O8+Q8</f>
        <v>489481300</v>
      </c>
    </row>
    <row r="9" spans="1:19" ht="20.25">
      <c r="A9" s="2" t="s">
        <v>61</v>
      </c>
      <c r="C9" s="15" t="s">
        <v>123</v>
      </c>
      <c r="E9" s="4">
        <v>6942000</v>
      </c>
      <c r="F9" s="4"/>
      <c r="G9" s="4">
        <v>300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2082600000</v>
      </c>
      <c r="P9" s="4"/>
      <c r="Q9" s="25">
        <v>0</v>
      </c>
      <c r="R9" s="4"/>
      <c r="S9" s="4">
        <f t="shared" ref="S9:S50" si="0">O9+Q9</f>
        <v>2082600000</v>
      </c>
    </row>
    <row r="10" spans="1:19" ht="20.25">
      <c r="A10" s="2" t="s">
        <v>33</v>
      </c>
      <c r="C10" s="15" t="s">
        <v>124</v>
      </c>
      <c r="E10" s="4">
        <v>3200000</v>
      </c>
      <c r="F10" s="4"/>
      <c r="G10" s="4">
        <v>380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1216000000</v>
      </c>
      <c r="P10" s="4"/>
      <c r="Q10" s="25">
        <v>0</v>
      </c>
      <c r="R10" s="4"/>
      <c r="S10" s="4">
        <f t="shared" si="0"/>
        <v>1216000000</v>
      </c>
    </row>
    <row r="11" spans="1:19" ht="20.25">
      <c r="A11" s="2" t="s">
        <v>56</v>
      </c>
      <c r="C11" s="15" t="s">
        <v>125</v>
      </c>
      <c r="E11" s="4">
        <v>2490764</v>
      </c>
      <c r="F11" s="4"/>
      <c r="G11" s="4">
        <v>150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373614600</v>
      </c>
      <c r="P11" s="4"/>
      <c r="Q11" s="25">
        <v>-18947945</v>
      </c>
      <c r="R11" s="4"/>
      <c r="S11" s="4">
        <f t="shared" si="0"/>
        <v>354666655</v>
      </c>
    </row>
    <row r="12" spans="1:19" ht="20.25">
      <c r="A12" s="2" t="s">
        <v>44</v>
      </c>
      <c r="C12" s="15" t="s">
        <v>126</v>
      </c>
      <c r="E12" s="4">
        <v>4000000</v>
      </c>
      <c r="F12" s="4"/>
      <c r="G12" s="4">
        <v>2000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8000000000</v>
      </c>
      <c r="P12" s="4"/>
      <c r="Q12" s="25">
        <v>0</v>
      </c>
      <c r="R12" s="4"/>
      <c r="S12" s="4">
        <f t="shared" si="0"/>
        <v>8000000000</v>
      </c>
    </row>
    <row r="13" spans="1:19" ht="20.25">
      <c r="A13" s="2" t="s">
        <v>45</v>
      </c>
      <c r="C13" s="15" t="s">
        <v>127</v>
      </c>
      <c r="E13" s="4">
        <v>32382652</v>
      </c>
      <c r="F13" s="4"/>
      <c r="G13" s="4">
        <v>1930</v>
      </c>
      <c r="H13" s="4"/>
      <c r="I13" s="4">
        <v>62498518360</v>
      </c>
      <c r="J13" s="4"/>
      <c r="K13" s="25">
        <v>-2308652393</v>
      </c>
      <c r="L13" s="4"/>
      <c r="M13" s="4">
        <f>I13+K13</f>
        <v>60189865967</v>
      </c>
      <c r="N13" s="4"/>
      <c r="O13" s="4">
        <v>62498518360</v>
      </c>
      <c r="P13" s="4"/>
      <c r="Q13" s="25">
        <v>-2308652393</v>
      </c>
      <c r="R13" s="4"/>
      <c r="S13" s="4">
        <f t="shared" si="0"/>
        <v>60189865967</v>
      </c>
    </row>
    <row r="14" spans="1:19" ht="20.25">
      <c r="A14" s="2" t="s">
        <v>64</v>
      </c>
      <c r="C14" s="15" t="s">
        <v>128</v>
      </c>
      <c r="E14" s="4">
        <v>9795660</v>
      </c>
      <c r="F14" s="4"/>
      <c r="G14" s="4">
        <v>280</v>
      </c>
      <c r="H14" s="4"/>
      <c r="I14" s="4">
        <v>0</v>
      </c>
      <c r="J14" s="4"/>
      <c r="K14" s="25">
        <v>0</v>
      </c>
      <c r="L14" s="4"/>
      <c r="M14" s="4">
        <f t="shared" ref="M14:M51" si="1">I14+K14</f>
        <v>0</v>
      </c>
      <c r="N14" s="4"/>
      <c r="O14" s="25">
        <v>2742792608</v>
      </c>
      <c r="P14" s="4"/>
      <c r="Q14" s="25">
        <v>0</v>
      </c>
      <c r="R14" s="4"/>
      <c r="S14" s="4">
        <f t="shared" si="0"/>
        <v>2742792608</v>
      </c>
    </row>
    <row r="15" spans="1:19" ht="20.25">
      <c r="A15" s="2" t="s">
        <v>57</v>
      </c>
      <c r="C15" s="15" t="s">
        <v>128</v>
      </c>
      <c r="E15" s="4">
        <v>85397261</v>
      </c>
      <c r="F15" s="4"/>
      <c r="G15" s="4">
        <v>28</v>
      </c>
      <c r="H15" s="4"/>
      <c r="I15" s="4">
        <v>0</v>
      </c>
      <c r="J15" s="4"/>
      <c r="K15" s="25">
        <v>0</v>
      </c>
      <c r="L15" s="4"/>
      <c r="M15" s="4">
        <f t="shared" si="1"/>
        <v>0</v>
      </c>
      <c r="N15" s="4"/>
      <c r="O15" s="25">
        <v>2391124040</v>
      </c>
      <c r="P15" s="4"/>
      <c r="Q15" s="25">
        <v>0</v>
      </c>
      <c r="R15" s="4"/>
      <c r="S15" s="4">
        <f t="shared" si="0"/>
        <v>2391124040</v>
      </c>
    </row>
    <row r="16" spans="1:19" ht="20.25">
      <c r="A16" s="2" t="s">
        <v>129</v>
      </c>
      <c r="C16" s="15" t="s">
        <v>130</v>
      </c>
      <c r="E16" s="4">
        <v>499387</v>
      </c>
      <c r="F16" s="4"/>
      <c r="G16" s="4">
        <v>73</v>
      </c>
      <c r="H16" s="4"/>
      <c r="I16" s="4">
        <v>0</v>
      </c>
      <c r="J16" s="4"/>
      <c r="K16" s="25">
        <v>0</v>
      </c>
      <c r="L16" s="4"/>
      <c r="M16" s="4">
        <f t="shared" si="1"/>
        <v>0</v>
      </c>
      <c r="N16" s="4"/>
      <c r="O16" s="25">
        <v>36455251</v>
      </c>
      <c r="P16" s="4"/>
      <c r="Q16" s="25">
        <v>-1916207</v>
      </c>
      <c r="R16" s="4"/>
      <c r="S16" s="4">
        <f t="shared" si="0"/>
        <v>34539044</v>
      </c>
    </row>
    <row r="17" spans="1:19" ht="20.25">
      <c r="A17" s="2" t="s">
        <v>42</v>
      </c>
      <c r="C17" s="15" t="s">
        <v>131</v>
      </c>
      <c r="E17" s="4">
        <v>7100000</v>
      </c>
      <c r="F17" s="4"/>
      <c r="G17" s="4">
        <v>1000</v>
      </c>
      <c r="H17" s="4"/>
      <c r="I17" s="4">
        <v>0</v>
      </c>
      <c r="J17" s="4"/>
      <c r="K17" s="25">
        <v>0</v>
      </c>
      <c r="L17" s="4"/>
      <c r="M17" s="4">
        <f t="shared" si="1"/>
        <v>0</v>
      </c>
      <c r="N17" s="4"/>
      <c r="O17" s="25">
        <v>7100000000</v>
      </c>
      <c r="P17" s="4"/>
      <c r="Q17" s="25">
        <v>0</v>
      </c>
      <c r="R17" s="4"/>
      <c r="S17" s="4">
        <f t="shared" si="0"/>
        <v>7100000000</v>
      </c>
    </row>
    <row r="18" spans="1:19" ht="20.25">
      <c r="A18" s="2" t="s">
        <v>47</v>
      </c>
      <c r="C18" s="15" t="s">
        <v>132</v>
      </c>
      <c r="E18" s="4">
        <v>6760088</v>
      </c>
      <c r="F18" s="4"/>
      <c r="G18" s="4">
        <v>2000</v>
      </c>
      <c r="H18" s="4"/>
      <c r="I18" s="4">
        <v>13520176000</v>
      </c>
      <c r="J18" s="4"/>
      <c r="K18" s="25">
        <v>-817822744</v>
      </c>
      <c r="L18" s="4"/>
      <c r="M18" s="4">
        <f t="shared" si="1"/>
        <v>12702353256</v>
      </c>
      <c r="N18" s="4"/>
      <c r="O18" s="25">
        <v>13520176000</v>
      </c>
      <c r="P18" s="4"/>
      <c r="Q18" s="25">
        <v>-817822744</v>
      </c>
      <c r="R18" s="4"/>
      <c r="S18" s="4">
        <f t="shared" si="0"/>
        <v>12702353256</v>
      </c>
    </row>
    <row r="19" spans="1:19" ht="20.25">
      <c r="A19" s="2" t="s">
        <v>133</v>
      </c>
      <c r="C19" s="15" t="s">
        <v>134</v>
      </c>
      <c r="E19" s="4">
        <v>4500000</v>
      </c>
      <c r="F19" s="4"/>
      <c r="G19" s="4">
        <v>2370</v>
      </c>
      <c r="H19" s="4"/>
      <c r="I19" s="4">
        <v>0</v>
      </c>
      <c r="J19" s="4"/>
      <c r="K19" s="25">
        <v>0</v>
      </c>
      <c r="L19" s="4"/>
      <c r="M19" s="4">
        <f t="shared" si="1"/>
        <v>0</v>
      </c>
      <c r="N19" s="4"/>
      <c r="O19" s="25">
        <v>10665000000</v>
      </c>
      <c r="P19" s="4"/>
      <c r="Q19" s="25">
        <v>0</v>
      </c>
      <c r="R19" s="4"/>
      <c r="S19" s="4">
        <f t="shared" si="0"/>
        <v>10665000000</v>
      </c>
    </row>
    <row r="20" spans="1:19" ht="20.25">
      <c r="A20" s="2" t="s">
        <v>46</v>
      </c>
      <c r="C20" s="15" t="s">
        <v>135</v>
      </c>
      <c r="E20" s="4">
        <v>7864723</v>
      </c>
      <c r="F20" s="4"/>
      <c r="G20" s="4">
        <v>1100</v>
      </c>
      <c r="H20" s="4"/>
      <c r="I20" s="4">
        <v>0</v>
      </c>
      <c r="J20" s="4"/>
      <c r="K20" s="25">
        <v>0</v>
      </c>
      <c r="L20" s="4"/>
      <c r="M20" s="4">
        <f t="shared" si="1"/>
        <v>0</v>
      </c>
      <c r="N20" s="4"/>
      <c r="O20" s="25">
        <v>8651195300</v>
      </c>
      <c r="P20" s="4"/>
      <c r="Q20" s="25">
        <v>-433404059</v>
      </c>
      <c r="R20" s="4"/>
      <c r="S20" s="4">
        <f t="shared" si="0"/>
        <v>8217791241</v>
      </c>
    </row>
    <row r="21" spans="1:19" ht="20.25">
      <c r="A21" s="2" t="s">
        <v>23</v>
      </c>
      <c r="C21" s="15" t="s">
        <v>126</v>
      </c>
      <c r="E21" s="4">
        <v>3050000</v>
      </c>
      <c r="F21" s="4"/>
      <c r="G21" s="4">
        <v>4175</v>
      </c>
      <c r="H21" s="4"/>
      <c r="I21" s="4">
        <v>0</v>
      </c>
      <c r="J21" s="4"/>
      <c r="K21" s="25">
        <v>0</v>
      </c>
      <c r="L21" s="4"/>
      <c r="M21" s="4">
        <f t="shared" si="1"/>
        <v>0</v>
      </c>
      <c r="N21" s="4"/>
      <c r="O21" s="25">
        <v>12733752596</v>
      </c>
      <c r="P21" s="4"/>
      <c r="Q21" s="25">
        <v>0</v>
      </c>
      <c r="R21" s="4"/>
      <c r="S21" s="4">
        <f t="shared" si="0"/>
        <v>12733752596</v>
      </c>
    </row>
    <row r="22" spans="1:19" ht="20.25">
      <c r="A22" s="2" t="s">
        <v>136</v>
      </c>
      <c r="C22" s="15" t="s">
        <v>137</v>
      </c>
      <c r="E22" s="4">
        <v>6250000</v>
      </c>
      <c r="F22" s="4"/>
      <c r="G22" s="4">
        <v>1300</v>
      </c>
      <c r="H22" s="4"/>
      <c r="I22" s="4">
        <v>0</v>
      </c>
      <c r="J22" s="4"/>
      <c r="K22" s="25">
        <v>0</v>
      </c>
      <c r="L22" s="4"/>
      <c r="M22" s="4">
        <f t="shared" si="1"/>
        <v>0</v>
      </c>
      <c r="N22" s="4"/>
      <c r="O22" s="25">
        <v>8125000000</v>
      </c>
      <c r="P22" s="4"/>
      <c r="Q22" s="25">
        <v>0</v>
      </c>
      <c r="R22" s="4"/>
      <c r="S22" s="4">
        <f t="shared" si="0"/>
        <v>8125000000</v>
      </c>
    </row>
    <row r="23" spans="1:19" ht="20.25">
      <c r="A23" s="2" t="s">
        <v>54</v>
      </c>
      <c r="C23" s="15" t="s">
        <v>138</v>
      </c>
      <c r="E23" s="4">
        <v>33223310</v>
      </c>
      <c r="F23" s="4"/>
      <c r="G23" s="4">
        <v>400</v>
      </c>
      <c r="H23" s="4"/>
      <c r="I23" s="4">
        <v>0</v>
      </c>
      <c r="J23" s="4"/>
      <c r="K23" s="25">
        <v>0</v>
      </c>
      <c r="L23" s="4"/>
      <c r="M23" s="4">
        <f t="shared" si="1"/>
        <v>0</v>
      </c>
      <c r="N23" s="4"/>
      <c r="O23" s="25">
        <v>13289329479</v>
      </c>
      <c r="P23" s="4"/>
      <c r="Q23" s="25">
        <v>0</v>
      </c>
      <c r="R23" s="4"/>
      <c r="S23" s="4">
        <f t="shared" si="0"/>
        <v>13289329479</v>
      </c>
    </row>
    <row r="24" spans="1:19" ht="20.25">
      <c r="A24" s="2" t="s">
        <v>53</v>
      </c>
      <c r="C24" s="15" t="s">
        <v>139</v>
      </c>
      <c r="E24" s="4">
        <v>6000000</v>
      </c>
      <c r="F24" s="4"/>
      <c r="G24" s="4">
        <v>800</v>
      </c>
      <c r="H24" s="4"/>
      <c r="I24" s="4">
        <v>0</v>
      </c>
      <c r="J24" s="4"/>
      <c r="K24" s="25">
        <v>0</v>
      </c>
      <c r="L24" s="4"/>
      <c r="M24" s="4">
        <f t="shared" si="1"/>
        <v>0</v>
      </c>
      <c r="N24" s="4"/>
      <c r="O24" s="25">
        <v>4800000000</v>
      </c>
      <c r="P24" s="4"/>
      <c r="Q24" s="25">
        <v>0</v>
      </c>
      <c r="R24" s="4"/>
      <c r="S24" s="4">
        <f t="shared" si="0"/>
        <v>4800000000</v>
      </c>
    </row>
    <row r="25" spans="1:19" ht="20.25">
      <c r="A25" s="2" t="s">
        <v>16</v>
      </c>
      <c r="C25" s="15" t="s">
        <v>128</v>
      </c>
      <c r="E25" s="4">
        <v>20321813</v>
      </c>
      <c r="F25" s="4"/>
      <c r="G25" s="4">
        <v>66</v>
      </c>
      <c r="H25" s="4"/>
      <c r="I25" s="4">
        <v>0</v>
      </c>
      <c r="J25" s="4"/>
      <c r="K25" s="25">
        <v>0</v>
      </c>
      <c r="L25" s="4"/>
      <c r="M25" s="4">
        <f t="shared" si="1"/>
        <v>0</v>
      </c>
      <c r="N25" s="4"/>
      <c r="O25" s="25">
        <v>1341239658</v>
      </c>
      <c r="P25" s="4"/>
      <c r="Q25" s="25">
        <v>0</v>
      </c>
      <c r="R25" s="4"/>
      <c r="S25" s="4">
        <f t="shared" si="0"/>
        <v>1341239658</v>
      </c>
    </row>
    <row r="26" spans="1:19" ht="20.25">
      <c r="A26" s="2" t="s">
        <v>22</v>
      </c>
      <c r="C26" s="15" t="s">
        <v>140</v>
      </c>
      <c r="E26" s="4">
        <v>4706882</v>
      </c>
      <c r="F26" s="4"/>
      <c r="G26" s="4">
        <v>3850</v>
      </c>
      <c r="H26" s="4"/>
      <c r="I26" s="4">
        <v>0</v>
      </c>
      <c r="J26" s="4"/>
      <c r="K26" s="25">
        <v>0</v>
      </c>
      <c r="L26" s="4"/>
      <c r="M26" s="4">
        <f t="shared" si="1"/>
        <v>0</v>
      </c>
      <c r="N26" s="4"/>
      <c r="O26" s="25">
        <v>18121510326</v>
      </c>
      <c r="P26" s="4"/>
      <c r="Q26" s="25">
        <v>0</v>
      </c>
      <c r="R26" s="4"/>
      <c r="S26" s="4">
        <f t="shared" si="0"/>
        <v>18121510326</v>
      </c>
    </row>
    <row r="27" spans="1:19" ht="20.25">
      <c r="A27" s="2" t="s">
        <v>58</v>
      </c>
      <c r="C27" s="15" t="s">
        <v>141</v>
      </c>
      <c r="E27" s="4">
        <v>2665000</v>
      </c>
      <c r="F27" s="4"/>
      <c r="G27" s="4">
        <v>3530</v>
      </c>
      <c r="H27" s="4"/>
      <c r="I27" s="4">
        <v>0</v>
      </c>
      <c r="J27" s="4"/>
      <c r="K27" s="25">
        <v>0</v>
      </c>
      <c r="L27" s="4"/>
      <c r="M27" s="4">
        <f t="shared" si="1"/>
        <v>0</v>
      </c>
      <c r="N27" s="4"/>
      <c r="O27" s="25">
        <v>9407450000</v>
      </c>
      <c r="P27" s="4"/>
      <c r="Q27" s="25">
        <v>0</v>
      </c>
      <c r="R27" s="4"/>
      <c r="S27" s="4">
        <f t="shared" si="0"/>
        <v>9407450000</v>
      </c>
    </row>
    <row r="28" spans="1:19" ht="20.25">
      <c r="A28" s="2" t="s">
        <v>15</v>
      </c>
      <c r="C28" s="15" t="s">
        <v>142</v>
      </c>
      <c r="E28" s="4">
        <v>15000000</v>
      </c>
      <c r="F28" s="4"/>
      <c r="G28" s="4">
        <v>62</v>
      </c>
      <c r="H28" s="4"/>
      <c r="I28" s="4">
        <v>0</v>
      </c>
      <c r="J28" s="4"/>
      <c r="K28" s="25">
        <v>0</v>
      </c>
      <c r="L28" s="4"/>
      <c r="M28" s="4">
        <f t="shared" si="1"/>
        <v>0</v>
      </c>
      <c r="N28" s="4"/>
      <c r="O28" s="25">
        <v>930000000</v>
      </c>
      <c r="P28" s="4"/>
      <c r="Q28" s="25">
        <v>0</v>
      </c>
      <c r="R28" s="4"/>
      <c r="S28" s="4">
        <f t="shared" si="0"/>
        <v>930000000</v>
      </c>
    </row>
    <row r="29" spans="1:19" ht="20.25">
      <c r="A29" s="2" t="s">
        <v>49</v>
      </c>
      <c r="C29" s="15" t="s">
        <v>143</v>
      </c>
      <c r="E29" s="4">
        <v>13546448</v>
      </c>
      <c r="F29" s="4"/>
      <c r="G29" s="4">
        <v>600</v>
      </c>
      <c r="H29" s="4"/>
      <c r="I29" s="4">
        <v>0</v>
      </c>
      <c r="J29" s="4"/>
      <c r="K29" s="25">
        <v>0</v>
      </c>
      <c r="L29" s="4"/>
      <c r="M29" s="4">
        <f t="shared" si="1"/>
        <v>0</v>
      </c>
      <c r="N29" s="4"/>
      <c r="O29" s="25">
        <v>8127868800</v>
      </c>
      <c r="P29" s="4"/>
      <c r="Q29" s="25">
        <v>-466998272</v>
      </c>
      <c r="R29" s="4"/>
      <c r="S29" s="4">
        <f>O29+Q29</f>
        <v>7660870528</v>
      </c>
    </row>
    <row r="30" spans="1:19" ht="20.25">
      <c r="A30" s="2" t="s">
        <v>40</v>
      </c>
      <c r="C30" s="15" t="s">
        <v>144</v>
      </c>
      <c r="E30" s="4">
        <v>8800000</v>
      </c>
      <c r="F30" s="4"/>
      <c r="G30" s="4">
        <v>1930</v>
      </c>
      <c r="H30" s="4"/>
      <c r="I30" s="4">
        <v>0</v>
      </c>
      <c r="J30" s="4"/>
      <c r="K30" s="25">
        <v>0</v>
      </c>
      <c r="L30" s="4"/>
      <c r="M30" s="4">
        <f t="shared" si="1"/>
        <v>0</v>
      </c>
      <c r="N30" s="4"/>
      <c r="O30" s="25">
        <v>16984000000</v>
      </c>
      <c r="P30" s="4"/>
      <c r="Q30" s="25">
        <v>0</v>
      </c>
      <c r="R30" s="4"/>
      <c r="S30" s="4">
        <f t="shared" si="0"/>
        <v>16984000000</v>
      </c>
    </row>
    <row r="31" spans="1:19" ht="20.25">
      <c r="A31" s="2" t="s">
        <v>41</v>
      </c>
      <c r="C31" s="15" t="s">
        <v>145</v>
      </c>
      <c r="E31" s="4">
        <v>1795536</v>
      </c>
      <c r="F31" s="4"/>
      <c r="G31" s="4">
        <v>4750</v>
      </c>
      <c r="H31" s="4"/>
      <c r="I31" s="4">
        <v>0</v>
      </c>
      <c r="J31" s="4"/>
      <c r="K31" s="25">
        <v>0</v>
      </c>
      <c r="L31" s="4"/>
      <c r="M31" s="4">
        <f t="shared" si="1"/>
        <v>0</v>
      </c>
      <c r="N31" s="4"/>
      <c r="O31" s="25">
        <v>8528800750</v>
      </c>
      <c r="P31" s="4"/>
      <c r="Q31" s="25">
        <v>0</v>
      </c>
      <c r="R31" s="4"/>
      <c r="S31" s="4">
        <f>O31+Q31</f>
        <v>8528800750</v>
      </c>
    </row>
    <row r="32" spans="1:19" ht="20.25">
      <c r="A32" s="2" t="s">
        <v>65</v>
      </c>
      <c r="C32" s="15" t="s">
        <v>146</v>
      </c>
      <c r="E32" s="4">
        <v>1179000</v>
      </c>
      <c r="F32" s="4"/>
      <c r="G32" s="4">
        <v>1100</v>
      </c>
      <c r="H32" s="4"/>
      <c r="I32" s="4">
        <v>0</v>
      </c>
      <c r="J32" s="4"/>
      <c r="K32" s="25">
        <v>0</v>
      </c>
      <c r="L32" s="4"/>
      <c r="M32" s="4">
        <f t="shared" si="1"/>
        <v>0</v>
      </c>
      <c r="N32" s="4"/>
      <c r="O32" s="25">
        <v>1938566300</v>
      </c>
      <c r="P32" s="4"/>
      <c r="Q32" s="25">
        <v>0</v>
      </c>
      <c r="R32" s="4"/>
      <c r="S32" s="4">
        <f>O32+Q32</f>
        <v>1938566300</v>
      </c>
    </row>
    <row r="33" spans="1:19" ht="20.25">
      <c r="A33" s="2" t="s">
        <v>34</v>
      </c>
      <c r="C33" s="15" t="s">
        <v>142</v>
      </c>
      <c r="E33" s="4">
        <v>782257</v>
      </c>
      <c r="F33" s="4"/>
      <c r="G33" s="4">
        <v>300</v>
      </c>
      <c r="H33" s="4"/>
      <c r="I33" s="4">
        <v>0</v>
      </c>
      <c r="J33" s="4"/>
      <c r="K33" s="25">
        <v>0</v>
      </c>
      <c r="L33" s="4"/>
      <c r="M33" s="4">
        <f t="shared" si="1"/>
        <v>0</v>
      </c>
      <c r="N33" s="4"/>
      <c r="O33" s="25">
        <v>234677100</v>
      </c>
      <c r="P33" s="4"/>
      <c r="Q33" s="25">
        <v>0</v>
      </c>
      <c r="R33" s="4"/>
      <c r="S33" s="4">
        <f t="shared" si="0"/>
        <v>234677100</v>
      </c>
    </row>
    <row r="34" spans="1:19" ht="20.25">
      <c r="A34" s="2" t="s">
        <v>59</v>
      </c>
      <c r="C34" s="15" t="s">
        <v>147</v>
      </c>
      <c r="E34" s="4">
        <v>1142895</v>
      </c>
      <c r="F34" s="4"/>
      <c r="G34" s="4">
        <v>2600</v>
      </c>
      <c r="H34" s="4"/>
      <c r="I34" s="4">
        <v>0</v>
      </c>
      <c r="J34" s="4"/>
      <c r="K34" s="25">
        <v>0</v>
      </c>
      <c r="L34" s="4"/>
      <c r="M34" s="4">
        <f t="shared" si="1"/>
        <v>0</v>
      </c>
      <c r="N34" s="4"/>
      <c r="O34" s="25">
        <v>2971527000</v>
      </c>
      <c r="P34" s="4"/>
      <c r="Q34" s="25">
        <v>0</v>
      </c>
      <c r="R34" s="4"/>
      <c r="S34" s="4">
        <f t="shared" si="0"/>
        <v>2971527000</v>
      </c>
    </row>
    <row r="35" spans="1:19" ht="20.25">
      <c r="A35" s="2" t="s">
        <v>60</v>
      </c>
      <c r="C35" s="15" t="s">
        <v>148</v>
      </c>
      <c r="E35" s="4">
        <v>4118000</v>
      </c>
      <c r="F35" s="4"/>
      <c r="G35" s="4">
        <v>1800</v>
      </c>
      <c r="H35" s="4"/>
      <c r="I35" s="4">
        <v>0</v>
      </c>
      <c r="J35" s="4"/>
      <c r="K35" s="25">
        <v>0</v>
      </c>
      <c r="L35" s="4"/>
      <c r="M35" s="4">
        <f t="shared" si="1"/>
        <v>0</v>
      </c>
      <c r="N35" s="4"/>
      <c r="O35" s="25">
        <v>7412400000</v>
      </c>
      <c r="P35" s="4"/>
      <c r="Q35" s="25">
        <v>0</v>
      </c>
      <c r="R35" s="4"/>
      <c r="S35" s="4">
        <f t="shared" si="0"/>
        <v>7412400000</v>
      </c>
    </row>
    <row r="36" spans="1:19" ht="20.25">
      <c r="A36" s="2" t="s">
        <v>67</v>
      </c>
      <c r="C36" s="15" t="s">
        <v>149</v>
      </c>
      <c r="E36" s="4">
        <v>2995371</v>
      </c>
      <c r="F36" s="4"/>
      <c r="G36" s="4">
        <v>700</v>
      </c>
      <c r="H36" s="4"/>
      <c r="I36" s="4">
        <v>2096759700</v>
      </c>
      <c r="J36" s="4"/>
      <c r="K36" s="25">
        <v>-281060316</v>
      </c>
      <c r="L36" s="4"/>
      <c r="M36" s="4">
        <f>I36+K36</f>
        <v>1815699384</v>
      </c>
      <c r="N36" s="4"/>
      <c r="O36" s="4">
        <v>2096759700</v>
      </c>
      <c r="P36" s="4"/>
      <c r="Q36" s="25">
        <v>-281060316</v>
      </c>
      <c r="R36" s="4"/>
      <c r="S36" s="4">
        <f t="shared" si="0"/>
        <v>1815699384</v>
      </c>
    </row>
    <row r="37" spans="1:19" ht="20.25">
      <c r="A37" s="2" t="s">
        <v>150</v>
      </c>
      <c r="C37" s="15" t="s">
        <v>137</v>
      </c>
      <c r="E37" s="4">
        <v>450652</v>
      </c>
      <c r="F37" s="4"/>
      <c r="G37" s="4">
        <v>6500</v>
      </c>
      <c r="H37" s="4"/>
      <c r="I37" s="4">
        <v>0</v>
      </c>
      <c r="J37" s="4"/>
      <c r="K37" s="25">
        <v>0</v>
      </c>
      <c r="L37" s="4"/>
      <c r="M37" s="4">
        <f t="shared" si="1"/>
        <v>0</v>
      </c>
      <c r="N37" s="4"/>
      <c r="O37" s="4">
        <v>2929238000</v>
      </c>
      <c r="P37" s="4"/>
      <c r="Q37" s="25">
        <v>0</v>
      </c>
      <c r="R37" s="4"/>
      <c r="S37" s="4">
        <f t="shared" si="0"/>
        <v>2929238000</v>
      </c>
    </row>
    <row r="38" spans="1:19" ht="20.25">
      <c r="A38" s="2" t="s">
        <v>151</v>
      </c>
      <c r="C38" s="15" t="s">
        <v>142</v>
      </c>
      <c r="E38" s="4">
        <v>500000</v>
      </c>
      <c r="F38" s="4"/>
      <c r="G38" s="4">
        <v>2000</v>
      </c>
      <c r="H38" s="4"/>
      <c r="I38" s="4">
        <v>0</v>
      </c>
      <c r="J38" s="4"/>
      <c r="K38" s="25">
        <v>0</v>
      </c>
      <c r="L38" s="4"/>
      <c r="M38" s="4">
        <f t="shared" si="1"/>
        <v>0</v>
      </c>
      <c r="N38" s="4"/>
      <c r="O38" s="4">
        <v>1000000000</v>
      </c>
      <c r="P38" s="4"/>
      <c r="Q38" s="25">
        <v>0</v>
      </c>
      <c r="R38" s="4"/>
      <c r="S38" s="4">
        <f t="shared" si="0"/>
        <v>1000000000</v>
      </c>
    </row>
    <row r="39" spans="1:19" ht="20.25">
      <c r="A39" s="2" t="s">
        <v>152</v>
      </c>
      <c r="C39" s="15" t="s">
        <v>153</v>
      </c>
      <c r="E39" s="4">
        <v>500000</v>
      </c>
      <c r="F39" s="4"/>
      <c r="G39" s="4">
        <v>1680</v>
      </c>
      <c r="H39" s="4"/>
      <c r="I39" s="4">
        <v>0</v>
      </c>
      <c r="J39" s="4"/>
      <c r="K39" s="4">
        <v>0</v>
      </c>
      <c r="L39" s="4"/>
      <c r="M39" s="4">
        <f t="shared" si="1"/>
        <v>0</v>
      </c>
      <c r="N39" s="4"/>
      <c r="O39" s="4">
        <v>840000000</v>
      </c>
      <c r="P39" s="4"/>
      <c r="Q39" s="25">
        <v>0</v>
      </c>
      <c r="R39" s="4"/>
      <c r="S39" s="4">
        <f t="shared" si="0"/>
        <v>840000000</v>
      </c>
    </row>
    <row r="40" spans="1:19" ht="20.25">
      <c r="A40" s="2" t="s">
        <v>31</v>
      </c>
      <c r="C40" s="15" t="s">
        <v>135</v>
      </c>
      <c r="E40" s="4">
        <v>1129857</v>
      </c>
      <c r="F40" s="4"/>
      <c r="G40" s="4">
        <v>3450</v>
      </c>
      <c r="H40" s="4"/>
      <c r="I40" s="4">
        <v>0</v>
      </c>
      <c r="J40" s="4"/>
      <c r="K40" s="4">
        <v>0</v>
      </c>
      <c r="L40" s="4"/>
      <c r="M40" s="4">
        <f t="shared" si="1"/>
        <v>0</v>
      </c>
      <c r="N40" s="4"/>
      <c r="O40" s="4">
        <v>3898006650</v>
      </c>
      <c r="P40" s="4"/>
      <c r="Q40" s="25">
        <v>-231067405</v>
      </c>
      <c r="R40" s="4"/>
      <c r="S40" s="4">
        <f t="shared" si="0"/>
        <v>3666939245</v>
      </c>
    </row>
    <row r="41" spans="1:19" ht="20.25">
      <c r="A41" s="2" t="s">
        <v>154</v>
      </c>
      <c r="C41" s="15" t="s">
        <v>140</v>
      </c>
      <c r="E41" s="4">
        <v>938850</v>
      </c>
      <c r="F41" s="4"/>
      <c r="G41" s="4">
        <v>20000</v>
      </c>
      <c r="H41" s="4"/>
      <c r="I41" s="4">
        <v>0</v>
      </c>
      <c r="J41" s="4"/>
      <c r="K41" s="4">
        <v>0</v>
      </c>
      <c r="L41" s="4"/>
      <c r="M41" s="4">
        <f t="shared" si="1"/>
        <v>0</v>
      </c>
      <c r="N41" s="4"/>
      <c r="O41" s="4">
        <v>18777000000</v>
      </c>
      <c r="P41" s="4"/>
      <c r="Q41" s="25">
        <v>0</v>
      </c>
      <c r="R41" s="4"/>
      <c r="S41" s="4">
        <f t="shared" si="0"/>
        <v>18777000000</v>
      </c>
    </row>
    <row r="42" spans="1:19" ht="20.25">
      <c r="A42" s="2" t="s">
        <v>155</v>
      </c>
      <c r="C42" s="15" t="s">
        <v>156</v>
      </c>
      <c r="E42" s="4">
        <v>11896067</v>
      </c>
      <c r="F42" s="4"/>
      <c r="G42" s="4">
        <v>84</v>
      </c>
      <c r="H42" s="4"/>
      <c r="I42" s="4">
        <v>0</v>
      </c>
      <c r="J42" s="4"/>
      <c r="K42" s="4">
        <v>0</v>
      </c>
      <c r="L42" s="4"/>
      <c r="M42" s="4">
        <f t="shared" si="1"/>
        <v>0</v>
      </c>
      <c r="N42" s="4"/>
      <c r="O42" s="4">
        <v>999269628</v>
      </c>
      <c r="P42" s="4"/>
      <c r="Q42" s="25">
        <v>0</v>
      </c>
      <c r="R42" s="4"/>
      <c r="S42" s="4">
        <f t="shared" si="0"/>
        <v>999269628</v>
      </c>
    </row>
    <row r="43" spans="1:19" ht="20.25">
      <c r="A43" s="2" t="s">
        <v>157</v>
      </c>
      <c r="C43" s="15" t="s">
        <v>158</v>
      </c>
      <c r="E43" s="4">
        <v>9330901</v>
      </c>
      <c r="F43" s="4"/>
      <c r="G43" s="4">
        <v>825</v>
      </c>
      <c r="H43" s="4"/>
      <c r="I43" s="4">
        <v>0</v>
      </c>
      <c r="J43" s="4"/>
      <c r="K43" s="4">
        <v>0</v>
      </c>
      <c r="L43" s="4"/>
      <c r="M43" s="4">
        <f t="shared" si="1"/>
        <v>0</v>
      </c>
      <c r="N43" s="4"/>
      <c r="O43" s="4">
        <v>7697993325</v>
      </c>
      <c r="P43" s="4"/>
      <c r="Q43" s="25">
        <v>-114275205</v>
      </c>
      <c r="R43" s="4"/>
      <c r="S43" s="4">
        <f t="shared" si="0"/>
        <v>7583718120</v>
      </c>
    </row>
    <row r="44" spans="1:19" ht="20.25">
      <c r="A44" s="2" t="s">
        <v>159</v>
      </c>
      <c r="C44" s="15" t="s">
        <v>142</v>
      </c>
      <c r="E44" s="4">
        <v>671009</v>
      </c>
      <c r="F44" s="4"/>
      <c r="G44" s="4">
        <v>2000</v>
      </c>
      <c r="H44" s="4"/>
      <c r="I44" s="4">
        <v>0</v>
      </c>
      <c r="J44" s="4"/>
      <c r="K44" s="4">
        <v>0</v>
      </c>
      <c r="L44" s="4"/>
      <c r="M44" s="4">
        <f t="shared" si="1"/>
        <v>0</v>
      </c>
      <c r="N44" s="4"/>
      <c r="O44" s="4">
        <v>1342018000</v>
      </c>
      <c r="P44" s="4"/>
      <c r="Q44" s="25">
        <v>0</v>
      </c>
      <c r="R44" s="4"/>
      <c r="S44" s="4">
        <f t="shared" si="0"/>
        <v>1342018000</v>
      </c>
    </row>
    <row r="45" spans="1:19" ht="20.25">
      <c r="A45" s="2" t="s">
        <v>160</v>
      </c>
      <c r="C45" s="15" t="s">
        <v>122</v>
      </c>
      <c r="E45" s="4">
        <v>48678</v>
      </c>
      <c r="F45" s="4"/>
      <c r="G45" s="4">
        <v>5500</v>
      </c>
      <c r="H45" s="4"/>
      <c r="I45" s="4">
        <v>0</v>
      </c>
      <c r="J45" s="4"/>
      <c r="K45" s="4">
        <v>0</v>
      </c>
      <c r="L45" s="4"/>
      <c r="M45" s="4">
        <f t="shared" si="1"/>
        <v>0</v>
      </c>
      <c r="N45" s="4"/>
      <c r="O45" s="4">
        <v>267729000</v>
      </c>
      <c r="P45" s="4"/>
      <c r="Q45" s="25">
        <v>0</v>
      </c>
      <c r="R45" s="4"/>
      <c r="S45" s="4">
        <f t="shared" si="0"/>
        <v>267729000</v>
      </c>
    </row>
    <row r="46" spans="1:19" ht="20.25">
      <c r="A46" s="2" t="s">
        <v>21</v>
      </c>
      <c r="C46" s="15" t="s">
        <v>161</v>
      </c>
      <c r="E46" s="4">
        <v>7659395</v>
      </c>
      <c r="F46" s="4"/>
      <c r="G46" s="4">
        <v>121</v>
      </c>
      <c r="H46" s="4"/>
      <c r="I46" s="4">
        <v>0</v>
      </c>
      <c r="J46" s="4"/>
      <c r="K46" s="4">
        <v>0</v>
      </c>
      <c r="L46" s="4"/>
      <c r="M46" s="4">
        <f t="shared" si="1"/>
        <v>0</v>
      </c>
      <c r="N46" s="4"/>
      <c r="O46" s="4">
        <v>926786795</v>
      </c>
      <c r="P46" s="4"/>
      <c r="Q46" s="25">
        <v>0</v>
      </c>
      <c r="R46" s="4"/>
      <c r="S46" s="4">
        <f t="shared" si="0"/>
        <v>926786795</v>
      </c>
    </row>
    <row r="47" spans="1:19" ht="20.25">
      <c r="A47" s="2" t="s">
        <v>162</v>
      </c>
      <c r="C47" s="15" t="s">
        <v>140</v>
      </c>
      <c r="E47" s="4">
        <v>397424</v>
      </c>
      <c r="F47" s="4"/>
      <c r="G47" s="4">
        <v>3000</v>
      </c>
      <c r="H47" s="4"/>
      <c r="I47" s="4">
        <v>0</v>
      </c>
      <c r="J47" s="4"/>
      <c r="K47" s="4">
        <v>0</v>
      </c>
      <c r="L47" s="4"/>
      <c r="M47" s="4">
        <f t="shared" si="1"/>
        <v>0</v>
      </c>
      <c r="N47" s="4"/>
      <c r="O47" s="4">
        <v>1192272000</v>
      </c>
      <c r="P47" s="4"/>
      <c r="Q47" s="25">
        <v>0</v>
      </c>
      <c r="R47" s="4"/>
      <c r="S47" s="4">
        <f t="shared" si="0"/>
        <v>1192272000</v>
      </c>
    </row>
    <row r="48" spans="1:19" ht="20.25">
      <c r="A48" s="2" t="s">
        <v>35</v>
      </c>
      <c r="C48" s="15" t="s">
        <v>124</v>
      </c>
      <c r="E48" s="4">
        <v>95581</v>
      </c>
      <c r="F48" s="4"/>
      <c r="G48" s="4">
        <v>110</v>
      </c>
      <c r="H48" s="4"/>
      <c r="I48" s="4">
        <v>0</v>
      </c>
      <c r="J48" s="4"/>
      <c r="K48" s="4">
        <v>0</v>
      </c>
      <c r="L48" s="4"/>
      <c r="M48" s="4">
        <f t="shared" si="1"/>
        <v>0</v>
      </c>
      <c r="N48" s="4"/>
      <c r="O48" s="4">
        <v>10513910</v>
      </c>
      <c r="P48" s="4"/>
      <c r="Q48" s="25">
        <v>0</v>
      </c>
      <c r="R48" s="4"/>
      <c r="S48" s="4">
        <f t="shared" si="0"/>
        <v>10513910</v>
      </c>
    </row>
    <row r="49" spans="1:19" ht="20.25">
      <c r="A49" s="2" t="s">
        <v>32</v>
      </c>
      <c r="C49" s="15" t="s">
        <v>163</v>
      </c>
      <c r="E49" s="4">
        <v>325402</v>
      </c>
      <c r="F49" s="4"/>
      <c r="G49" s="4">
        <v>430</v>
      </c>
      <c r="H49" s="4"/>
      <c r="I49" s="4">
        <v>0</v>
      </c>
      <c r="J49" s="4"/>
      <c r="K49" s="4">
        <v>0</v>
      </c>
      <c r="L49" s="4"/>
      <c r="M49" s="4">
        <f t="shared" si="1"/>
        <v>0</v>
      </c>
      <c r="N49" s="4"/>
      <c r="O49" s="4">
        <v>139922860</v>
      </c>
      <c r="P49" s="4"/>
      <c r="Q49" s="25">
        <v>-11034926</v>
      </c>
      <c r="R49" s="4"/>
      <c r="S49" s="4">
        <f t="shared" si="0"/>
        <v>128887934</v>
      </c>
    </row>
    <row r="50" spans="1:19" ht="20.25">
      <c r="A50" s="2" t="s">
        <v>25</v>
      </c>
      <c r="C50" s="15" t="s">
        <v>161</v>
      </c>
      <c r="E50" s="4">
        <v>800000</v>
      </c>
      <c r="F50" s="4"/>
      <c r="G50" s="4">
        <v>10000</v>
      </c>
      <c r="H50" s="4"/>
      <c r="I50" s="4">
        <v>0</v>
      </c>
      <c r="J50" s="4"/>
      <c r="K50" s="4">
        <v>0</v>
      </c>
      <c r="L50" s="4"/>
      <c r="M50" s="4">
        <f t="shared" si="1"/>
        <v>0</v>
      </c>
      <c r="N50" s="4"/>
      <c r="O50" s="4">
        <v>8000000000</v>
      </c>
      <c r="P50" s="4"/>
      <c r="Q50" s="25">
        <v>0</v>
      </c>
      <c r="R50" s="4"/>
      <c r="S50" s="4">
        <f t="shared" si="0"/>
        <v>8000000000</v>
      </c>
    </row>
    <row r="51" spans="1:19" ht="21" thickBot="1">
      <c r="I51" s="7">
        <f>SUM(I8:I50)</f>
        <v>78115454060</v>
      </c>
      <c r="J51" s="4"/>
      <c r="K51" s="7">
        <f>SUM(K8:K50)</f>
        <v>-3407535453</v>
      </c>
      <c r="L51" s="4"/>
      <c r="M51" s="7">
        <f t="shared" si="1"/>
        <v>74707918607</v>
      </c>
      <c r="N51" s="4"/>
      <c r="O51" s="7">
        <f>SUM(O8:O50)</f>
        <v>284830589336</v>
      </c>
      <c r="P51" s="4"/>
      <c r="Q51" s="7">
        <f>SUM(Q8:Q50)</f>
        <v>-4685179472</v>
      </c>
      <c r="R51" s="4"/>
      <c r="S51" s="7">
        <f>SUM(S8:S50)</f>
        <v>280145409864</v>
      </c>
    </row>
    <row r="52" spans="1:19" ht="15.75" thickTop="1">
      <c r="I52" s="3"/>
      <c r="K52" s="3"/>
      <c r="M52" s="3"/>
      <c r="O52" s="8"/>
      <c r="Q52" s="8"/>
    </row>
    <row r="53" spans="1:19">
      <c r="I53" s="3"/>
      <c r="J53" s="3"/>
      <c r="K53" s="3"/>
      <c r="L53" s="3"/>
      <c r="M53" s="3"/>
      <c r="O53" s="3"/>
      <c r="Q53" s="10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5"/>
  <sheetViews>
    <sheetView rightToLeft="1" view="pageBreakPreview" topLeftCell="A37" zoomScale="93" zoomScaleNormal="100" zoomScaleSheetLayoutView="93" workbookViewId="0">
      <selection activeCell="Q62" sqref="Q62"/>
    </sheetView>
  </sheetViews>
  <sheetFormatPr defaultRowHeight="15"/>
  <cols>
    <col min="1" max="1" width="29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3.5703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3.25">
      <c r="A3" s="33" t="s">
        <v>105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3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23.25">
      <c r="A6" s="37" t="s">
        <v>3</v>
      </c>
      <c r="C6" s="36" t="s">
        <v>107</v>
      </c>
      <c r="D6" s="36" t="s">
        <v>107</v>
      </c>
      <c r="E6" s="36" t="s">
        <v>107</v>
      </c>
      <c r="F6" s="36" t="s">
        <v>107</v>
      </c>
      <c r="G6" s="36" t="s">
        <v>107</v>
      </c>
      <c r="H6" s="36" t="s">
        <v>107</v>
      </c>
      <c r="I6" s="36" t="s">
        <v>107</v>
      </c>
      <c r="K6" s="36" t="s">
        <v>108</v>
      </c>
      <c r="L6" s="36" t="s">
        <v>108</v>
      </c>
      <c r="M6" s="36" t="s">
        <v>108</v>
      </c>
      <c r="N6" s="36" t="s">
        <v>108</v>
      </c>
      <c r="O6" s="36" t="s">
        <v>108</v>
      </c>
      <c r="P6" s="36" t="s">
        <v>108</v>
      </c>
      <c r="Q6" s="36" t="s">
        <v>108</v>
      </c>
    </row>
    <row r="7" spans="1:17" ht="23.25">
      <c r="A7" s="36" t="s">
        <v>3</v>
      </c>
      <c r="C7" s="36" t="s">
        <v>7</v>
      </c>
      <c r="E7" s="36" t="s">
        <v>164</v>
      </c>
      <c r="G7" s="36" t="s">
        <v>165</v>
      </c>
      <c r="I7" s="36" t="s">
        <v>166</v>
      </c>
      <c r="K7" s="36" t="s">
        <v>7</v>
      </c>
      <c r="M7" s="36" t="s">
        <v>164</v>
      </c>
      <c r="O7" s="36" t="s">
        <v>165</v>
      </c>
      <c r="Q7" s="36" t="s">
        <v>166</v>
      </c>
    </row>
    <row r="8" spans="1:17" ht="20.25">
      <c r="A8" s="2" t="s">
        <v>52</v>
      </c>
      <c r="C8" s="25">
        <v>785000</v>
      </c>
      <c r="D8" s="25"/>
      <c r="E8" s="25">
        <v>54545014575</v>
      </c>
      <c r="F8" s="25"/>
      <c r="G8" s="25">
        <v>-53686652400</v>
      </c>
      <c r="H8" s="25"/>
      <c r="I8" s="25">
        <f>E8+G8</f>
        <v>858362175</v>
      </c>
      <c r="J8" s="25"/>
      <c r="K8" s="25">
        <v>785000</v>
      </c>
      <c r="L8" s="25"/>
      <c r="M8" s="25">
        <v>54545014575</v>
      </c>
      <c r="N8" s="25"/>
      <c r="O8" s="25">
        <v>-59578141884</v>
      </c>
      <c r="P8" s="25"/>
      <c r="Q8" s="25">
        <f>M8+O8</f>
        <v>-5033127309</v>
      </c>
    </row>
    <row r="9" spans="1:17" ht="20.25">
      <c r="A9" s="2" t="s">
        <v>63</v>
      </c>
      <c r="C9" s="25">
        <v>17494414</v>
      </c>
      <c r="D9" s="25"/>
      <c r="E9" s="25">
        <v>279114671899</v>
      </c>
      <c r="F9" s="25"/>
      <c r="G9" s="25">
        <v>-241758494775</v>
      </c>
      <c r="H9" s="25"/>
      <c r="I9" s="25">
        <f t="shared" ref="I9:I61" si="0">E9+G9</f>
        <v>37356177124</v>
      </c>
      <c r="J9" s="25"/>
      <c r="K9" s="25">
        <v>17494414</v>
      </c>
      <c r="L9" s="25"/>
      <c r="M9" s="25">
        <v>279114671899</v>
      </c>
      <c r="N9" s="25"/>
      <c r="O9" s="25">
        <v>-245894536774</v>
      </c>
      <c r="P9" s="25"/>
      <c r="Q9" s="25">
        <f t="shared" ref="Q9:Q61" si="1">M9+O9</f>
        <v>33220135125</v>
      </c>
    </row>
    <row r="10" spans="1:17" ht="20.25">
      <c r="A10" s="2" t="s">
        <v>22</v>
      </c>
      <c r="C10" s="25">
        <v>12841679</v>
      </c>
      <c r="D10" s="25"/>
      <c r="E10" s="25">
        <v>96760754255</v>
      </c>
      <c r="F10" s="25"/>
      <c r="G10" s="25">
        <v>-82974261564</v>
      </c>
      <c r="H10" s="25"/>
      <c r="I10" s="25">
        <f t="shared" si="0"/>
        <v>13786492691</v>
      </c>
      <c r="J10" s="25"/>
      <c r="K10" s="25">
        <v>12841679</v>
      </c>
      <c r="L10" s="25"/>
      <c r="M10" s="25">
        <v>96760754255</v>
      </c>
      <c r="N10" s="25"/>
      <c r="O10" s="25">
        <v>-55936605326</v>
      </c>
      <c r="P10" s="25"/>
      <c r="Q10" s="25">
        <f t="shared" si="1"/>
        <v>40824148929</v>
      </c>
    </row>
    <row r="11" spans="1:17" ht="20.25">
      <c r="A11" s="2" t="s">
        <v>23</v>
      </c>
      <c r="C11" s="25">
        <v>4550000</v>
      </c>
      <c r="D11" s="25"/>
      <c r="E11" s="25">
        <v>173680416000</v>
      </c>
      <c r="F11" s="25"/>
      <c r="G11" s="25">
        <v>-151608529800</v>
      </c>
      <c r="H11" s="25"/>
      <c r="I11" s="25">
        <f t="shared" si="0"/>
        <v>22071886200</v>
      </c>
      <c r="J11" s="25"/>
      <c r="K11" s="25">
        <v>4550000</v>
      </c>
      <c r="L11" s="25"/>
      <c r="M11" s="25">
        <v>173680416000</v>
      </c>
      <c r="N11" s="25"/>
      <c r="O11" s="25">
        <v>-126709236003</v>
      </c>
      <c r="P11" s="25"/>
      <c r="Q11" s="25">
        <f t="shared" si="1"/>
        <v>46971179997</v>
      </c>
    </row>
    <row r="12" spans="1:17" ht="20.25">
      <c r="A12" s="2" t="s">
        <v>65</v>
      </c>
      <c r="C12" s="25">
        <v>10000000</v>
      </c>
      <c r="D12" s="25"/>
      <c r="E12" s="25">
        <v>29662452000</v>
      </c>
      <c r="F12" s="25"/>
      <c r="G12" s="25">
        <v>-27515304000</v>
      </c>
      <c r="H12" s="25"/>
      <c r="I12" s="25">
        <f t="shared" si="0"/>
        <v>2147148000</v>
      </c>
      <c r="J12" s="25"/>
      <c r="K12" s="25">
        <v>10000000</v>
      </c>
      <c r="L12" s="25"/>
      <c r="M12" s="25">
        <v>29662452000</v>
      </c>
      <c r="N12" s="25"/>
      <c r="O12" s="25">
        <v>-24997868667</v>
      </c>
      <c r="P12" s="25"/>
      <c r="Q12" s="25">
        <f t="shared" si="1"/>
        <v>4664583333</v>
      </c>
    </row>
    <row r="13" spans="1:17" ht="20.25">
      <c r="A13" s="2" t="s">
        <v>67</v>
      </c>
      <c r="C13" s="25">
        <v>5990742</v>
      </c>
      <c r="D13" s="25"/>
      <c r="E13" s="25">
        <v>27810303387</v>
      </c>
      <c r="F13" s="25"/>
      <c r="G13" s="25">
        <v>-29775485425</v>
      </c>
      <c r="H13" s="25"/>
      <c r="I13" s="25">
        <f t="shared" si="0"/>
        <v>-1965182038</v>
      </c>
      <c r="J13" s="25"/>
      <c r="K13" s="25">
        <v>5990742</v>
      </c>
      <c r="L13" s="25"/>
      <c r="M13" s="25">
        <v>27810303387</v>
      </c>
      <c r="N13" s="25"/>
      <c r="O13" s="25">
        <v>-52277530330</v>
      </c>
      <c r="P13" s="25"/>
      <c r="Q13" s="25">
        <f t="shared" si="1"/>
        <v>-24467226943</v>
      </c>
    </row>
    <row r="14" spans="1:17" ht="20.25">
      <c r="A14" s="2" t="s">
        <v>54</v>
      </c>
      <c r="C14" s="25">
        <v>37865693</v>
      </c>
      <c r="D14" s="25"/>
      <c r="E14" s="25">
        <v>414797121235</v>
      </c>
      <c r="F14" s="25"/>
      <c r="G14" s="25">
        <v>-395941833786</v>
      </c>
      <c r="H14" s="25"/>
      <c r="I14" s="25">
        <f t="shared" si="0"/>
        <v>18855287449</v>
      </c>
      <c r="J14" s="25"/>
      <c r="K14" s="25">
        <v>37865693</v>
      </c>
      <c r="L14" s="25"/>
      <c r="M14" s="25">
        <v>414797121235</v>
      </c>
      <c r="N14" s="25"/>
      <c r="O14" s="25">
        <v>-341120753728</v>
      </c>
      <c r="P14" s="25"/>
      <c r="Q14" s="25">
        <f t="shared" si="1"/>
        <v>73676367507</v>
      </c>
    </row>
    <row r="15" spans="1:17" ht="20.25">
      <c r="A15" s="2" t="s">
        <v>62</v>
      </c>
      <c r="C15" s="25">
        <v>2500000</v>
      </c>
      <c r="D15" s="25"/>
      <c r="E15" s="25">
        <v>65980068750</v>
      </c>
      <c r="F15" s="25"/>
      <c r="G15" s="25">
        <v>-57033618750</v>
      </c>
      <c r="H15" s="25"/>
      <c r="I15" s="25">
        <f t="shared" si="0"/>
        <v>8946450000</v>
      </c>
      <c r="J15" s="25"/>
      <c r="K15" s="25">
        <v>2500000</v>
      </c>
      <c r="L15" s="25"/>
      <c r="M15" s="25">
        <v>65980068750</v>
      </c>
      <c r="N15" s="25"/>
      <c r="O15" s="25">
        <v>-46407315083</v>
      </c>
      <c r="P15" s="25"/>
      <c r="Q15" s="25">
        <f t="shared" si="1"/>
        <v>19572753667</v>
      </c>
    </row>
    <row r="16" spans="1:17" ht="20.25">
      <c r="A16" s="2" t="s">
        <v>35</v>
      </c>
      <c r="C16" s="25">
        <v>2505466</v>
      </c>
      <c r="D16" s="25"/>
      <c r="E16" s="25">
        <v>26997653893</v>
      </c>
      <c r="F16" s="25"/>
      <c r="G16" s="25">
        <v>-24058794890</v>
      </c>
      <c r="H16" s="25"/>
      <c r="I16" s="25">
        <f t="shared" si="0"/>
        <v>2938859003</v>
      </c>
      <c r="J16" s="25"/>
      <c r="K16" s="25">
        <v>2505466</v>
      </c>
      <c r="L16" s="25"/>
      <c r="M16" s="25">
        <v>26997653893</v>
      </c>
      <c r="N16" s="25"/>
      <c r="O16" s="25">
        <v>-37951276180</v>
      </c>
      <c r="P16" s="25"/>
      <c r="Q16" s="25">
        <f t="shared" si="1"/>
        <v>-10953622287</v>
      </c>
    </row>
    <row r="17" spans="1:17" ht="20.25">
      <c r="A17" s="2" t="s">
        <v>64</v>
      </c>
      <c r="C17" s="25">
        <v>19591320</v>
      </c>
      <c r="D17" s="25"/>
      <c r="E17" s="25">
        <v>144113162180</v>
      </c>
      <c r="F17" s="25"/>
      <c r="G17" s="25">
        <v>-136712756554</v>
      </c>
      <c r="H17" s="25"/>
      <c r="I17" s="25">
        <f t="shared" si="0"/>
        <v>7400405626</v>
      </c>
      <c r="J17" s="25"/>
      <c r="K17" s="25">
        <v>19591320</v>
      </c>
      <c r="L17" s="25"/>
      <c r="M17" s="25">
        <v>144113162180</v>
      </c>
      <c r="N17" s="25"/>
      <c r="O17" s="25">
        <v>-120061843935</v>
      </c>
      <c r="P17" s="25"/>
      <c r="Q17" s="25">
        <f t="shared" si="1"/>
        <v>24051318245</v>
      </c>
    </row>
    <row r="18" spans="1:17" ht="20.25">
      <c r="A18" s="2" t="s">
        <v>57</v>
      </c>
      <c r="C18" s="25">
        <v>85000000</v>
      </c>
      <c r="D18" s="25"/>
      <c r="E18" s="25">
        <v>161553006000</v>
      </c>
      <c r="F18" s="25"/>
      <c r="G18" s="25">
        <v>-148202914500</v>
      </c>
      <c r="H18" s="25"/>
      <c r="I18" s="25">
        <f t="shared" si="0"/>
        <v>13350091500</v>
      </c>
      <c r="J18" s="25"/>
      <c r="K18" s="25">
        <v>85000000</v>
      </c>
      <c r="L18" s="25"/>
      <c r="M18" s="25">
        <v>161553006000</v>
      </c>
      <c r="N18" s="25"/>
      <c r="O18" s="25">
        <v>-99534226494</v>
      </c>
      <c r="P18" s="25"/>
      <c r="Q18" s="25">
        <f t="shared" si="1"/>
        <v>62018779506</v>
      </c>
    </row>
    <row r="19" spans="1:17" ht="20.25">
      <c r="A19" s="2" t="s">
        <v>42</v>
      </c>
      <c r="C19" s="25">
        <v>11304756</v>
      </c>
      <c r="D19" s="25"/>
      <c r="E19" s="25">
        <v>91136065811</v>
      </c>
      <c r="F19" s="25"/>
      <c r="G19" s="25">
        <v>-87764818001</v>
      </c>
      <c r="H19" s="25"/>
      <c r="I19" s="25">
        <f t="shared" si="0"/>
        <v>3371247810</v>
      </c>
      <c r="J19" s="25"/>
      <c r="K19" s="25">
        <v>11304756</v>
      </c>
      <c r="L19" s="25"/>
      <c r="M19" s="25">
        <v>91136065811</v>
      </c>
      <c r="N19" s="25"/>
      <c r="O19" s="25">
        <v>-83626058906</v>
      </c>
      <c r="P19" s="25"/>
      <c r="Q19" s="25">
        <f t="shared" si="1"/>
        <v>7510006905</v>
      </c>
    </row>
    <row r="20" spans="1:17" ht="20.25">
      <c r="A20" s="2" t="s">
        <v>43</v>
      </c>
      <c r="C20" s="25">
        <v>17850000</v>
      </c>
      <c r="D20" s="25"/>
      <c r="E20" s="25">
        <v>159694132500</v>
      </c>
      <c r="F20" s="25"/>
      <c r="G20" s="25">
        <v>-157800020356</v>
      </c>
      <c r="H20" s="25"/>
      <c r="I20" s="25">
        <f t="shared" si="0"/>
        <v>1894112144</v>
      </c>
      <c r="J20" s="25"/>
      <c r="K20" s="25">
        <v>17850000</v>
      </c>
      <c r="L20" s="25"/>
      <c r="M20" s="25">
        <v>159694132500</v>
      </c>
      <c r="N20" s="25"/>
      <c r="O20" s="25">
        <v>-165657384089</v>
      </c>
      <c r="P20" s="25"/>
      <c r="Q20" s="25">
        <f t="shared" si="1"/>
        <v>-5963251589</v>
      </c>
    </row>
    <row r="21" spans="1:17" ht="20.25">
      <c r="A21" s="2" t="s">
        <v>44</v>
      </c>
      <c r="C21" s="25">
        <v>8723871</v>
      </c>
      <c r="D21" s="25"/>
      <c r="E21" s="25">
        <v>102329174817</v>
      </c>
      <c r="F21" s="25"/>
      <c r="G21" s="25">
        <v>-91142341298</v>
      </c>
      <c r="H21" s="25"/>
      <c r="I21" s="25">
        <f t="shared" si="0"/>
        <v>11186833519</v>
      </c>
      <c r="J21" s="25"/>
      <c r="K21" s="25">
        <v>8723871</v>
      </c>
      <c r="L21" s="25"/>
      <c r="M21" s="25">
        <v>102329174817</v>
      </c>
      <c r="N21" s="25"/>
      <c r="O21" s="25">
        <v>-93941910371</v>
      </c>
      <c r="P21" s="25"/>
      <c r="Q21" s="25">
        <f t="shared" si="1"/>
        <v>8387264446</v>
      </c>
    </row>
    <row r="22" spans="1:17" ht="20.25">
      <c r="A22" s="2" t="s">
        <v>45</v>
      </c>
      <c r="C22" s="25">
        <v>32382652</v>
      </c>
      <c r="D22" s="25"/>
      <c r="E22" s="25">
        <v>407203186540</v>
      </c>
      <c r="F22" s="25"/>
      <c r="G22" s="25">
        <v>-412353582575</v>
      </c>
      <c r="H22" s="25"/>
      <c r="I22" s="25">
        <f t="shared" si="0"/>
        <v>-5150396035</v>
      </c>
      <c r="J22" s="25"/>
      <c r="K22" s="25">
        <v>32382652</v>
      </c>
      <c r="L22" s="25"/>
      <c r="M22" s="25">
        <v>407203186540</v>
      </c>
      <c r="N22" s="25"/>
      <c r="O22" s="25">
        <v>-445863549619</v>
      </c>
      <c r="P22" s="25"/>
      <c r="Q22" s="25">
        <f t="shared" si="1"/>
        <v>-38660363079</v>
      </c>
    </row>
    <row r="23" spans="1:17" ht="20.25">
      <c r="A23" s="2" t="s">
        <v>60</v>
      </c>
      <c r="C23" s="25">
        <v>4118000</v>
      </c>
      <c r="D23" s="25"/>
      <c r="E23" s="25">
        <v>90711913464</v>
      </c>
      <c r="F23" s="25"/>
      <c r="G23" s="25">
        <v>-79986948966</v>
      </c>
      <c r="H23" s="25"/>
      <c r="I23" s="25">
        <f t="shared" si="0"/>
        <v>10724964498</v>
      </c>
      <c r="J23" s="25"/>
      <c r="K23" s="25">
        <v>4118000</v>
      </c>
      <c r="L23" s="25"/>
      <c r="M23" s="25">
        <v>90711913464</v>
      </c>
      <c r="N23" s="25"/>
      <c r="O23" s="25">
        <v>-63776697282</v>
      </c>
      <c r="P23" s="25"/>
      <c r="Q23" s="25">
        <f t="shared" si="1"/>
        <v>26935216182</v>
      </c>
    </row>
    <row r="24" spans="1:17" ht="20.25">
      <c r="A24" s="2" t="s">
        <v>34</v>
      </c>
      <c r="C24" s="25">
        <v>7600001</v>
      </c>
      <c r="D24" s="25"/>
      <c r="E24" s="25">
        <v>41929034516</v>
      </c>
      <c r="F24" s="25"/>
      <c r="G24" s="25">
        <v>-41392865075</v>
      </c>
      <c r="H24" s="25"/>
      <c r="I24" s="25">
        <f t="shared" si="0"/>
        <v>536169441</v>
      </c>
      <c r="J24" s="25"/>
      <c r="K24" s="25">
        <v>7600001</v>
      </c>
      <c r="L24" s="25"/>
      <c r="M24" s="25">
        <v>41929034516</v>
      </c>
      <c r="N24" s="25"/>
      <c r="O24" s="25">
        <v>-52173421097</v>
      </c>
      <c r="P24" s="25"/>
      <c r="Q24" s="25">
        <f t="shared" si="1"/>
        <v>-10244386581</v>
      </c>
    </row>
    <row r="25" spans="1:17" ht="20.25">
      <c r="A25" s="2" t="s">
        <v>33</v>
      </c>
      <c r="C25" s="25">
        <v>5818182</v>
      </c>
      <c r="D25" s="25"/>
      <c r="E25" s="25">
        <v>34527875988</v>
      </c>
      <c r="F25" s="25"/>
      <c r="G25" s="25">
        <v>-33197656310</v>
      </c>
      <c r="H25" s="25"/>
      <c r="I25" s="25">
        <f t="shared" si="0"/>
        <v>1330219678</v>
      </c>
      <c r="J25" s="25"/>
      <c r="K25" s="25">
        <v>5818182</v>
      </c>
      <c r="L25" s="25"/>
      <c r="M25" s="25">
        <v>34527875988</v>
      </c>
      <c r="N25" s="25"/>
      <c r="O25" s="25">
        <v>-29805595200</v>
      </c>
      <c r="P25" s="25"/>
      <c r="Q25" s="25">
        <f t="shared" si="1"/>
        <v>4722280788</v>
      </c>
    </row>
    <row r="26" spans="1:17" ht="20.25">
      <c r="A26" s="2" t="s">
        <v>51</v>
      </c>
      <c r="C26" s="25">
        <v>1000000</v>
      </c>
      <c r="D26" s="25"/>
      <c r="E26" s="25">
        <v>34543237500</v>
      </c>
      <c r="F26" s="25"/>
      <c r="G26" s="25">
        <v>-32276803500</v>
      </c>
      <c r="H26" s="25"/>
      <c r="I26" s="25">
        <f t="shared" si="0"/>
        <v>2266434000</v>
      </c>
      <c r="J26" s="25"/>
      <c r="K26" s="25">
        <v>1000000</v>
      </c>
      <c r="L26" s="25"/>
      <c r="M26" s="25">
        <v>34543237500</v>
      </c>
      <c r="N26" s="25"/>
      <c r="O26" s="25">
        <v>-38051801544</v>
      </c>
      <c r="P26" s="25"/>
      <c r="Q26" s="25">
        <f t="shared" si="1"/>
        <v>-3508564044</v>
      </c>
    </row>
    <row r="27" spans="1:17" ht="20.25">
      <c r="A27" s="2" t="s">
        <v>41</v>
      </c>
      <c r="C27" s="25">
        <v>4572828</v>
      </c>
      <c r="D27" s="25"/>
      <c r="E27" s="25">
        <v>79139238513</v>
      </c>
      <c r="F27" s="25"/>
      <c r="G27" s="25">
        <v>-78230114579</v>
      </c>
      <c r="H27" s="25"/>
      <c r="I27" s="25">
        <f t="shared" si="0"/>
        <v>909123934</v>
      </c>
      <c r="J27" s="25"/>
      <c r="K27" s="25">
        <v>4572828</v>
      </c>
      <c r="L27" s="25"/>
      <c r="M27" s="25">
        <v>79139238513</v>
      </c>
      <c r="N27" s="25"/>
      <c r="O27" s="25">
        <v>-62437025377</v>
      </c>
      <c r="P27" s="25"/>
      <c r="Q27" s="25">
        <f t="shared" si="1"/>
        <v>16702213136</v>
      </c>
    </row>
    <row r="28" spans="1:17" ht="20.25">
      <c r="A28" s="2" t="s">
        <v>38</v>
      </c>
      <c r="C28" s="25">
        <v>1100000</v>
      </c>
      <c r="D28" s="25"/>
      <c r="E28" s="25">
        <v>22284612900</v>
      </c>
      <c r="F28" s="25"/>
      <c r="G28" s="25">
        <v>-20731906800</v>
      </c>
      <c r="H28" s="25"/>
      <c r="I28" s="25">
        <f t="shared" si="0"/>
        <v>1552706100</v>
      </c>
      <c r="J28" s="25"/>
      <c r="K28" s="25">
        <v>1100000</v>
      </c>
      <c r="L28" s="25"/>
      <c r="M28" s="25">
        <v>22284612900</v>
      </c>
      <c r="N28" s="25"/>
      <c r="O28" s="25">
        <v>-22570509272</v>
      </c>
      <c r="P28" s="25"/>
      <c r="Q28" s="25">
        <f t="shared" si="1"/>
        <v>-285896372</v>
      </c>
    </row>
    <row r="29" spans="1:17" ht="20.25">
      <c r="A29" s="2" t="s">
        <v>68</v>
      </c>
      <c r="C29" s="25">
        <v>1030000</v>
      </c>
      <c r="D29" s="25"/>
      <c r="E29" s="25">
        <v>14661839880</v>
      </c>
      <c r="F29" s="25"/>
      <c r="G29" s="25">
        <v>-13904174970</v>
      </c>
      <c r="H29" s="25"/>
      <c r="I29" s="25">
        <f t="shared" si="0"/>
        <v>757664910</v>
      </c>
      <c r="J29" s="25"/>
      <c r="K29" s="25">
        <v>1030000</v>
      </c>
      <c r="L29" s="25"/>
      <c r="M29" s="25">
        <v>14661839880</v>
      </c>
      <c r="N29" s="25"/>
      <c r="O29" s="25">
        <v>-21397647124</v>
      </c>
      <c r="P29" s="25"/>
      <c r="Q29" s="25">
        <f t="shared" si="1"/>
        <v>-6735807244</v>
      </c>
    </row>
    <row r="30" spans="1:17" ht="20.25">
      <c r="A30" s="2" t="s">
        <v>36</v>
      </c>
      <c r="C30" s="25">
        <v>842938</v>
      </c>
      <c r="D30" s="25"/>
      <c r="E30" s="25">
        <v>86473603950</v>
      </c>
      <c r="F30" s="25"/>
      <c r="G30" s="25">
        <v>-77172663990</v>
      </c>
      <c r="H30" s="25"/>
      <c r="I30" s="25">
        <f t="shared" si="0"/>
        <v>9300939960</v>
      </c>
      <c r="J30" s="25"/>
      <c r="K30" s="25">
        <v>842938</v>
      </c>
      <c r="L30" s="25"/>
      <c r="M30" s="25">
        <v>86473603950</v>
      </c>
      <c r="N30" s="25"/>
      <c r="O30" s="25">
        <v>-75677616005</v>
      </c>
      <c r="P30" s="25"/>
      <c r="Q30" s="25">
        <f t="shared" si="1"/>
        <v>10795987945</v>
      </c>
    </row>
    <row r="31" spans="1:17" ht="20.25">
      <c r="A31" s="2" t="s">
        <v>37</v>
      </c>
      <c r="C31" s="25">
        <v>836661</v>
      </c>
      <c r="D31" s="25"/>
      <c r="E31" s="25">
        <v>15386133040</v>
      </c>
      <c r="F31" s="25"/>
      <c r="G31" s="25">
        <v>-17781379697</v>
      </c>
      <c r="H31" s="25"/>
      <c r="I31" s="25">
        <f t="shared" si="0"/>
        <v>-2395246657</v>
      </c>
      <c r="J31" s="25"/>
      <c r="K31" s="25">
        <v>836661</v>
      </c>
      <c r="L31" s="25"/>
      <c r="M31" s="25">
        <v>15386133040</v>
      </c>
      <c r="N31" s="25"/>
      <c r="O31" s="25">
        <v>-20691927887</v>
      </c>
      <c r="P31" s="25"/>
      <c r="Q31" s="25">
        <f t="shared" si="1"/>
        <v>-5305794847</v>
      </c>
    </row>
    <row r="32" spans="1:17" ht="20.25">
      <c r="A32" s="2" t="s">
        <v>58</v>
      </c>
      <c r="C32" s="25">
        <v>2665000</v>
      </c>
      <c r="D32" s="25"/>
      <c r="E32" s="25">
        <v>73089862267</v>
      </c>
      <c r="F32" s="25"/>
      <c r="G32" s="25">
        <v>-64109266650</v>
      </c>
      <c r="H32" s="25"/>
      <c r="I32" s="25">
        <f t="shared" si="0"/>
        <v>8980595617</v>
      </c>
      <c r="J32" s="25"/>
      <c r="K32" s="25">
        <v>2665000</v>
      </c>
      <c r="L32" s="25"/>
      <c r="M32" s="25">
        <v>73089862267</v>
      </c>
      <c r="N32" s="25"/>
      <c r="O32" s="25">
        <v>-47181241284</v>
      </c>
      <c r="P32" s="25"/>
      <c r="Q32" s="25">
        <f t="shared" si="1"/>
        <v>25908620983</v>
      </c>
    </row>
    <row r="33" spans="1:17" ht="20.25">
      <c r="A33" s="2" t="s">
        <v>24</v>
      </c>
      <c r="C33" s="25">
        <v>780134</v>
      </c>
      <c r="D33" s="25"/>
      <c r="E33" s="25">
        <v>122760415687</v>
      </c>
      <c r="F33" s="25"/>
      <c r="G33" s="25">
        <v>-100532488469</v>
      </c>
      <c r="H33" s="25"/>
      <c r="I33" s="25">
        <f t="shared" si="0"/>
        <v>22227927218</v>
      </c>
      <c r="J33" s="25"/>
      <c r="K33" s="25">
        <v>780134</v>
      </c>
      <c r="L33" s="25"/>
      <c r="M33" s="25">
        <v>122760415687</v>
      </c>
      <c r="N33" s="25"/>
      <c r="O33" s="25">
        <v>-100559793329</v>
      </c>
      <c r="P33" s="25"/>
      <c r="Q33" s="25">
        <f t="shared" si="1"/>
        <v>22200622358</v>
      </c>
    </row>
    <row r="34" spans="1:17" ht="20.25">
      <c r="A34" s="2" t="s">
        <v>26</v>
      </c>
      <c r="C34" s="25">
        <v>500000</v>
      </c>
      <c r="D34" s="25"/>
      <c r="E34" s="25">
        <v>65577478500</v>
      </c>
      <c r="F34" s="25"/>
      <c r="G34" s="25">
        <v>-59061480750</v>
      </c>
      <c r="H34" s="25"/>
      <c r="I34" s="25">
        <f t="shared" si="0"/>
        <v>6515997750</v>
      </c>
      <c r="J34" s="25"/>
      <c r="K34" s="25">
        <v>500000</v>
      </c>
      <c r="L34" s="25"/>
      <c r="M34" s="25">
        <v>65577478500</v>
      </c>
      <c r="N34" s="25"/>
      <c r="O34" s="25">
        <v>-34238716494</v>
      </c>
      <c r="P34" s="25"/>
      <c r="Q34" s="25">
        <f t="shared" si="1"/>
        <v>31338762006</v>
      </c>
    </row>
    <row r="35" spans="1:17" ht="20.25">
      <c r="A35" s="2" t="s">
        <v>27</v>
      </c>
      <c r="C35" s="25">
        <v>2685000</v>
      </c>
      <c r="D35" s="25"/>
      <c r="E35" s="25">
        <v>206315574525</v>
      </c>
      <c r="F35" s="25"/>
      <c r="G35" s="25">
        <v>-189367270537</v>
      </c>
      <c r="H35" s="25"/>
      <c r="I35" s="25">
        <f t="shared" si="0"/>
        <v>16948303988</v>
      </c>
      <c r="J35" s="25"/>
      <c r="K35" s="25">
        <v>2685000</v>
      </c>
      <c r="L35" s="25"/>
      <c r="M35" s="25">
        <v>206315574525</v>
      </c>
      <c r="N35" s="25"/>
      <c r="O35" s="25">
        <v>-142744754937</v>
      </c>
      <c r="P35" s="25"/>
      <c r="Q35" s="25">
        <f t="shared" si="1"/>
        <v>63570819588</v>
      </c>
    </row>
    <row r="36" spans="1:17" ht="20.25">
      <c r="A36" s="2" t="s">
        <v>50</v>
      </c>
      <c r="C36" s="25">
        <v>303736</v>
      </c>
      <c r="D36" s="25"/>
      <c r="E36" s="25">
        <v>9072959562</v>
      </c>
      <c r="F36" s="25"/>
      <c r="G36" s="25">
        <v>-8574777090</v>
      </c>
      <c r="H36" s="25"/>
      <c r="I36" s="25">
        <f t="shared" si="0"/>
        <v>498182472</v>
      </c>
      <c r="J36" s="25"/>
      <c r="K36" s="25">
        <v>303736</v>
      </c>
      <c r="L36" s="25"/>
      <c r="M36" s="25">
        <v>9072959562</v>
      </c>
      <c r="N36" s="25"/>
      <c r="O36" s="25">
        <v>-7252973218</v>
      </c>
      <c r="P36" s="25"/>
      <c r="Q36" s="25">
        <f t="shared" si="1"/>
        <v>1819986344</v>
      </c>
    </row>
    <row r="37" spans="1:17" ht="20.25">
      <c r="A37" s="2" t="s">
        <v>49</v>
      </c>
      <c r="C37" s="25">
        <v>22684146</v>
      </c>
      <c r="D37" s="25"/>
      <c r="E37" s="25">
        <v>150064761829</v>
      </c>
      <c r="F37" s="25"/>
      <c r="G37" s="25">
        <v>-145826140950</v>
      </c>
      <c r="H37" s="25"/>
      <c r="I37" s="25">
        <f t="shared" si="0"/>
        <v>4238620879</v>
      </c>
      <c r="J37" s="25"/>
      <c r="K37" s="25">
        <v>22684146</v>
      </c>
      <c r="L37" s="25"/>
      <c r="M37" s="25">
        <v>150064761829</v>
      </c>
      <c r="N37" s="25"/>
      <c r="O37" s="25">
        <v>-118062324442</v>
      </c>
      <c r="P37" s="25"/>
      <c r="Q37" s="25">
        <f t="shared" si="1"/>
        <v>32002437387</v>
      </c>
    </row>
    <row r="38" spans="1:17" ht="20.25">
      <c r="A38" s="2" t="s">
        <v>55</v>
      </c>
      <c r="C38" s="25">
        <v>49380632</v>
      </c>
      <c r="D38" s="25"/>
      <c r="E38" s="25">
        <v>108236432013</v>
      </c>
      <c r="F38" s="25"/>
      <c r="G38" s="25">
        <v>-89534354645</v>
      </c>
      <c r="H38" s="25"/>
      <c r="I38" s="25">
        <f t="shared" si="0"/>
        <v>18702077368</v>
      </c>
      <c r="J38" s="25"/>
      <c r="K38" s="25">
        <v>49380632</v>
      </c>
      <c r="L38" s="25"/>
      <c r="M38" s="25">
        <v>108236432013</v>
      </c>
      <c r="N38" s="25"/>
      <c r="O38" s="25">
        <v>-184790396405</v>
      </c>
      <c r="P38" s="25"/>
      <c r="Q38" s="25">
        <f t="shared" si="1"/>
        <v>-76553964392</v>
      </c>
    </row>
    <row r="39" spans="1:17" ht="20.25">
      <c r="A39" s="2" t="s">
        <v>40</v>
      </c>
      <c r="C39" s="25">
        <v>16750000</v>
      </c>
      <c r="D39" s="25"/>
      <c r="E39" s="25">
        <v>223780536000</v>
      </c>
      <c r="F39" s="25"/>
      <c r="G39" s="25">
        <v>-204632647875</v>
      </c>
      <c r="H39" s="25"/>
      <c r="I39" s="25">
        <f t="shared" si="0"/>
        <v>19147888125</v>
      </c>
      <c r="J39" s="25"/>
      <c r="K39" s="25">
        <v>16750000</v>
      </c>
      <c r="L39" s="25"/>
      <c r="M39" s="25">
        <v>223780536000</v>
      </c>
      <c r="N39" s="25"/>
      <c r="O39" s="25">
        <v>-211749994268</v>
      </c>
      <c r="P39" s="25"/>
      <c r="Q39" s="25">
        <f t="shared" si="1"/>
        <v>12030541732</v>
      </c>
    </row>
    <row r="40" spans="1:17" ht="20.25">
      <c r="A40" s="2" t="s">
        <v>25</v>
      </c>
      <c r="C40" s="25">
        <v>1404845</v>
      </c>
      <c r="D40" s="25"/>
      <c r="E40" s="25">
        <v>112277488248</v>
      </c>
      <c r="F40" s="25"/>
      <c r="G40" s="25">
        <v>-101943490574</v>
      </c>
      <c r="H40" s="25"/>
      <c r="I40" s="25">
        <f t="shared" si="0"/>
        <v>10333997674</v>
      </c>
      <c r="J40" s="25"/>
      <c r="K40" s="25">
        <v>1404845</v>
      </c>
      <c r="L40" s="25"/>
      <c r="M40" s="25">
        <v>112277488248</v>
      </c>
      <c r="N40" s="25"/>
      <c r="O40" s="25">
        <v>-111875102116</v>
      </c>
      <c r="P40" s="25"/>
      <c r="Q40" s="25">
        <f t="shared" si="1"/>
        <v>402386132</v>
      </c>
    </row>
    <row r="41" spans="1:17" ht="20.25">
      <c r="A41" s="2" t="s">
        <v>47</v>
      </c>
      <c r="C41" s="25">
        <v>10140132</v>
      </c>
      <c r="D41" s="25"/>
      <c r="E41" s="25">
        <v>89841241486</v>
      </c>
      <c r="F41" s="25"/>
      <c r="G41" s="25">
        <v>-93271732812</v>
      </c>
      <c r="H41" s="25"/>
      <c r="I41" s="25">
        <f t="shared" si="0"/>
        <v>-3430491326</v>
      </c>
      <c r="J41" s="25"/>
      <c r="K41" s="25">
        <v>10140132</v>
      </c>
      <c r="L41" s="25"/>
      <c r="M41" s="25">
        <v>89841241486</v>
      </c>
      <c r="N41" s="25"/>
      <c r="O41" s="25">
        <v>-96604113587</v>
      </c>
      <c r="P41" s="25"/>
      <c r="Q41" s="25">
        <f t="shared" si="1"/>
        <v>-6762872101</v>
      </c>
    </row>
    <row r="42" spans="1:17" ht="20.25">
      <c r="A42" s="2" t="s">
        <v>46</v>
      </c>
      <c r="C42" s="25">
        <v>7864723</v>
      </c>
      <c r="D42" s="25"/>
      <c r="E42" s="25">
        <v>64107008764</v>
      </c>
      <c r="F42" s="25"/>
      <c r="G42" s="25">
        <v>-53943702497</v>
      </c>
      <c r="H42" s="25"/>
      <c r="I42" s="25">
        <f t="shared" si="0"/>
        <v>10163306267</v>
      </c>
      <c r="J42" s="25"/>
      <c r="K42" s="25">
        <v>7864723</v>
      </c>
      <c r="L42" s="25"/>
      <c r="M42" s="25">
        <v>64107008764</v>
      </c>
      <c r="N42" s="25"/>
      <c r="O42" s="25">
        <v>-87437951978</v>
      </c>
      <c r="P42" s="25"/>
      <c r="Q42" s="25">
        <f t="shared" si="1"/>
        <v>-23330943214</v>
      </c>
    </row>
    <row r="43" spans="1:17" ht="20.25">
      <c r="A43" s="2" t="s">
        <v>59</v>
      </c>
      <c r="C43" s="25">
        <v>7000000</v>
      </c>
      <c r="D43" s="25"/>
      <c r="E43" s="25">
        <v>120518622000</v>
      </c>
      <c r="F43" s="25"/>
      <c r="G43" s="25">
        <v>-95652756881</v>
      </c>
      <c r="H43" s="25"/>
      <c r="I43" s="25">
        <f t="shared" si="0"/>
        <v>24865865119</v>
      </c>
      <c r="J43" s="25"/>
      <c r="K43" s="25">
        <v>7000000</v>
      </c>
      <c r="L43" s="25"/>
      <c r="M43" s="25">
        <v>120518622000</v>
      </c>
      <c r="N43" s="25"/>
      <c r="O43" s="25">
        <v>-129599268750</v>
      </c>
      <c r="P43" s="25"/>
      <c r="Q43" s="25">
        <f t="shared" si="1"/>
        <v>-9080646750</v>
      </c>
    </row>
    <row r="44" spans="1:17" ht="20.25">
      <c r="A44" s="2" t="s">
        <v>16</v>
      </c>
      <c r="C44" s="25">
        <v>4000000</v>
      </c>
      <c r="D44" s="25"/>
      <c r="E44" s="25">
        <v>14723868600</v>
      </c>
      <c r="F44" s="25"/>
      <c r="G44" s="25">
        <v>-12863007000</v>
      </c>
      <c r="H44" s="25"/>
      <c r="I44" s="25">
        <f t="shared" si="0"/>
        <v>1860861600</v>
      </c>
      <c r="J44" s="25"/>
      <c r="K44" s="25">
        <v>4000000</v>
      </c>
      <c r="L44" s="25"/>
      <c r="M44" s="25">
        <v>14723868600</v>
      </c>
      <c r="N44" s="25"/>
      <c r="O44" s="25">
        <v>-19570856404</v>
      </c>
      <c r="P44" s="25"/>
      <c r="Q44" s="25">
        <f t="shared" si="1"/>
        <v>-4846987804</v>
      </c>
    </row>
    <row r="45" spans="1:17" ht="20.25">
      <c r="A45" s="2" t="s">
        <v>15</v>
      </c>
      <c r="C45" s="25">
        <v>36240000</v>
      </c>
      <c r="D45" s="25"/>
      <c r="E45" s="25">
        <v>91033588044</v>
      </c>
      <c r="F45" s="25"/>
      <c r="G45" s="25">
        <v>-87454598956</v>
      </c>
      <c r="H45" s="25"/>
      <c r="I45" s="25">
        <f t="shared" si="0"/>
        <v>3578989088</v>
      </c>
      <c r="J45" s="25"/>
      <c r="K45" s="25">
        <v>36240000</v>
      </c>
      <c r="L45" s="25"/>
      <c r="M45" s="25">
        <v>91033588044</v>
      </c>
      <c r="N45" s="25"/>
      <c r="O45" s="25">
        <v>-111095294737</v>
      </c>
      <c r="P45" s="25"/>
      <c r="Q45" s="25">
        <f t="shared" si="1"/>
        <v>-20061706693</v>
      </c>
    </row>
    <row r="46" spans="1:17" ht="20.25">
      <c r="A46" s="2" t="s">
        <v>17</v>
      </c>
      <c r="C46" s="25">
        <v>50565043</v>
      </c>
      <c r="D46" s="25"/>
      <c r="E46" s="25">
        <v>200403289623</v>
      </c>
      <c r="F46" s="25"/>
      <c r="G46" s="25">
        <v>-181755278474</v>
      </c>
      <c r="H46" s="25"/>
      <c r="I46" s="25">
        <f t="shared" si="0"/>
        <v>18648011149</v>
      </c>
      <c r="J46" s="25"/>
      <c r="K46" s="25">
        <v>50565043</v>
      </c>
      <c r="L46" s="25"/>
      <c r="M46" s="25">
        <v>200403289623</v>
      </c>
      <c r="N46" s="25"/>
      <c r="O46" s="25">
        <v>-207729851317</v>
      </c>
      <c r="P46" s="25"/>
      <c r="Q46" s="25">
        <f t="shared" si="1"/>
        <v>-7326561694</v>
      </c>
    </row>
    <row r="47" spans="1:17" ht="20.25">
      <c r="A47" s="2" t="s">
        <v>39</v>
      </c>
      <c r="C47" s="25">
        <v>1394767</v>
      </c>
      <c r="D47" s="25"/>
      <c r="E47" s="25">
        <v>4959396523</v>
      </c>
      <c r="F47" s="25"/>
      <c r="G47" s="25">
        <v>-4022144063</v>
      </c>
      <c r="H47" s="25"/>
      <c r="I47" s="25">
        <f t="shared" si="0"/>
        <v>937252460</v>
      </c>
      <c r="J47" s="25"/>
      <c r="K47" s="25">
        <v>1394767</v>
      </c>
      <c r="L47" s="25"/>
      <c r="M47" s="25">
        <v>4959396523</v>
      </c>
      <c r="N47" s="25"/>
      <c r="O47" s="25">
        <v>-4652979478</v>
      </c>
      <c r="P47" s="25"/>
      <c r="Q47" s="25">
        <f t="shared" si="1"/>
        <v>306417045</v>
      </c>
    </row>
    <row r="48" spans="1:17" ht="20.25">
      <c r="A48" s="2" t="s">
        <v>31</v>
      </c>
      <c r="C48" s="25">
        <v>1129857</v>
      </c>
      <c r="D48" s="25"/>
      <c r="E48" s="25">
        <v>36782649990</v>
      </c>
      <c r="F48" s="25"/>
      <c r="G48" s="25">
        <v>-30773881213</v>
      </c>
      <c r="H48" s="25"/>
      <c r="I48" s="25">
        <f t="shared" si="0"/>
        <v>6008768777</v>
      </c>
      <c r="J48" s="25"/>
      <c r="K48" s="25">
        <v>1129857</v>
      </c>
      <c r="L48" s="25"/>
      <c r="M48" s="25">
        <v>36782649990</v>
      </c>
      <c r="N48" s="25"/>
      <c r="O48" s="25">
        <v>-40275112239</v>
      </c>
      <c r="P48" s="25"/>
      <c r="Q48" s="25">
        <f t="shared" si="1"/>
        <v>-3492462249</v>
      </c>
    </row>
    <row r="49" spans="1:17" ht="20.25">
      <c r="A49" s="2" t="s">
        <v>61</v>
      </c>
      <c r="C49" s="25">
        <v>6942000</v>
      </c>
      <c r="D49" s="25"/>
      <c r="E49" s="25">
        <v>47131747533</v>
      </c>
      <c r="F49" s="25"/>
      <c r="G49" s="25">
        <v>-46096643268</v>
      </c>
      <c r="H49" s="25"/>
      <c r="I49" s="25">
        <f t="shared" si="0"/>
        <v>1035104265</v>
      </c>
      <c r="J49" s="25"/>
      <c r="K49" s="25">
        <v>6942000</v>
      </c>
      <c r="L49" s="25"/>
      <c r="M49" s="25">
        <v>47131747533</v>
      </c>
      <c r="N49" s="25"/>
      <c r="O49" s="25">
        <v>-50651102034</v>
      </c>
      <c r="P49" s="25"/>
      <c r="Q49" s="25">
        <f t="shared" si="1"/>
        <v>-3519354501</v>
      </c>
    </row>
    <row r="50" spans="1:17" ht="20.25">
      <c r="A50" s="2" t="s">
        <v>48</v>
      </c>
      <c r="C50" s="25">
        <v>1919370</v>
      </c>
      <c r="D50" s="25"/>
      <c r="E50" s="25">
        <v>15072803013</v>
      </c>
      <c r="F50" s="25"/>
      <c r="G50" s="25">
        <v>-14290543616</v>
      </c>
      <c r="H50" s="25"/>
      <c r="I50" s="25">
        <f t="shared" si="0"/>
        <v>782259397</v>
      </c>
      <c r="J50" s="25"/>
      <c r="K50" s="25">
        <v>1919370</v>
      </c>
      <c r="L50" s="25"/>
      <c r="M50" s="25">
        <v>15072803013</v>
      </c>
      <c r="N50" s="25"/>
      <c r="O50" s="25">
        <v>-15460212149</v>
      </c>
      <c r="P50" s="25"/>
      <c r="Q50" s="25">
        <f t="shared" si="1"/>
        <v>-387409136</v>
      </c>
    </row>
    <row r="51" spans="1:17" ht="20.25">
      <c r="A51" s="2" t="s">
        <v>21</v>
      </c>
      <c r="C51" s="25">
        <v>400000</v>
      </c>
      <c r="D51" s="25"/>
      <c r="E51" s="25">
        <v>1964640420</v>
      </c>
      <c r="F51" s="25"/>
      <c r="G51" s="25">
        <v>46222976622</v>
      </c>
      <c r="H51" s="25"/>
      <c r="I51" s="25">
        <f t="shared" si="0"/>
        <v>48187617042</v>
      </c>
      <c r="J51" s="25"/>
      <c r="K51" s="25">
        <v>400000</v>
      </c>
      <c r="L51" s="25"/>
      <c r="M51" s="25">
        <v>1964640420</v>
      </c>
      <c r="N51" s="25"/>
      <c r="O51" s="25">
        <v>-5710419647</v>
      </c>
      <c r="P51" s="25"/>
      <c r="Q51" s="25">
        <f t="shared" si="1"/>
        <v>-3745779227</v>
      </c>
    </row>
    <row r="52" spans="1:17" ht="20.25">
      <c r="A52" s="2" t="s">
        <v>20</v>
      </c>
      <c r="C52" s="25">
        <v>34263645</v>
      </c>
      <c r="D52" s="25"/>
      <c r="E52" s="25">
        <v>54802180086</v>
      </c>
      <c r="F52" s="25"/>
      <c r="G52" s="25">
        <v>-49488854981</v>
      </c>
      <c r="H52" s="25"/>
      <c r="I52" s="25">
        <f t="shared" si="0"/>
        <v>5313325105</v>
      </c>
      <c r="J52" s="25"/>
      <c r="K52" s="25">
        <v>34263645</v>
      </c>
      <c r="L52" s="25"/>
      <c r="M52" s="25">
        <v>54802180086</v>
      </c>
      <c r="N52" s="25"/>
      <c r="O52" s="25">
        <v>-81745000558</v>
      </c>
      <c r="P52" s="25"/>
      <c r="Q52" s="25">
        <f t="shared" si="1"/>
        <v>-26942820472</v>
      </c>
    </row>
    <row r="53" spans="1:17" ht="20.25">
      <c r="A53" s="2" t="s">
        <v>28</v>
      </c>
      <c r="C53" s="25">
        <v>30155556</v>
      </c>
      <c r="D53" s="25"/>
      <c r="E53" s="25">
        <v>88279704151</v>
      </c>
      <c r="F53" s="25"/>
      <c r="G53" s="25">
        <v>-81834836106</v>
      </c>
      <c r="H53" s="25"/>
      <c r="I53" s="25">
        <f t="shared" si="0"/>
        <v>6444868045</v>
      </c>
      <c r="J53" s="25"/>
      <c r="K53" s="25">
        <v>30155556</v>
      </c>
      <c r="L53" s="25"/>
      <c r="M53" s="25">
        <v>88279704151</v>
      </c>
      <c r="N53" s="25"/>
      <c r="O53" s="25">
        <v>-107957204325</v>
      </c>
      <c r="P53" s="25"/>
      <c r="Q53" s="25">
        <f t="shared" si="1"/>
        <v>-19677500174</v>
      </c>
    </row>
    <row r="54" spans="1:17" ht="20.25">
      <c r="A54" s="2" t="s">
        <v>30</v>
      </c>
      <c r="C54" s="25">
        <v>4183326</v>
      </c>
      <c r="D54" s="25"/>
      <c r="E54" s="25">
        <v>23495158938</v>
      </c>
      <c r="F54" s="25"/>
      <c r="G54" s="25">
        <v>-23911002459</v>
      </c>
      <c r="H54" s="25"/>
      <c r="I54" s="25">
        <f t="shared" si="0"/>
        <v>-415843521</v>
      </c>
      <c r="J54" s="25"/>
      <c r="K54" s="25">
        <v>4183326</v>
      </c>
      <c r="L54" s="25"/>
      <c r="M54" s="25">
        <v>23495158938</v>
      </c>
      <c r="N54" s="25"/>
      <c r="O54" s="25">
        <v>-20155214041</v>
      </c>
      <c r="P54" s="25"/>
      <c r="Q54" s="25">
        <f t="shared" si="1"/>
        <v>3339944897</v>
      </c>
    </row>
    <row r="55" spans="1:17" ht="20.25">
      <c r="A55" s="2" t="s">
        <v>32</v>
      </c>
      <c r="C55" s="25">
        <v>325402</v>
      </c>
      <c r="D55" s="25"/>
      <c r="E55" s="25">
        <v>7391194857</v>
      </c>
      <c r="F55" s="25"/>
      <c r="G55" s="25">
        <v>-8442458896</v>
      </c>
      <c r="H55" s="25"/>
      <c r="I55" s="25">
        <f t="shared" si="0"/>
        <v>-1051264039</v>
      </c>
      <c r="J55" s="25"/>
      <c r="K55" s="25">
        <v>325402</v>
      </c>
      <c r="L55" s="25"/>
      <c r="M55" s="25">
        <v>7391194857</v>
      </c>
      <c r="N55" s="25"/>
      <c r="O55" s="25">
        <v>-3183918734</v>
      </c>
      <c r="P55" s="25"/>
      <c r="Q55" s="25">
        <f t="shared" si="1"/>
        <v>4207276123</v>
      </c>
    </row>
    <row r="56" spans="1:17" ht="20.25">
      <c r="A56" s="2" t="s">
        <v>56</v>
      </c>
      <c r="C56" s="25">
        <v>2490764</v>
      </c>
      <c r="D56" s="25"/>
      <c r="E56" s="25">
        <v>34440380402</v>
      </c>
      <c r="F56" s="25"/>
      <c r="G56" s="25">
        <v>-32137752525</v>
      </c>
      <c r="H56" s="25"/>
      <c r="I56" s="25">
        <f t="shared" si="0"/>
        <v>2302627877</v>
      </c>
      <c r="J56" s="25"/>
      <c r="K56" s="25">
        <v>2490764</v>
      </c>
      <c r="L56" s="25"/>
      <c r="M56" s="25">
        <v>34440380402</v>
      </c>
      <c r="N56" s="25"/>
      <c r="O56" s="25">
        <v>-33029092349</v>
      </c>
      <c r="P56" s="25"/>
      <c r="Q56" s="25">
        <f t="shared" si="1"/>
        <v>1411288053</v>
      </c>
    </row>
    <row r="57" spans="1:17" ht="20.25">
      <c r="A57" s="2" t="s">
        <v>19</v>
      </c>
      <c r="C57" s="25">
        <v>0</v>
      </c>
      <c r="D57" s="25"/>
      <c r="E57" s="25">
        <v>0</v>
      </c>
      <c r="F57" s="25"/>
      <c r="G57" s="25">
        <v>0</v>
      </c>
      <c r="H57" s="25"/>
      <c r="I57" s="25">
        <f t="shared" si="0"/>
        <v>0</v>
      </c>
      <c r="J57" s="25"/>
      <c r="K57" s="25">
        <v>108053</v>
      </c>
      <c r="L57" s="25"/>
      <c r="M57" s="25">
        <v>53705042</v>
      </c>
      <c r="N57" s="25"/>
      <c r="O57" s="25">
        <v>-54075554</v>
      </c>
      <c r="P57" s="25"/>
      <c r="Q57" s="25">
        <f t="shared" si="1"/>
        <v>-370512</v>
      </c>
    </row>
    <row r="58" spans="1:17" ht="20.25">
      <c r="A58" s="2" t="s">
        <v>18</v>
      </c>
      <c r="C58" s="25">
        <v>0</v>
      </c>
      <c r="D58" s="25"/>
      <c r="E58" s="25">
        <v>0</v>
      </c>
      <c r="F58" s="25"/>
      <c r="G58" s="25">
        <v>0</v>
      </c>
      <c r="H58" s="25"/>
      <c r="I58" s="25">
        <f t="shared" si="0"/>
        <v>0</v>
      </c>
      <c r="J58" s="25"/>
      <c r="K58" s="25">
        <v>38137</v>
      </c>
      <c r="L58" s="25"/>
      <c r="M58" s="25">
        <v>26537059</v>
      </c>
      <c r="N58" s="25"/>
      <c r="O58" s="25">
        <v>-26720136</v>
      </c>
      <c r="P58" s="25"/>
      <c r="Q58" s="25">
        <f t="shared" si="1"/>
        <v>-183077</v>
      </c>
    </row>
    <row r="59" spans="1:17" ht="20.25">
      <c r="A59" s="2" t="s">
        <v>29</v>
      </c>
      <c r="C59" s="25">
        <v>0</v>
      </c>
      <c r="D59" s="25"/>
      <c r="E59" s="25">
        <v>0</v>
      </c>
      <c r="F59" s="25"/>
      <c r="G59" s="25">
        <v>0</v>
      </c>
      <c r="H59" s="25"/>
      <c r="I59" s="25">
        <f t="shared" si="0"/>
        <v>0</v>
      </c>
      <c r="J59" s="25"/>
      <c r="K59" s="25">
        <v>25453</v>
      </c>
      <c r="L59" s="25"/>
      <c r="M59" s="25">
        <v>25301554</v>
      </c>
      <c r="N59" s="25"/>
      <c r="O59" s="25">
        <v>-25476109</v>
      </c>
      <c r="P59" s="25"/>
      <c r="Q59" s="25">
        <f>M59+O59</f>
        <v>-174555</v>
      </c>
    </row>
    <row r="60" spans="1:17" ht="20.25">
      <c r="A60" s="2" t="s">
        <v>53</v>
      </c>
      <c r="C60" s="25">
        <v>0</v>
      </c>
      <c r="D60" s="25"/>
      <c r="E60" s="25">
        <v>0</v>
      </c>
      <c r="F60" s="25"/>
      <c r="G60" s="25">
        <v>11729790019</v>
      </c>
      <c r="H60" s="25"/>
      <c r="I60" s="25">
        <f>E60+G60</f>
        <v>11729790019</v>
      </c>
      <c r="J60" s="25"/>
      <c r="K60" s="25">
        <v>0</v>
      </c>
      <c r="L60" s="25"/>
      <c r="M60" s="25">
        <v>0</v>
      </c>
      <c r="N60" s="25"/>
      <c r="O60" s="25">
        <v>0</v>
      </c>
      <c r="P60" s="25"/>
      <c r="Q60" s="25">
        <f t="shared" si="1"/>
        <v>0</v>
      </c>
    </row>
    <row r="61" spans="1:17" ht="20.25">
      <c r="A61" s="2" t="s">
        <v>66</v>
      </c>
      <c r="C61" s="25"/>
      <c r="D61" s="25"/>
      <c r="E61" s="25">
        <v>465323353.359375</v>
      </c>
      <c r="F61" s="25"/>
      <c r="G61" s="25">
        <v>-465323353.359375</v>
      </c>
      <c r="H61" s="25"/>
      <c r="I61" s="25">
        <f t="shared" si="0"/>
        <v>0</v>
      </c>
      <c r="J61" s="25"/>
      <c r="K61" s="25"/>
      <c r="L61" s="25"/>
      <c r="M61" s="25">
        <v>465323353.359375</v>
      </c>
      <c r="N61" s="25"/>
      <c r="O61" s="25">
        <v>-465323353.359375</v>
      </c>
      <c r="P61" s="25"/>
      <c r="Q61" s="25">
        <f t="shared" si="1"/>
        <v>0</v>
      </c>
    </row>
    <row r="62" spans="1:17" ht="21" thickBot="1">
      <c r="C62" s="26">
        <f>SUM(C8:C60)</f>
        <v>592472281</v>
      </c>
      <c r="D62" s="25"/>
      <c r="E62" s="26">
        <f>SUM(E8:E61)</f>
        <v>4621622980007.3594</v>
      </c>
      <c r="F62" s="25"/>
      <c r="G62" s="26">
        <f>SUM(G8:G61)</f>
        <v>-4215037590560.3594</v>
      </c>
      <c r="H62" s="25"/>
      <c r="I62" s="26">
        <f>SUM(I8:I60)</f>
        <v>406585389447</v>
      </c>
      <c r="J62" s="25"/>
      <c r="K62" s="26">
        <f>SUM(K8:K60)</f>
        <v>592643924</v>
      </c>
      <c r="L62" s="25"/>
      <c r="M62" s="26">
        <f>SUM(M8:M61)</f>
        <v>4621728523662.3594</v>
      </c>
      <c r="N62" s="25"/>
      <c r="O62" s="26">
        <f>SUM(O8:O61)</f>
        <v>-4360024962149.3594</v>
      </c>
      <c r="P62" s="25"/>
      <c r="Q62" s="26">
        <f>SUM(Q8:Q60)</f>
        <v>261703561513</v>
      </c>
    </row>
    <row r="63" spans="1:17" ht="21" thickTop="1">
      <c r="I63" s="3"/>
      <c r="M63" s="25"/>
      <c r="Q63" s="8"/>
    </row>
    <row r="64" spans="1:17" ht="20.25">
      <c r="I64" s="25"/>
      <c r="M64" s="10"/>
      <c r="O64" s="25"/>
      <c r="Q64" s="10"/>
    </row>
    <row r="65" spans="9:9" ht="20.25">
      <c r="I65" s="25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9"/>
  <sheetViews>
    <sheetView rightToLeft="1" view="pageBreakPreview" topLeftCell="A45" zoomScale="80" zoomScaleNormal="100" zoomScaleSheetLayoutView="80" workbookViewId="0">
      <selection activeCell="Q71" sqref="Q71"/>
    </sheetView>
  </sheetViews>
  <sheetFormatPr defaultRowHeight="15"/>
  <cols>
    <col min="1" max="1" width="32.14062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3.25">
      <c r="A3" s="33" t="s">
        <v>105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3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23.25">
      <c r="A6" s="37" t="s">
        <v>3</v>
      </c>
      <c r="C6" s="36" t="s">
        <v>107</v>
      </c>
      <c r="D6" s="36" t="s">
        <v>107</v>
      </c>
      <c r="E6" s="36" t="s">
        <v>107</v>
      </c>
      <c r="F6" s="36" t="s">
        <v>107</v>
      </c>
      <c r="G6" s="36" t="s">
        <v>107</v>
      </c>
      <c r="H6" s="36" t="s">
        <v>107</v>
      </c>
      <c r="I6" s="36" t="s">
        <v>107</v>
      </c>
      <c r="K6" s="36" t="s">
        <v>108</v>
      </c>
      <c r="L6" s="36" t="s">
        <v>108</v>
      </c>
      <c r="M6" s="36" t="s">
        <v>108</v>
      </c>
      <c r="N6" s="36" t="s">
        <v>108</v>
      </c>
      <c r="O6" s="36" t="s">
        <v>108</v>
      </c>
      <c r="P6" s="36" t="s">
        <v>108</v>
      </c>
      <c r="Q6" s="36" t="s">
        <v>108</v>
      </c>
    </row>
    <row r="7" spans="1:17" ht="23.25">
      <c r="A7" s="36" t="s">
        <v>3</v>
      </c>
      <c r="C7" s="36" t="s">
        <v>7</v>
      </c>
      <c r="E7" s="36" t="s">
        <v>164</v>
      </c>
      <c r="G7" s="36" t="s">
        <v>165</v>
      </c>
      <c r="I7" s="36" t="s">
        <v>167</v>
      </c>
      <c r="K7" s="36" t="s">
        <v>7</v>
      </c>
      <c r="M7" s="36" t="s">
        <v>164</v>
      </c>
      <c r="O7" s="36" t="s">
        <v>165</v>
      </c>
      <c r="Q7" s="36" t="s">
        <v>167</v>
      </c>
    </row>
    <row r="8" spans="1:17" ht="20.25">
      <c r="A8" s="2" t="s">
        <v>21</v>
      </c>
      <c r="C8" s="25">
        <v>5186724</v>
      </c>
      <c r="D8" s="25"/>
      <c r="E8" s="25">
        <v>25509621107</v>
      </c>
      <c r="F8" s="25"/>
      <c r="G8" s="25">
        <v>-74045926412</v>
      </c>
      <c r="H8" s="25"/>
      <c r="I8" s="25">
        <f>E8+G8</f>
        <v>-48536305305</v>
      </c>
      <c r="J8" s="25"/>
      <c r="K8" s="25">
        <v>13718790</v>
      </c>
      <c r="L8" s="25"/>
      <c r="M8" s="25">
        <v>143058511223</v>
      </c>
      <c r="N8" s="25"/>
      <c r="O8" s="25">
        <v>-212981378162</v>
      </c>
      <c r="P8" s="25"/>
      <c r="Q8" s="25">
        <f>M8+O8</f>
        <v>-69922866939</v>
      </c>
    </row>
    <row r="9" spans="1:17" ht="20.25">
      <c r="A9" s="2" t="s">
        <v>43</v>
      </c>
      <c r="C9" s="25">
        <v>650000</v>
      </c>
      <c r="D9" s="25"/>
      <c r="E9" s="25">
        <v>5685523218</v>
      </c>
      <c r="F9" s="25"/>
      <c r="G9" s="25">
        <v>-6032341720</v>
      </c>
      <c r="H9" s="25"/>
      <c r="I9" s="25">
        <f t="shared" ref="I9:I70" si="0">E9+G9</f>
        <v>-346818502</v>
      </c>
      <c r="J9" s="25"/>
      <c r="K9" s="25">
        <v>650000</v>
      </c>
      <c r="L9" s="25"/>
      <c r="M9" s="25">
        <v>5685523218</v>
      </c>
      <c r="N9" s="25"/>
      <c r="O9" s="25">
        <v>-6032341720</v>
      </c>
      <c r="P9" s="25"/>
      <c r="Q9" s="25">
        <f t="shared" ref="Q9:Q69" si="1">M9+O9</f>
        <v>-346818502</v>
      </c>
    </row>
    <row r="10" spans="1:17" ht="20.25">
      <c r="A10" s="2" t="s">
        <v>34</v>
      </c>
      <c r="C10" s="25">
        <v>703958</v>
      </c>
      <c r="D10" s="25"/>
      <c r="E10" s="25">
        <v>3883720527</v>
      </c>
      <c r="F10" s="25"/>
      <c r="G10" s="25">
        <v>-4832617411</v>
      </c>
      <c r="H10" s="25"/>
      <c r="I10" s="25">
        <f t="shared" si="0"/>
        <v>-948896884</v>
      </c>
      <c r="J10" s="25"/>
      <c r="K10" s="25">
        <v>703958</v>
      </c>
      <c r="L10" s="25"/>
      <c r="M10" s="25">
        <v>3883720527</v>
      </c>
      <c r="N10" s="25"/>
      <c r="O10" s="25">
        <v>-4832617411</v>
      </c>
      <c r="P10" s="25"/>
      <c r="Q10" s="25">
        <f t="shared" si="1"/>
        <v>-948896884</v>
      </c>
    </row>
    <row r="11" spans="1:17" ht="20.25">
      <c r="A11" s="2" t="s">
        <v>15</v>
      </c>
      <c r="C11" s="25">
        <v>2500000</v>
      </c>
      <c r="D11" s="25"/>
      <c r="E11" s="25">
        <v>6359613594</v>
      </c>
      <c r="F11" s="25"/>
      <c r="G11" s="25">
        <v>-7663858634</v>
      </c>
      <c r="H11" s="25"/>
      <c r="I11" s="25">
        <f t="shared" si="0"/>
        <v>-1304245040</v>
      </c>
      <c r="J11" s="25"/>
      <c r="K11" s="25">
        <v>4500000</v>
      </c>
      <c r="L11" s="25"/>
      <c r="M11" s="25">
        <v>24529039115</v>
      </c>
      <c r="N11" s="25"/>
      <c r="O11" s="25">
        <v>-25934497763</v>
      </c>
      <c r="P11" s="25"/>
      <c r="Q11" s="25">
        <f t="shared" si="1"/>
        <v>-1405458648</v>
      </c>
    </row>
    <row r="12" spans="1:17" ht="20.25">
      <c r="A12" s="2" t="s">
        <v>53</v>
      </c>
      <c r="C12" s="25">
        <v>10000000</v>
      </c>
      <c r="D12" s="25"/>
      <c r="E12" s="25">
        <v>52540969381</v>
      </c>
      <c r="F12" s="25"/>
      <c r="G12" s="25">
        <v>-60637050019</v>
      </c>
      <c r="H12" s="25"/>
      <c r="I12" s="25">
        <f t="shared" si="0"/>
        <v>-8096080638</v>
      </c>
      <c r="J12" s="25"/>
      <c r="K12" s="25">
        <v>14400000</v>
      </c>
      <c r="L12" s="25"/>
      <c r="M12" s="25">
        <v>75528375816</v>
      </c>
      <c r="N12" s="25"/>
      <c r="O12" s="25">
        <v>-87317352000</v>
      </c>
      <c r="P12" s="25"/>
      <c r="Q12" s="25">
        <f t="shared" si="1"/>
        <v>-11788976184</v>
      </c>
    </row>
    <row r="13" spans="1:17" ht="20.25">
      <c r="A13" s="2" t="s">
        <v>59</v>
      </c>
      <c r="C13" s="25">
        <v>2143160</v>
      </c>
      <c r="D13" s="25"/>
      <c r="E13" s="25">
        <v>36632553730</v>
      </c>
      <c r="F13" s="25"/>
      <c r="G13" s="25">
        <v>-39678852687</v>
      </c>
      <c r="H13" s="25"/>
      <c r="I13" s="25">
        <f t="shared" si="0"/>
        <v>-3046298957</v>
      </c>
      <c r="J13" s="25"/>
      <c r="K13" s="25">
        <v>2143160</v>
      </c>
      <c r="L13" s="25"/>
      <c r="M13" s="25">
        <v>36632553730</v>
      </c>
      <c r="N13" s="25"/>
      <c r="O13" s="25">
        <v>-39678852687</v>
      </c>
      <c r="P13" s="25"/>
      <c r="Q13" s="25">
        <f t="shared" si="1"/>
        <v>-3046298957</v>
      </c>
    </row>
    <row r="14" spans="1:17" ht="20.25">
      <c r="A14" s="2" t="s">
        <v>168</v>
      </c>
      <c r="C14" s="25">
        <v>0</v>
      </c>
      <c r="D14" s="25"/>
      <c r="E14" s="25">
        <v>0</v>
      </c>
      <c r="F14" s="25"/>
      <c r="G14" s="25">
        <v>0</v>
      </c>
      <c r="H14" s="25"/>
      <c r="I14" s="25">
        <f t="shared" si="0"/>
        <v>0</v>
      </c>
      <c r="J14" s="25"/>
      <c r="K14" s="25">
        <v>51261</v>
      </c>
      <c r="L14" s="25"/>
      <c r="M14" s="25">
        <v>2957895462</v>
      </c>
      <c r="N14" s="25"/>
      <c r="O14" s="25">
        <v>-1667546470</v>
      </c>
      <c r="P14" s="25"/>
      <c r="Q14" s="25">
        <f t="shared" si="1"/>
        <v>1290348992</v>
      </c>
    </row>
    <row r="15" spans="1:17" ht="20.25">
      <c r="A15" s="2" t="s">
        <v>162</v>
      </c>
      <c r="C15" s="25">
        <v>0</v>
      </c>
      <c r="D15" s="25"/>
      <c r="E15" s="25">
        <v>0</v>
      </c>
      <c r="F15" s="25"/>
      <c r="G15" s="25">
        <v>0</v>
      </c>
      <c r="H15" s="25"/>
      <c r="I15" s="25">
        <f t="shared" si="0"/>
        <v>0</v>
      </c>
      <c r="J15" s="25"/>
      <c r="K15" s="25">
        <v>397424</v>
      </c>
      <c r="L15" s="25"/>
      <c r="M15" s="25">
        <v>24880920382</v>
      </c>
      <c r="N15" s="25"/>
      <c r="O15" s="25">
        <v>-8354046421</v>
      </c>
      <c r="P15" s="25"/>
      <c r="Q15" s="25">
        <f t="shared" si="1"/>
        <v>16526873961</v>
      </c>
    </row>
    <row r="16" spans="1:17" ht="20.25">
      <c r="A16" s="2" t="s">
        <v>169</v>
      </c>
      <c r="C16" s="25">
        <v>0</v>
      </c>
      <c r="D16" s="25"/>
      <c r="E16" s="25">
        <v>0</v>
      </c>
      <c r="F16" s="25"/>
      <c r="G16" s="25">
        <v>0</v>
      </c>
      <c r="H16" s="25"/>
      <c r="I16" s="25">
        <f t="shared" si="0"/>
        <v>0</v>
      </c>
      <c r="J16" s="25"/>
      <c r="K16" s="25">
        <v>158520</v>
      </c>
      <c r="L16" s="25"/>
      <c r="M16" s="25">
        <v>3183997054</v>
      </c>
      <c r="N16" s="25"/>
      <c r="O16" s="25">
        <v>-5063888237</v>
      </c>
      <c r="P16" s="25"/>
      <c r="Q16" s="25">
        <f t="shared" si="1"/>
        <v>-1879891183</v>
      </c>
    </row>
    <row r="17" spans="1:17" ht="20.25">
      <c r="A17" s="2" t="s">
        <v>57</v>
      </c>
      <c r="C17" s="25">
        <v>0</v>
      </c>
      <c r="D17" s="25"/>
      <c r="E17" s="25">
        <v>0</v>
      </c>
      <c r="F17" s="25"/>
      <c r="G17" s="25">
        <v>0</v>
      </c>
      <c r="H17" s="25"/>
      <c r="I17" s="25">
        <f t="shared" si="0"/>
        <v>0</v>
      </c>
      <c r="J17" s="25"/>
      <c r="K17" s="25">
        <v>397261</v>
      </c>
      <c r="L17" s="25"/>
      <c r="M17" s="25">
        <v>826461309</v>
      </c>
      <c r="N17" s="25"/>
      <c r="O17" s="25">
        <v>-465189021</v>
      </c>
      <c r="P17" s="25"/>
      <c r="Q17" s="25">
        <f t="shared" si="1"/>
        <v>361272288</v>
      </c>
    </row>
    <row r="18" spans="1:17" ht="20.25">
      <c r="A18" s="2" t="s">
        <v>48</v>
      </c>
      <c r="C18" s="25">
        <v>0</v>
      </c>
      <c r="D18" s="25"/>
      <c r="E18" s="25">
        <v>0</v>
      </c>
      <c r="F18" s="25"/>
      <c r="G18" s="25">
        <v>0</v>
      </c>
      <c r="H18" s="25"/>
      <c r="I18" s="25">
        <f t="shared" si="0"/>
        <v>0</v>
      </c>
      <c r="J18" s="25"/>
      <c r="K18" s="25">
        <v>1</v>
      </c>
      <c r="L18" s="25"/>
      <c r="M18" s="25">
        <v>1</v>
      </c>
      <c r="N18" s="25"/>
      <c r="O18" s="25">
        <v>-8054</v>
      </c>
      <c r="P18" s="25"/>
      <c r="Q18" s="25">
        <f t="shared" si="1"/>
        <v>-8053</v>
      </c>
    </row>
    <row r="19" spans="1:17" ht="20.25">
      <c r="A19" s="2" t="s">
        <v>170</v>
      </c>
      <c r="C19" s="25">
        <v>0</v>
      </c>
      <c r="D19" s="25"/>
      <c r="E19" s="25">
        <v>0</v>
      </c>
      <c r="F19" s="25"/>
      <c r="G19" s="25">
        <v>0</v>
      </c>
      <c r="H19" s="25"/>
      <c r="I19" s="25">
        <f t="shared" si="0"/>
        <v>0</v>
      </c>
      <c r="J19" s="25"/>
      <c r="K19" s="25">
        <v>5664941</v>
      </c>
      <c r="L19" s="25"/>
      <c r="M19" s="25">
        <v>70664488055</v>
      </c>
      <c r="N19" s="25"/>
      <c r="O19" s="25">
        <v>-65983616067</v>
      </c>
      <c r="P19" s="25"/>
      <c r="Q19" s="25">
        <f t="shared" si="1"/>
        <v>4680871988</v>
      </c>
    </row>
    <row r="20" spans="1:17" ht="20.25">
      <c r="A20" s="2" t="s">
        <v>133</v>
      </c>
      <c r="C20" s="25">
        <v>0</v>
      </c>
      <c r="D20" s="25"/>
      <c r="E20" s="25">
        <v>0</v>
      </c>
      <c r="F20" s="25"/>
      <c r="G20" s="25">
        <v>0</v>
      </c>
      <c r="H20" s="25"/>
      <c r="I20" s="25">
        <f t="shared" si="0"/>
        <v>0</v>
      </c>
      <c r="J20" s="25"/>
      <c r="K20" s="25">
        <v>4500000</v>
      </c>
      <c r="L20" s="25"/>
      <c r="M20" s="25">
        <v>97616547954</v>
      </c>
      <c r="N20" s="25"/>
      <c r="O20" s="25">
        <v>-71175547484</v>
      </c>
      <c r="P20" s="25"/>
      <c r="Q20" s="25">
        <f t="shared" si="1"/>
        <v>26441000470</v>
      </c>
    </row>
    <row r="21" spans="1:17" ht="20.25">
      <c r="A21" s="2" t="s">
        <v>39</v>
      </c>
      <c r="C21" s="25">
        <v>0</v>
      </c>
      <c r="D21" s="25"/>
      <c r="E21" s="25">
        <v>0</v>
      </c>
      <c r="F21" s="25"/>
      <c r="G21" s="25">
        <v>0</v>
      </c>
      <c r="H21" s="25"/>
      <c r="I21" s="25">
        <f t="shared" si="0"/>
        <v>0</v>
      </c>
      <c r="J21" s="25"/>
      <c r="K21" s="25">
        <v>1394767</v>
      </c>
      <c r="L21" s="25"/>
      <c r="M21" s="25">
        <v>6444739554</v>
      </c>
      <c r="N21" s="25"/>
      <c r="O21" s="25">
        <v>-4652979487</v>
      </c>
      <c r="P21" s="25"/>
      <c r="Q21" s="25">
        <f t="shared" si="1"/>
        <v>1791760067</v>
      </c>
    </row>
    <row r="22" spans="1:17" ht="20.25">
      <c r="A22" s="2" t="s">
        <v>31</v>
      </c>
      <c r="C22" s="25">
        <v>0</v>
      </c>
      <c r="D22" s="25"/>
      <c r="E22" s="25">
        <v>0</v>
      </c>
      <c r="F22" s="25"/>
      <c r="G22" s="25">
        <v>0</v>
      </c>
      <c r="H22" s="25"/>
      <c r="I22" s="25">
        <f t="shared" si="0"/>
        <v>0</v>
      </c>
      <c r="J22" s="25"/>
      <c r="K22" s="25">
        <v>100000</v>
      </c>
      <c r="L22" s="25"/>
      <c r="M22" s="25">
        <v>3552436500</v>
      </c>
      <c r="N22" s="25"/>
      <c r="O22" s="25">
        <v>-3448439378</v>
      </c>
      <c r="P22" s="25"/>
      <c r="Q22" s="25">
        <f t="shared" si="1"/>
        <v>103997122</v>
      </c>
    </row>
    <row r="23" spans="1:17" ht="20.25">
      <c r="A23" s="2" t="s">
        <v>129</v>
      </c>
      <c r="C23" s="25">
        <v>0</v>
      </c>
      <c r="D23" s="25"/>
      <c r="E23" s="25">
        <v>0</v>
      </c>
      <c r="F23" s="25"/>
      <c r="G23" s="25">
        <v>0</v>
      </c>
      <c r="H23" s="25"/>
      <c r="I23" s="25">
        <f t="shared" si="0"/>
        <v>0</v>
      </c>
      <c r="J23" s="25"/>
      <c r="K23" s="25">
        <v>499387</v>
      </c>
      <c r="L23" s="25"/>
      <c r="M23" s="25">
        <v>6668127781</v>
      </c>
      <c r="N23" s="25"/>
      <c r="O23" s="25">
        <v>-7158313634</v>
      </c>
      <c r="P23" s="25"/>
      <c r="Q23" s="25">
        <f t="shared" si="1"/>
        <v>-490185853</v>
      </c>
    </row>
    <row r="24" spans="1:17" ht="20.25">
      <c r="A24" s="2" t="s">
        <v>171</v>
      </c>
      <c r="C24" s="25">
        <v>0</v>
      </c>
      <c r="D24" s="25"/>
      <c r="E24" s="25">
        <v>0</v>
      </c>
      <c r="F24" s="25"/>
      <c r="G24" s="25">
        <v>0</v>
      </c>
      <c r="H24" s="25"/>
      <c r="I24" s="25">
        <f t="shared" si="0"/>
        <v>0</v>
      </c>
      <c r="J24" s="25"/>
      <c r="K24" s="25">
        <v>62000000</v>
      </c>
      <c r="L24" s="25"/>
      <c r="M24" s="25">
        <v>77063131893</v>
      </c>
      <c r="N24" s="25"/>
      <c r="O24" s="25">
        <v>-62056296000</v>
      </c>
      <c r="P24" s="25"/>
      <c r="Q24" s="25">
        <f t="shared" si="1"/>
        <v>15006835893</v>
      </c>
    </row>
    <row r="25" spans="1:17" ht="20.25">
      <c r="A25" s="2" t="s">
        <v>172</v>
      </c>
      <c r="C25" s="25">
        <v>0</v>
      </c>
      <c r="D25" s="25"/>
      <c r="E25" s="25">
        <v>0</v>
      </c>
      <c r="F25" s="25"/>
      <c r="G25" s="25">
        <v>0</v>
      </c>
      <c r="H25" s="25"/>
      <c r="I25" s="25">
        <f t="shared" si="0"/>
        <v>0</v>
      </c>
      <c r="J25" s="25"/>
      <c r="K25" s="25">
        <v>1703225</v>
      </c>
      <c r="L25" s="25"/>
      <c r="M25" s="25">
        <v>19193112656</v>
      </c>
      <c r="N25" s="25"/>
      <c r="O25" s="25">
        <v>-18437758934</v>
      </c>
      <c r="P25" s="25"/>
      <c r="Q25" s="25">
        <f t="shared" si="1"/>
        <v>755353722</v>
      </c>
    </row>
    <row r="26" spans="1:17" ht="20.25">
      <c r="A26" s="2" t="s">
        <v>136</v>
      </c>
      <c r="C26" s="25">
        <v>0</v>
      </c>
      <c r="D26" s="25"/>
      <c r="E26" s="25">
        <v>0</v>
      </c>
      <c r="F26" s="25"/>
      <c r="G26" s="25">
        <v>0</v>
      </c>
      <c r="H26" s="25"/>
      <c r="I26" s="25">
        <f t="shared" si="0"/>
        <v>0</v>
      </c>
      <c r="J26" s="25"/>
      <c r="K26" s="25">
        <v>6250000</v>
      </c>
      <c r="L26" s="25"/>
      <c r="M26" s="25">
        <v>146794063700</v>
      </c>
      <c r="N26" s="25"/>
      <c r="O26" s="25">
        <v>-85488300000</v>
      </c>
      <c r="P26" s="25"/>
      <c r="Q26" s="25">
        <f t="shared" si="1"/>
        <v>61305763700</v>
      </c>
    </row>
    <row r="27" spans="1:17" ht="20.25">
      <c r="A27" s="2" t="s">
        <v>173</v>
      </c>
      <c r="C27" s="25">
        <v>0</v>
      </c>
      <c r="D27" s="25"/>
      <c r="E27" s="25">
        <v>0</v>
      </c>
      <c r="F27" s="25"/>
      <c r="G27" s="25">
        <v>0</v>
      </c>
      <c r="H27" s="25"/>
      <c r="I27" s="25">
        <f t="shared" si="0"/>
        <v>0</v>
      </c>
      <c r="J27" s="25"/>
      <c r="K27" s="25">
        <v>62000000</v>
      </c>
      <c r="L27" s="25"/>
      <c r="M27" s="25">
        <v>62056296000</v>
      </c>
      <c r="N27" s="25"/>
      <c r="O27" s="25">
        <v>-62056296000</v>
      </c>
      <c r="P27" s="25"/>
      <c r="Q27" s="25">
        <f t="shared" si="1"/>
        <v>0</v>
      </c>
    </row>
    <row r="28" spans="1:17" ht="20.25">
      <c r="A28" s="2" t="s">
        <v>157</v>
      </c>
      <c r="C28" s="25">
        <v>0</v>
      </c>
      <c r="D28" s="25"/>
      <c r="E28" s="25">
        <v>0</v>
      </c>
      <c r="F28" s="25"/>
      <c r="G28" s="25">
        <v>0</v>
      </c>
      <c r="H28" s="25"/>
      <c r="I28" s="25">
        <f t="shared" si="0"/>
        <v>0</v>
      </c>
      <c r="J28" s="25"/>
      <c r="K28" s="25">
        <v>11462073</v>
      </c>
      <c r="L28" s="25"/>
      <c r="M28" s="25">
        <v>105899202507</v>
      </c>
      <c r="N28" s="25"/>
      <c r="O28" s="25">
        <v>-110748452030</v>
      </c>
      <c r="P28" s="25"/>
      <c r="Q28" s="25">
        <f t="shared" si="1"/>
        <v>-4849249523</v>
      </c>
    </row>
    <row r="29" spans="1:17" ht="20.25">
      <c r="A29" s="2" t="s">
        <v>44</v>
      </c>
      <c r="C29" s="25">
        <v>0</v>
      </c>
      <c r="D29" s="25"/>
      <c r="E29" s="25">
        <v>0</v>
      </c>
      <c r="F29" s="25"/>
      <c r="G29" s="25">
        <v>0</v>
      </c>
      <c r="H29" s="25"/>
      <c r="I29" s="25">
        <f t="shared" si="0"/>
        <v>0</v>
      </c>
      <c r="J29" s="25"/>
      <c r="K29" s="25">
        <v>360826</v>
      </c>
      <c r="L29" s="25"/>
      <c r="M29" s="25">
        <v>4726795495</v>
      </c>
      <c r="N29" s="25"/>
      <c r="O29" s="25">
        <v>-4842167651</v>
      </c>
      <c r="P29" s="25"/>
      <c r="Q29" s="25">
        <f t="shared" si="1"/>
        <v>-115372156</v>
      </c>
    </row>
    <row r="30" spans="1:17" ht="20.25">
      <c r="A30" s="2" t="s">
        <v>45</v>
      </c>
      <c r="C30" s="25">
        <v>0</v>
      </c>
      <c r="D30" s="25"/>
      <c r="E30" s="25">
        <v>0</v>
      </c>
      <c r="F30" s="25"/>
      <c r="G30" s="25">
        <v>0</v>
      </c>
      <c r="H30" s="25"/>
      <c r="I30" s="25">
        <f t="shared" si="0"/>
        <v>0</v>
      </c>
      <c r="J30" s="25"/>
      <c r="K30" s="25">
        <v>4346221</v>
      </c>
      <c r="L30" s="25"/>
      <c r="M30" s="25">
        <v>42098145175</v>
      </c>
      <c r="N30" s="25"/>
      <c r="O30" s="25">
        <v>-40395375289</v>
      </c>
      <c r="P30" s="25"/>
      <c r="Q30" s="25">
        <f t="shared" si="1"/>
        <v>1702769886</v>
      </c>
    </row>
    <row r="31" spans="1:17" ht="20.25">
      <c r="A31" s="2" t="s">
        <v>174</v>
      </c>
      <c r="C31" s="25">
        <v>0</v>
      </c>
      <c r="D31" s="25"/>
      <c r="E31" s="25">
        <v>0</v>
      </c>
      <c r="F31" s="25"/>
      <c r="G31" s="25">
        <v>0</v>
      </c>
      <c r="H31" s="25"/>
      <c r="I31" s="25">
        <f t="shared" si="0"/>
        <v>0</v>
      </c>
      <c r="J31" s="25"/>
      <c r="K31" s="25">
        <v>2550000</v>
      </c>
      <c r="L31" s="25"/>
      <c r="M31" s="25">
        <v>24796200000</v>
      </c>
      <c r="N31" s="25"/>
      <c r="O31" s="25">
        <v>-24796200000</v>
      </c>
      <c r="P31" s="25"/>
      <c r="Q31" s="25">
        <f t="shared" si="1"/>
        <v>0</v>
      </c>
    </row>
    <row r="32" spans="1:17" ht="20.25">
      <c r="A32" s="2" t="s">
        <v>175</v>
      </c>
      <c r="C32" s="25">
        <v>0</v>
      </c>
      <c r="D32" s="25"/>
      <c r="E32" s="25">
        <v>0</v>
      </c>
      <c r="F32" s="25"/>
      <c r="G32" s="25">
        <v>0</v>
      </c>
      <c r="H32" s="25"/>
      <c r="I32" s="25">
        <f t="shared" si="0"/>
        <v>0</v>
      </c>
      <c r="J32" s="25"/>
      <c r="K32" s="25">
        <v>3550000</v>
      </c>
      <c r="L32" s="25"/>
      <c r="M32" s="25">
        <v>45048003369</v>
      </c>
      <c r="N32" s="25"/>
      <c r="O32" s="25">
        <v>-36523882125</v>
      </c>
      <c r="P32" s="25"/>
      <c r="Q32" s="25">
        <f t="shared" si="1"/>
        <v>8524121244</v>
      </c>
    </row>
    <row r="33" spans="1:17" ht="20.25">
      <c r="A33" s="2" t="s">
        <v>176</v>
      </c>
      <c r="C33" s="25">
        <v>0</v>
      </c>
      <c r="D33" s="25"/>
      <c r="E33" s="25">
        <v>0</v>
      </c>
      <c r="F33" s="25"/>
      <c r="G33" s="25">
        <v>0</v>
      </c>
      <c r="H33" s="25"/>
      <c r="I33" s="25">
        <f t="shared" si="0"/>
        <v>0</v>
      </c>
      <c r="J33" s="25"/>
      <c r="K33" s="25">
        <v>1673330</v>
      </c>
      <c r="L33" s="25"/>
      <c r="M33" s="25">
        <v>6387100610</v>
      </c>
      <c r="N33" s="25"/>
      <c r="O33" s="25">
        <v>-6387100610</v>
      </c>
      <c r="P33" s="25"/>
      <c r="Q33" s="25">
        <f t="shared" si="1"/>
        <v>0</v>
      </c>
    </row>
    <row r="34" spans="1:17" ht="20.25">
      <c r="A34" s="2" t="s">
        <v>177</v>
      </c>
      <c r="C34" s="25">
        <v>0</v>
      </c>
      <c r="D34" s="25"/>
      <c r="E34" s="25">
        <v>0</v>
      </c>
      <c r="F34" s="25"/>
      <c r="G34" s="25">
        <v>0</v>
      </c>
      <c r="H34" s="25"/>
      <c r="I34" s="25">
        <f t="shared" si="0"/>
        <v>0</v>
      </c>
      <c r="J34" s="25"/>
      <c r="K34" s="25">
        <v>9423611</v>
      </c>
      <c r="L34" s="25"/>
      <c r="M34" s="25">
        <v>24303492769</v>
      </c>
      <c r="N34" s="25"/>
      <c r="O34" s="25">
        <v>-24303492769</v>
      </c>
      <c r="P34" s="25"/>
      <c r="Q34" s="25">
        <f t="shared" si="1"/>
        <v>0</v>
      </c>
    </row>
    <row r="35" spans="1:17" ht="20.25">
      <c r="A35" s="2" t="s">
        <v>155</v>
      </c>
      <c r="C35" s="25">
        <v>0</v>
      </c>
      <c r="D35" s="25"/>
      <c r="E35" s="25">
        <v>0</v>
      </c>
      <c r="F35" s="25"/>
      <c r="G35" s="25">
        <v>0</v>
      </c>
      <c r="H35" s="25"/>
      <c r="I35" s="25">
        <f t="shared" si="0"/>
        <v>0</v>
      </c>
      <c r="J35" s="25"/>
      <c r="K35" s="25">
        <v>11896067</v>
      </c>
      <c r="L35" s="25"/>
      <c r="M35" s="25">
        <v>82941206097</v>
      </c>
      <c r="N35" s="25"/>
      <c r="O35" s="25">
        <v>-86915847699</v>
      </c>
      <c r="P35" s="25"/>
      <c r="Q35" s="25">
        <f t="shared" si="1"/>
        <v>-3974641602</v>
      </c>
    </row>
    <row r="36" spans="1:17" ht="20.25">
      <c r="A36" s="2" t="s">
        <v>178</v>
      </c>
      <c r="C36" s="25">
        <v>0</v>
      </c>
      <c r="D36" s="25"/>
      <c r="E36" s="25">
        <v>0</v>
      </c>
      <c r="F36" s="25"/>
      <c r="G36" s="25">
        <v>0</v>
      </c>
      <c r="H36" s="25"/>
      <c r="I36" s="25">
        <f t="shared" si="0"/>
        <v>0</v>
      </c>
      <c r="J36" s="25"/>
      <c r="K36" s="25">
        <v>3600000</v>
      </c>
      <c r="L36" s="25"/>
      <c r="M36" s="25">
        <v>45519601376</v>
      </c>
      <c r="N36" s="25"/>
      <c r="O36" s="25">
        <v>-49566801689</v>
      </c>
      <c r="P36" s="25"/>
      <c r="Q36" s="25">
        <f t="shared" si="1"/>
        <v>-4047200313</v>
      </c>
    </row>
    <row r="37" spans="1:17" ht="20.25">
      <c r="A37" s="2" t="s">
        <v>22</v>
      </c>
      <c r="C37" s="25">
        <v>0</v>
      </c>
      <c r="D37" s="25"/>
      <c r="E37" s="25">
        <v>0</v>
      </c>
      <c r="F37" s="25"/>
      <c r="G37" s="25">
        <v>0</v>
      </c>
      <c r="H37" s="25"/>
      <c r="I37" s="25">
        <f t="shared" si="0"/>
        <v>0</v>
      </c>
      <c r="J37" s="25"/>
      <c r="K37" s="25">
        <v>9200001</v>
      </c>
      <c r="L37" s="25"/>
      <c r="M37" s="25">
        <v>50644196142</v>
      </c>
      <c r="N37" s="25"/>
      <c r="O37" s="25">
        <v>-40073951660</v>
      </c>
      <c r="P37" s="25"/>
      <c r="Q37" s="25">
        <f t="shared" si="1"/>
        <v>10570244482</v>
      </c>
    </row>
    <row r="38" spans="1:17" ht="20.25">
      <c r="A38" s="2" t="s">
        <v>65</v>
      </c>
      <c r="C38" s="25">
        <v>0</v>
      </c>
      <c r="D38" s="25"/>
      <c r="E38" s="25">
        <v>0</v>
      </c>
      <c r="F38" s="25"/>
      <c r="G38" s="25">
        <v>0</v>
      </c>
      <c r="H38" s="25"/>
      <c r="I38" s="25">
        <f t="shared" si="0"/>
        <v>0</v>
      </c>
      <c r="J38" s="25"/>
      <c r="K38" s="25">
        <v>388489</v>
      </c>
      <c r="L38" s="25"/>
      <c r="M38" s="25">
        <v>1356657701</v>
      </c>
      <c r="N38" s="25"/>
      <c r="O38" s="25">
        <v>-971139701</v>
      </c>
      <c r="P38" s="25"/>
      <c r="Q38" s="25">
        <f t="shared" si="1"/>
        <v>385518000</v>
      </c>
    </row>
    <row r="39" spans="1:17" ht="20.25">
      <c r="A39" s="2" t="s">
        <v>151</v>
      </c>
      <c r="C39" s="25">
        <v>0</v>
      </c>
      <c r="D39" s="25"/>
      <c r="E39" s="25">
        <v>0</v>
      </c>
      <c r="F39" s="25"/>
      <c r="G39" s="25">
        <v>0</v>
      </c>
      <c r="H39" s="25"/>
      <c r="I39" s="25">
        <f t="shared" si="0"/>
        <v>0</v>
      </c>
      <c r="J39" s="25"/>
      <c r="K39" s="25">
        <v>500000</v>
      </c>
      <c r="L39" s="25"/>
      <c r="M39" s="25">
        <v>15077106797</v>
      </c>
      <c r="N39" s="25"/>
      <c r="O39" s="25">
        <v>-10775502000</v>
      </c>
      <c r="P39" s="25"/>
      <c r="Q39" s="25">
        <f t="shared" si="1"/>
        <v>4301604797</v>
      </c>
    </row>
    <row r="40" spans="1:17" ht="20.25">
      <c r="A40" s="2" t="s">
        <v>179</v>
      </c>
      <c r="C40" s="25">
        <v>0</v>
      </c>
      <c r="D40" s="25"/>
      <c r="E40" s="25">
        <v>0</v>
      </c>
      <c r="F40" s="25"/>
      <c r="G40" s="25">
        <v>0</v>
      </c>
      <c r="H40" s="25"/>
      <c r="I40" s="25">
        <f t="shared" si="0"/>
        <v>0</v>
      </c>
      <c r="J40" s="25"/>
      <c r="K40" s="25">
        <v>25000000</v>
      </c>
      <c r="L40" s="25"/>
      <c r="M40" s="25">
        <v>56824232350</v>
      </c>
      <c r="N40" s="25"/>
      <c r="O40" s="25">
        <v>-54697601250</v>
      </c>
      <c r="P40" s="25"/>
      <c r="Q40" s="25">
        <f t="shared" si="1"/>
        <v>2126631100</v>
      </c>
    </row>
    <row r="41" spans="1:17" ht="20.25">
      <c r="A41" s="2" t="s">
        <v>16</v>
      </c>
      <c r="C41" s="25">
        <v>0</v>
      </c>
      <c r="D41" s="25"/>
      <c r="E41" s="25">
        <v>0</v>
      </c>
      <c r="F41" s="25"/>
      <c r="G41" s="25">
        <v>0</v>
      </c>
      <c r="H41" s="25"/>
      <c r="I41" s="25">
        <f t="shared" si="0"/>
        <v>0</v>
      </c>
      <c r="J41" s="25"/>
      <c r="K41" s="25">
        <v>16321813</v>
      </c>
      <c r="L41" s="25"/>
      <c r="M41" s="25">
        <v>59310954211</v>
      </c>
      <c r="N41" s="25"/>
      <c r="O41" s="25">
        <v>-79857964598</v>
      </c>
      <c r="P41" s="25"/>
      <c r="Q41" s="25">
        <f t="shared" si="1"/>
        <v>-20547010387</v>
      </c>
    </row>
    <row r="42" spans="1:17" ht="20.25">
      <c r="A42" s="2" t="s">
        <v>32</v>
      </c>
      <c r="C42" s="25">
        <v>0</v>
      </c>
      <c r="D42" s="25"/>
      <c r="E42" s="25">
        <v>0</v>
      </c>
      <c r="F42" s="25"/>
      <c r="G42" s="25">
        <v>0</v>
      </c>
      <c r="H42" s="25"/>
      <c r="I42" s="25">
        <f t="shared" si="0"/>
        <v>0</v>
      </c>
      <c r="J42" s="25"/>
      <c r="K42" s="25">
        <v>325402</v>
      </c>
      <c r="L42" s="25"/>
      <c r="M42" s="25">
        <v>4136481708</v>
      </c>
      <c r="N42" s="25"/>
      <c r="O42" s="25">
        <v>-1786224580</v>
      </c>
      <c r="P42" s="25"/>
      <c r="Q42" s="25">
        <f t="shared" si="1"/>
        <v>2350257128</v>
      </c>
    </row>
    <row r="43" spans="1:17" ht="20.25">
      <c r="A43" s="2" t="s">
        <v>160</v>
      </c>
      <c r="C43" s="25">
        <v>0</v>
      </c>
      <c r="D43" s="25"/>
      <c r="E43" s="25">
        <v>0</v>
      </c>
      <c r="F43" s="25"/>
      <c r="G43" s="25">
        <v>0</v>
      </c>
      <c r="H43" s="25"/>
      <c r="I43" s="25">
        <f t="shared" si="0"/>
        <v>0</v>
      </c>
      <c r="J43" s="25"/>
      <c r="K43" s="25">
        <v>48678</v>
      </c>
      <c r="L43" s="25"/>
      <c r="M43" s="25">
        <v>3636222472</v>
      </c>
      <c r="N43" s="25"/>
      <c r="O43" s="25">
        <v>-4872756834</v>
      </c>
      <c r="P43" s="25"/>
      <c r="Q43" s="25">
        <f t="shared" si="1"/>
        <v>-1236534362</v>
      </c>
    </row>
    <row r="44" spans="1:17" ht="20.25">
      <c r="A44" s="2" t="s">
        <v>64</v>
      </c>
      <c r="C44" s="25">
        <v>0</v>
      </c>
      <c r="D44" s="25"/>
      <c r="E44" s="25">
        <v>0</v>
      </c>
      <c r="F44" s="25"/>
      <c r="G44" s="25">
        <v>0</v>
      </c>
      <c r="H44" s="25"/>
      <c r="I44" s="25">
        <f t="shared" si="0"/>
        <v>0</v>
      </c>
      <c r="J44" s="25"/>
      <c r="K44" s="25">
        <v>5000000</v>
      </c>
      <c r="L44" s="25"/>
      <c r="M44" s="25">
        <v>60854197125</v>
      </c>
      <c r="N44" s="25"/>
      <c r="O44" s="25">
        <v>-61283182462</v>
      </c>
      <c r="P44" s="25"/>
      <c r="Q44" s="25">
        <f t="shared" si="1"/>
        <v>-428985337</v>
      </c>
    </row>
    <row r="45" spans="1:17" ht="20.25">
      <c r="A45" s="2" t="s">
        <v>54</v>
      </c>
      <c r="C45" s="25">
        <v>0</v>
      </c>
      <c r="D45" s="25"/>
      <c r="E45" s="25">
        <v>0</v>
      </c>
      <c r="F45" s="25"/>
      <c r="G45" s="25">
        <v>0</v>
      </c>
      <c r="H45" s="25"/>
      <c r="I45" s="25">
        <f t="shared" si="0"/>
        <v>0</v>
      </c>
      <c r="J45" s="25"/>
      <c r="K45" s="25">
        <v>1223311</v>
      </c>
      <c r="L45" s="25"/>
      <c r="M45" s="25">
        <v>12912016166</v>
      </c>
      <c r="N45" s="25"/>
      <c r="O45" s="25">
        <v>-10660452854</v>
      </c>
      <c r="P45" s="25"/>
      <c r="Q45" s="25">
        <f t="shared" si="1"/>
        <v>2251563312</v>
      </c>
    </row>
    <row r="46" spans="1:17" ht="20.25">
      <c r="A46" s="2" t="s">
        <v>121</v>
      </c>
      <c r="C46" s="25">
        <v>0</v>
      </c>
      <c r="D46" s="25"/>
      <c r="E46" s="25">
        <v>0</v>
      </c>
      <c r="F46" s="25"/>
      <c r="G46" s="25">
        <v>0</v>
      </c>
      <c r="H46" s="25"/>
      <c r="I46" s="25">
        <f t="shared" si="0"/>
        <v>0</v>
      </c>
      <c r="J46" s="25"/>
      <c r="K46" s="25">
        <v>1398518</v>
      </c>
      <c r="L46" s="25"/>
      <c r="M46" s="25">
        <v>12365974715</v>
      </c>
      <c r="N46" s="25"/>
      <c r="O46" s="25">
        <v>-12414457583</v>
      </c>
      <c r="P46" s="25"/>
      <c r="Q46" s="25">
        <f t="shared" si="1"/>
        <v>-48482868</v>
      </c>
    </row>
    <row r="47" spans="1:17" ht="20.25">
      <c r="A47" s="2" t="s">
        <v>180</v>
      </c>
      <c r="C47" s="25">
        <v>0</v>
      </c>
      <c r="D47" s="25"/>
      <c r="E47" s="25">
        <v>0</v>
      </c>
      <c r="F47" s="25"/>
      <c r="G47" s="25">
        <v>0</v>
      </c>
      <c r="H47" s="25"/>
      <c r="I47" s="25">
        <f t="shared" si="0"/>
        <v>0</v>
      </c>
      <c r="J47" s="25"/>
      <c r="K47" s="25">
        <v>5576448</v>
      </c>
      <c r="L47" s="25"/>
      <c r="M47" s="25">
        <v>104222016617</v>
      </c>
      <c r="N47" s="25"/>
      <c r="O47" s="25">
        <v>-97938743754</v>
      </c>
      <c r="P47" s="25"/>
      <c r="Q47" s="25">
        <f t="shared" si="1"/>
        <v>6283272863</v>
      </c>
    </row>
    <row r="48" spans="1:17" ht="20.25">
      <c r="A48" s="2" t="s">
        <v>35</v>
      </c>
      <c r="C48" s="25">
        <v>0</v>
      </c>
      <c r="D48" s="25"/>
      <c r="E48" s="25">
        <v>0</v>
      </c>
      <c r="F48" s="25"/>
      <c r="G48" s="25">
        <v>0</v>
      </c>
      <c r="H48" s="25"/>
      <c r="I48" s="25">
        <f t="shared" si="0"/>
        <v>0</v>
      </c>
      <c r="J48" s="25"/>
      <c r="K48" s="25">
        <v>95581</v>
      </c>
      <c r="L48" s="25"/>
      <c r="M48" s="25">
        <v>1341119929</v>
      </c>
      <c r="N48" s="25"/>
      <c r="O48" s="25">
        <v>-750226917</v>
      </c>
      <c r="P48" s="25"/>
      <c r="Q48" s="25">
        <f t="shared" si="1"/>
        <v>590893012</v>
      </c>
    </row>
    <row r="49" spans="1:17" ht="20.25">
      <c r="A49" s="2" t="s">
        <v>181</v>
      </c>
      <c r="C49" s="25">
        <v>0</v>
      </c>
      <c r="D49" s="25"/>
      <c r="E49" s="25">
        <v>0</v>
      </c>
      <c r="F49" s="25"/>
      <c r="G49" s="25">
        <v>0</v>
      </c>
      <c r="H49" s="25"/>
      <c r="I49" s="25">
        <f t="shared" si="0"/>
        <v>0</v>
      </c>
      <c r="J49" s="25"/>
      <c r="K49" s="25">
        <v>2995371</v>
      </c>
      <c r="L49" s="25"/>
      <c r="M49" s="25">
        <v>23142236346</v>
      </c>
      <c r="N49" s="25"/>
      <c r="O49" s="25">
        <v>-23142236346</v>
      </c>
      <c r="P49" s="25"/>
      <c r="Q49" s="25">
        <f t="shared" si="1"/>
        <v>0</v>
      </c>
    </row>
    <row r="50" spans="1:17" ht="20.25">
      <c r="A50" s="2" t="s">
        <v>51</v>
      </c>
      <c r="C50" s="25">
        <v>0</v>
      </c>
      <c r="D50" s="25"/>
      <c r="E50" s="25">
        <v>0</v>
      </c>
      <c r="F50" s="25"/>
      <c r="G50" s="25">
        <v>0</v>
      </c>
      <c r="H50" s="25"/>
      <c r="I50" s="25">
        <f t="shared" si="0"/>
        <v>0</v>
      </c>
      <c r="J50" s="25"/>
      <c r="K50" s="25">
        <v>1214121</v>
      </c>
      <c r="L50" s="25"/>
      <c r="M50" s="25">
        <v>46740987673</v>
      </c>
      <c r="N50" s="25"/>
      <c r="O50" s="25">
        <v>-36396668742</v>
      </c>
      <c r="P50" s="25"/>
      <c r="Q50" s="25">
        <f t="shared" si="1"/>
        <v>10344318931</v>
      </c>
    </row>
    <row r="51" spans="1:17" ht="20.25">
      <c r="A51" s="2" t="s">
        <v>182</v>
      </c>
      <c r="C51" s="25">
        <v>0</v>
      </c>
      <c r="D51" s="25"/>
      <c r="E51" s="25">
        <v>0</v>
      </c>
      <c r="F51" s="25"/>
      <c r="G51" s="25">
        <v>0</v>
      </c>
      <c r="H51" s="25"/>
      <c r="I51" s="25">
        <f t="shared" si="0"/>
        <v>0</v>
      </c>
      <c r="J51" s="25"/>
      <c r="K51" s="25">
        <v>1607056</v>
      </c>
      <c r="L51" s="25"/>
      <c r="M51" s="25">
        <v>35610753904</v>
      </c>
      <c r="N51" s="25"/>
      <c r="O51" s="25">
        <v>-35610753904</v>
      </c>
      <c r="P51" s="25"/>
      <c r="Q51" s="25">
        <f t="shared" si="1"/>
        <v>0</v>
      </c>
    </row>
    <row r="52" spans="1:17" ht="20.25">
      <c r="A52" s="2" t="s">
        <v>41</v>
      </c>
      <c r="C52" s="25">
        <v>0</v>
      </c>
      <c r="D52" s="25"/>
      <c r="E52" s="25">
        <v>0</v>
      </c>
      <c r="F52" s="25"/>
      <c r="G52" s="25">
        <v>0</v>
      </c>
      <c r="H52" s="25"/>
      <c r="I52" s="25">
        <f t="shared" si="0"/>
        <v>0</v>
      </c>
      <c r="J52" s="25"/>
      <c r="K52" s="25">
        <v>179220</v>
      </c>
      <c r="L52" s="25"/>
      <c r="M52" s="25">
        <v>3787731544</v>
      </c>
      <c r="N52" s="25"/>
      <c r="O52" s="25">
        <v>-2029497442</v>
      </c>
      <c r="P52" s="25"/>
      <c r="Q52" s="25">
        <f t="shared" si="1"/>
        <v>1758234102</v>
      </c>
    </row>
    <row r="53" spans="1:17" ht="20.25">
      <c r="A53" s="2" t="s">
        <v>38</v>
      </c>
      <c r="C53" s="25">
        <v>0</v>
      </c>
      <c r="D53" s="25"/>
      <c r="E53" s="25">
        <v>0</v>
      </c>
      <c r="F53" s="25"/>
      <c r="G53" s="25">
        <v>0</v>
      </c>
      <c r="H53" s="25"/>
      <c r="I53" s="25">
        <f t="shared" si="0"/>
        <v>0</v>
      </c>
      <c r="J53" s="25"/>
      <c r="K53" s="25">
        <v>183081</v>
      </c>
      <c r="L53" s="25"/>
      <c r="M53" s="25">
        <v>3777665968</v>
      </c>
      <c r="N53" s="25"/>
      <c r="O53" s="25">
        <v>-3756574009</v>
      </c>
      <c r="P53" s="25"/>
      <c r="Q53" s="25">
        <f t="shared" si="1"/>
        <v>21091959</v>
      </c>
    </row>
    <row r="54" spans="1:17" ht="20.25">
      <c r="A54" s="2" t="s">
        <v>183</v>
      </c>
      <c r="C54" s="25">
        <v>0</v>
      </c>
      <c r="D54" s="25"/>
      <c r="E54" s="25">
        <v>0</v>
      </c>
      <c r="F54" s="25"/>
      <c r="G54" s="25">
        <v>0</v>
      </c>
      <c r="H54" s="25"/>
      <c r="I54" s="25">
        <f t="shared" si="0"/>
        <v>0</v>
      </c>
      <c r="J54" s="25"/>
      <c r="K54" s="25">
        <v>25000</v>
      </c>
      <c r="L54" s="25"/>
      <c r="M54" s="25">
        <v>651107708</v>
      </c>
      <c r="N54" s="25"/>
      <c r="O54" s="25">
        <v>-638329077</v>
      </c>
      <c r="P54" s="25"/>
      <c r="Q54" s="25">
        <f t="shared" si="1"/>
        <v>12778631</v>
      </c>
    </row>
    <row r="55" spans="1:17" ht="20.25">
      <c r="A55" s="2" t="s">
        <v>184</v>
      </c>
      <c r="C55" s="25">
        <v>0</v>
      </c>
      <c r="D55" s="25"/>
      <c r="E55" s="25">
        <v>0</v>
      </c>
      <c r="F55" s="25"/>
      <c r="G55" s="25">
        <v>0</v>
      </c>
      <c r="H55" s="25"/>
      <c r="I55" s="25">
        <f t="shared" si="0"/>
        <v>0</v>
      </c>
      <c r="J55" s="25"/>
      <c r="K55" s="25">
        <v>390597</v>
      </c>
      <c r="L55" s="25"/>
      <c r="M55" s="25">
        <v>4787868244</v>
      </c>
      <c r="N55" s="25"/>
      <c r="O55" s="25">
        <v>-4550558948</v>
      </c>
      <c r="P55" s="25"/>
      <c r="Q55" s="25">
        <f t="shared" si="1"/>
        <v>237309296</v>
      </c>
    </row>
    <row r="56" spans="1:17" ht="20.25">
      <c r="A56" s="2" t="s">
        <v>152</v>
      </c>
      <c r="C56" s="25">
        <v>0</v>
      </c>
      <c r="D56" s="25"/>
      <c r="E56" s="25">
        <v>0</v>
      </c>
      <c r="F56" s="25"/>
      <c r="G56" s="25">
        <v>0</v>
      </c>
      <c r="H56" s="25"/>
      <c r="I56" s="25">
        <f t="shared" si="0"/>
        <v>0</v>
      </c>
      <c r="J56" s="25"/>
      <c r="K56" s="25">
        <v>500000</v>
      </c>
      <c r="L56" s="25"/>
      <c r="M56" s="25">
        <v>9682212643</v>
      </c>
      <c r="N56" s="25"/>
      <c r="O56" s="25">
        <v>-8335109250</v>
      </c>
      <c r="P56" s="25"/>
      <c r="Q56" s="25">
        <f t="shared" si="1"/>
        <v>1347103393</v>
      </c>
    </row>
    <row r="57" spans="1:17" ht="20.25">
      <c r="A57" s="2" t="s">
        <v>185</v>
      </c>
      <c r="C57" s="25">
        <v>0</v>
      </c>
      <c r="D57" s="25"/>
      <c r="E57" s="25">
        <v>0</v>
      </c>
      <c r="F57" s="25"/>
      <c r="G57" s="25">
        <v>0</v>
      </c>
      <c r="H57" s="25"/>
      <c r="I57" s="25">
        <f t="shared" si="0"/>
        <v>0</v>
      </c>
      <c r="J57" s="25"/>
      <c r="K57" s="25">
        <v>139632</v>
      </c>
      <c r="L57" s="25"/>
      <c r="M57" s="25">
        <v>1409078841</v>
      </c>
      <c r="N57" s="25"/>
      <c r="O57" s="25">
        <v>-702008378</v>
      </c>
      <c r="P57" s="25"/>
      <c r="Q57" s="25">
        <f t="shared" si="1"/>
        <v>707070463</v>
      </c>
    </row>
    <row r="58" spans="1:17" ht="20.25">
      <c r="A58" s="2" t="s">
        <v>186</v>
      </c>
      <c r="C58" s="25">
        <v>0</v>
      </c>
      <c r="D58" s="25"/>
      <c r="E58" s="25">
        <v>0</v>
      </c>
      <c r="F58" s="25"/>
      <c r="G58" s="25">
        <v>0</v>
      </c>
      <c r="H58" s="25"/>
      <c r="I58" s="25">
        <f t="shared" si="0"/>
        <v>0</v>
      </c>
      <c r="J58" s="25"/>
      <c r="K58" s="25">
        <v>7588259</v>
      </c>
      <c r="L58" s="25"/>
      <c r="M58" s="25">
        <v>32920202203</v>
      </c>
      <c r="N58" s="25"/>
      <c r="O58" s="25">
        <v>-22717537960</v>
      </c>
      <c r="P58" s="25"/>
      <c r="Q58" s="25">
        <f t="shared" si="1"/>
        <v>10202664243</v>
      </c>
    </row>
    <row r="59" spans="1:17" ht="20.25">
      <c r="A59" s="2" t="s">
        <v>187</v>
      </c>
      <c r="C59" s="25">
        <v>0</v>
      </c>
      <c r="D59" s="25"/>
      <c r="E59" s="25">
        <v>0</v>
      </c>
      <c r="F59" s="25"/>
      <c r="G59" s="25">
        <v>0</v>
      </c>
      <c r="H59" s="25"/>
      <c r="I59" s="25">
        <f t="shared" si="0"/>
        <v>0</v>
      </c>
      <c r="J59" s="25"/>
      <c r="K59" s="25">
        <v>285100</v>
      </c>
      <c r="L59" s="25"/>
      <c r="M59" s="25">
        <v>1300976977</v>
      </c>
      <c r="N59" s="25"/>
      <c r="O59" s="25">
        <v>-542752570</v>
      </c>
      <c r="P59" s="25"/>
      <c r="Q59" s="25">
        <f t="shared" si="1"/>
        <v>758224407</v>
      </c>
    </row>
    <row r="60" spans="1:17" ht="20.25">
      <c r="A60" s="2" t="s">
        <v>27</v>
      </c>
      <c r="C60" s="25">
        <v>0</v>
      </c>
      <c r="D60" s="25"/>
      <c r="E60" s="25">
        <v>0</v>
      </c>
      <c r="F60" s="25"/>
      <c r="G60" s="25">
        <v>0</v>
      </c>
      <c r="H60" s="25"/>
      <c r="I60" s="25">
        <f t="shared" si="0"/>
        <v>0</v>
      </c>
      <c r="J60" s="25"/>
      <c r="K60" s="25">
        <v>869198</v>
      </c>
      <c r="L60" s="25"/>
      <c r="M60" s="25">
        <v>72270042927</v>
      </c>
      <c r="N60" s="25"/>
      <c r="O60" s="25">
        <v>-69314779612</v>
      </c>
      <c r="P60" s="25"/>
      <c r="Q60" s="25">
        <f t="shared" si="1"/>
        <v>2955263315</v>
      </c>
    </row>
    <row r="61" spans="1:17" ht="20.25">
      <c r="A61" s="2" t="s">
        <v>49</v>
      </c>
      <c r="C61" s="25">
        <v>0</v>
      </c>
      <c r="D61" s="25"/>
      <c r="E61" s="25">
        <v>0</v>
      </c>
      <c r="F61" s="25"/>
      <c r="G61" s="25">
        <v>0</v>
      </c>
      <c r="H61" s="25"/>
      <c r="I61" s="25">
        <f t="shared" si="0"/>
        <v>0</v>
      </c>
      <c r="J61" s="25"/>
      <c r="K61" s="25">
        <v>246448</v>
      </c>
      <c r="L61" s="25"/>
      <c r="M61" s="25">
        <v>2527957004</v>
      </c>
      <c r="N61" s="25"/>
      <c r="O61" s="25">
        <v>-2187686003</v>
      </c>
      <c r="P61" s="25"/>
      <c r="Q61" s="25">
        <f t="shared" si="1"/>
        <v>340271001</v>
      </c>
    </row>
    <row r="62" spans="1:17" ht="20.25">
      <c r="A62" s="2" t="s">
        <v>154</v>
      </c>
      <c r="C62" s="25">
        <v>0</v>
      </c>
      <c r="D62" s="25"/>
      <c r="E62" s="25">
        <v>0</v>
      </c>
      <c r="F62" s="25"/>
      <c r="G62" s="25">
        <v>0</v>
      </c>
      <c r="H62" s="25"/>
      <c r="I62" s="25">
        <f t="shared" si="0"/>
        <v>0</v>
      </c>
      <c r="J62" s="25"/>
      <c r="K62" s="25">
        <v>1210000</v>
      </c>
      <c r="L62" s="25"/>
      <c r="M62" s="25">
        <v>244685179075</v>
      </c>
      <c r="N62" s="25"/>
      <c r="O62" s="25">
        <v>-176650355969</v>
      </c>
      <c r="P62" s="25"/>
      <c r="Q62" s="25">
        <f t="shared" si="1"/>
        <v>68034823106</v>
      </c>
    </row>
    <row r="63" spans="1:17" ht="20.25">
      <c r="A63" s="2" t="s">
        <v>58</v>
      </c>
      <c r="C63" s="25">
        <v>0</v>
      </c>
      <c r="D63" s="25"/>
      <c r="E63" s="25">
        <v>0</v>
      </c>
      <c r="F63" s="25"/>
      <c r="G63" s="25">
        <v>0</v>
      </c>
      <c r="H63" s="25"/>
      <c r="I63" s="25">
        <f t="shared" si="0"/>
        <v>0</v>
      </c>
      <c r="J63" s="25"/>
      <c r="K63" s="25">
        <v>100000</v>
      </c>
      <c r="L63" s="25"/>
      <c r="M63" s="25">
        <v>3084984365</v>
      </c>
      <c r="N63" s="25"/>
      <c r="O63" s="25">
        <v>-1770403048</v>
      </c>
      <c r="P63" s="25"/>
      <c r="Q63" s="25">
        <f t="shared" si="1"/>
        <v>1314581317</v>
      </c>
    </row>
    <row r="64" spans="1:17" ht="20.25">
      <c r="A64" s="2" t="s">
        <v>150</v>
      </c>
      <c r="C64" s="25">
        <v>0</v>
      </c>
      <c r="D64" s="25"/>
      <c r="E64" s="25">
        <v>0</v>
      </c>
      <c r="F64" s="25"/>
      <c r="G64" s="25">
        <v>0</v>
      </c>
      <c r="H64" s="25"/>
      <c r="I64" s="25">
        <f t="shared" si="0"/>
        <v>0</v>
      </c>
      <c r="J64" s="25"/>
      <c r="K64" s="25">
        <v>450652</v>
      </c>
      <c r="L64" s="25"/>
      <c r="M64" s="25">
        <v>19263938564</v>
      </c>
      <c r="N64" s="25"/>
      <c r="O64" s="25">
        <v>-15239960512</v>
      </c>
      <c r="P64" s="25"/>
      <c r="Q64" s="25">
        <f t="shared" si="1"/>
        <v>4023978052</v>
      </c>
    </row>
    <row r="65" spans="1:17" ht="20.25">
      <c r="A65" s="2" t="s">
        <v>26</v>
      </c>
      <c r="C65" s="25">
        <v>0</v>
      </c>
      <c r="D65" s="25"/>
      <c r="E65" s="25">
        <v>0</v>
      </c>
      <c r="F65" s="25"/>
      <c r="G65" s="25">
        <v>0</v>
      </c>
      <c r="H65" s="25"/>
      <c r="I65" s="25">
        <f t="shared" si="0"/>
        <v>0</v>
      </c>
      <c r="J65" s="25"/>
      <c r="K65" s="25">
        <v>72004</v>
      </c>
      <c r="L65" s="25"/>
      <c r="M65" s="25">
        <v>7911332857</v>
      </c>
      <c r="N65" s="25"/>
      <c r="O65" s="25">
        <v>-4930649083</v>
      </c>
      <c r="P65" s="25"/>
      <c r="Q65" s="25">
        <f t="shared" si="1"/>
        <v>2980683774</v>
      </c>
    </row>
    <row r="66" spans="1:17" ht="20.25">
      <c r="A66" s="2" t="s">
        <v>159</v>
      </c>
      <c r="C66" s="25">
        <v>0</v>
      </c>
      <c r="D66" s="25"/>
      <c r="E66" s="25">
        <v>0</v>
      </c>
      <c r="F66" s="25"/>
      <c r="G66" s="25">
        <v>0</v>
      </c>
      <c r="H66" s="25"/>
      <c r="I66" s="25">
        <f t="shared" si="0"/>
        <v>0</v>
      </c>
      <c r="J66" s="25"/>
      <c r="K66" s="25">
        <v>2431607</v>
      </c>
      <c r="L66" s="25"/>
      <c r="M66" s="25">
        <v>76946953325</v>
      </c>
      <c r="N66" s="25"/>
      <c r="O66" s="25">
        <v>-70071679709</v>
      </c>
      <c r="P66" s="25"/>
      <c r="Q66" s="25">
        <f t="shared" si="1"/>
        <v>6875273616</v>
      </c>
    </row>
    <row r="67" spans="1:17" ht="20.25">
      <c r="A67" s="2" t="s">
        <v>188</v>
      </c>
      <c r="C67" s="25">
        <v>0</v>
      </c>
      <c r="D67" s="25"/>
      <c r="E67" s="25">
        <v>0</v>
      </c>
      <c r="F67" s="25"/>
      <c r="G67" s="25">
        <v>0</v>
      </c>
      <c r="H67" s="25"/>
      <c r="I67" s="25">
        <f t="shared" si="0"/>
        <v>0</v>
      </c>
      <c r="J67" s="25"/>
      <c r="K67" s="25">
        <v>580551</v>
      </c>
      <c r="L67" s="25"/>
      <c r="M67" s="25">
        <v>18356495276</v>
      </c>
      <c r="N67" s="25"/>
      <c r="O67" s="25">
        <v>-13365064279</v>
      </c>
      <c r="P67" s="25"/>
      <c r="Q67" s="25">
        <f t="shared" si="1"/>
        <v>4991430997</v>
      </c>
    </row>
    <row r="68" spans="1:17" ht="20.25">
      <c r="A68" s="2" t="s">
        <v>24</v>
      </c>
      <c r="C68" s="25">
        <v>0</v>
      </c>
      <c r="D68" s="25"/>
      <c r="E68" s="25">
        <v>0</v>
      </c>
      <c r="F68" s="25"/>
      <c r="G68" s="25">
        <v>0</v>
      </c>
      <c r="H68" s="25"/>
      <c r="I68" s="25">
        <f t="shared" si="0"/>
        <v>0</v>
      </c>
      <c r="J68" s="25"/>
      <c r="K68" s="25">
        <v>1018406</v>
      </c>
      <c r="L68" s="25"/>
      <c r="M68" s="25">
        <v>197686210558</v>
      </c>
      <c r="N68" s="25"/>
      <c r="O68" s="25">
        <v>-95039087946</v>
      </c>
      <c r="P68" s="25"/>
      <c r="Q68" s="25">
        <f t="shared" si="1"/>
        <v>102647122612</v>
      </c>
    </row>
    <row r="69" spans="1:17" ht="20.25">
      <c r="A69" s="2" t="s">
        <v>37</v>
      </c>
      <c r="C69" s="25">
        <v>0</v>
      </c>
      <c r="D69" s="25"/>
      <c r="E69" s="25">
        <v>0</v>
      </c>
      <c r="F69" s="25"/>
      <c r="G69" s="25">
        <v>0</v>
      </c>
      <c r="H69" s="25"/>
      <c r="I69" s="25">
        <f t="shared" si="0"/>
        <v>0</v>
      </c>
      <c r="J69" s="25"/>
      <c r="K69" s="25">
        <v>2431607</v>
      </c>
      <c r="L69" s="25"/>
      <c r="M69" s="25">
        <v>58997463077</v>
      </c>
      <c r="N69" s="25"/>
      <c r="O69" s="25">
        <v>-76165226061</v>
      </c>
      <c r="P69" s="25"/>
      <c r="Q69" s="25">
        <f t="shared" si="1"/>
        <v>-17167762984</v>
      </c>
    </row>
    <row r="70" spans="1:17" ht="20.25">
      <c r="A70" s="2" t="s">
        <v>50</v>
      </c>
      <c r="C70" s="25">
        <v>0</v>
      </c>
      <c r="D70" s="25"/>
      <c r="E70" s="25">
        <v>0</v>
      </c>
      <c r="F70" s="25"/>
      <c r="G70" s="25">
        <v>0</v>
      </c>
      <c r="H70" s="25"/>
      <c r="I70" s="25">
        <f t="shared" si="0"/>
        <v>0</v>
      </c>
      <c r="J70" s="25"/>
      <c r="K70" s="25">
        <v>303736</v>
      </c>
      <c r="L70" s="25"/>
      <c r="M70" s="25">
        <v>9407477026</v>
      </c>
      <c r="N70" s="25"/>
      <c r="O70" s="25">
        <v>-5089905547</v>
      </c>
      <c r="P70" s="25"/>
      <c r="Q70" s="25">
        <f>4317571479-259</f>
        <v>4317571220</v>
      </c>
    </row>
    <row r="71" spans="1:17" ht="21" thickBot="1">
      <c r="C71" s="26">
        <f>SUM(C8:C70)</f>
        <v>21183842</v>
      </c>
      <c r="D71" s="25"/>
      <c r="E71" s="26">
        <f>SUM(E8:E70)</f>
        <v>130612001557</v>
      </c>
      <c r="F71" s="25"/>
      <c r="G71" s="26">
        <f>SUM(G8:G70)</f>
        <v>-192890646883</v>
      </c>
      <c r="H71" s="25"/>
      <c r="I71" s="26">
        <f>SUM(I8:I70)</f>
        <v>-62278645326</v>
      </c>
      <c r="J71" s="25"/>
      <c r="K71" s="26">
        <f>SUM(K8:K70)</f>
        <v>319994710</v>
      </c>
      <c r="L71" s="25"/>
      <c r="M71" s="26">
        <f>SUM(M8:M70)</f>
        <v>2450569721366</v>
      </c>
      <c r="N71" s="25"/>
      <c r="O71" s="26">
        <f>SUM(O8:O70)</f>
        <v>-2201593613380</v>
      </c>
      <c r="P71" s="25"/>
      <c r="Q71" s="26">
        <f>SUM(Q8:Q70)</f>
        <v>248976107727</v>
      </c>
    </row>
    <row r="72" spans="1:17" ht="15.75" thickTop="1"/>
    <row r="73" spans="1:17">
      <c r="E73" s="3"/>
      <c r="I73" s="3"/>
      <c r="M73" s="3"/>
      <c r="Q73" s="3"/>
    </row>
    <row r="74" spans="1:17">
      <c r="I74" s="3"/>
      <c r="Q74" s="8"/>
    </row>
    <row r="75" spans="1:17" ht="20.25">
      <c r="E75" s="3"/>
      <c r="G75" s="25"/>
      <c r="I75" s="8"/>
      <c r="M75" s="10"/>
      <c r="Q75" s="8"/>
    </row>
    <row r="76" spans="1:17" ht="20.25">
      <c r="I76" s="9"/>
      <c r="O76" s="25"/>
      <c r="Q76" s="9"/>
    </row>
    <row r="77" spans="1:17" ht="18.75">
      <c r="Q77" s="9"/>
    </row>
    <row r="78" spans="1:17">
      <c r="I78" s="3"/>
    </row>
    <row r="79" spans="1:17">
      <c r="Q79" s="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00"/>
  <sheetViews>
    <sheetView rightToLeft="1" view="pageBreakPreview" topLeftCell="A54" zoomScale="80" zoomScaleNormal="100" zoomScaleSheetLayoutView="80" workbookViewId="0">
      <selection activeCell="K95" sqref="K95"/>
    </sheetView>
  </sheetViews>
  <sheetFormatPr defaultRowHeight="1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8" style="1" bestFit="1" customWidth="1"/>
    <col min="24" max="24" width="9.140625" style="1"/>
    <col min="25" max="25" width="24.85546875" style="1" bestFit="1" customWidth="1"/>
    <col min="26" max="16384" width="9.140625" style="1"/>
  </cols>
  <sheetData>
    <row r="2" spans="1:25" ht="23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5" ht="23.25">
      <c r="A3" s="33" t="s">
        <v>105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5" ht="23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6" spans="1:25" ht="23.25">
      <c r="A6" s="37" t="s">
        <v>3</v>
      </c>
      <c r="C6" s="36" t="s">
        <v>107</v>
      </c>
      <c r="D6" s="36" t="s">
        <v>107</v>
      </c>
      <c r="E6" s="36" t="s">
        <v>107</v>
      </c>
      <c r="F6" s="36" t="s">
        <v>107</v>
      </c>
      <c r="G6" s="36" t="s">
        <v>107</v>
      </c>
      <c r="H6" s="36" t="s">
        <v>107</v>
      </c>
      <c r="I6" s="36" t="s">
        <v>107</v>
      </c>
      <c r="J6" s="36" t="s">
        <v>107</v>
      </c>
      <c r="K6" s="36" t="s">
        <v>107</v>
      </c>
      <c r="M6" s="36" t="s">
        <v>108</v>
      </c>
      <c r="N6" s="36" t="s">
        <v>108</v>
      </c>
      <c r="O6" s="36" t="s">
        <v>108</v>
      </c>
      <c r="P6" s="36" t="s">
        <v>108</v>
      </c>
      <c r="Q6" s="36" t="s">
        <v>108</v>
      </c>
      <c r="R6" s="36" t="s">
        <v>108</v>
      </c>
      <c r="S6" s="36" t="s">
        <v>108</v>
      </c>
      <c r="T6" s="36" t="s">
        <v>108</v>
      </c>
      <c r="U6" s="36" t="s">
        <v>108</v>
      </c>
    </row>
    <row r="7" spans="1:25" ht="23.25">
      <c r="A7" s="36" t="s">
        <v>3</v>
      </c>
      <c r="C7" s="36" t="s">
        <v>189</v>
      </c>
      <c r="E7" s="36" t="s">
        <v>190</v>
      </c>
      <c r="G7" s="36" t="s">
        <v>191</v>
      </c>
      <c r="I7" s="36" t="s">
        <v>76</v>
      </c>
      <c r="K7" s="36" t="s">
        <v>192</v>
      </c>
      <c r="M7" s="36" t="s">
        <v>189</v>
      </c>
      <c r="O7" s="36" t="s">
        <v>190</v>
      </c>
      <c r="Q7" s="36" t="s">
        <v>191</v>
      </c>
      <c r="S7" s="36" t="s">
        <v>76</v>
      </c>
      <c r="U7" s="36" t="s">
        <v>192</v>
      </c>
      <c r="W7" s="27"/>
      <c r="Y7" s="11"/>
    </row>
    <row r="8" spans="1:25" ht="20.25">
      <c r="A8" s="2" t="s">
        <v>21</v>
      </c>
      <c r="C8" s="25">
        <v>0</v>
      </c>
      <c r="D8" s="25"/>
      <c r="E8" s="25">
        <v>48187617042</v>
      </c>
      <c r="F8" s="25"/>
      <c r="G8" s="25">
        <v>-48536305305</v>
      </c>
      <c r="H8" s="25"/>
      <c r="I8" s="25">
        <v>-348688263</v>
      </c>
      <c r="K8" s="5">
        <v>-8.238140119949741E-4</v>
      </c>
      <c r="M8" s="25">
        <v>926786795</v>
      </c>
      <c r="N8" s="25"/>
      <c r="O8" s="25">
        <v>-3745779227</v>
      </c>
      <c r="P8" s="25"/>
      <c r="Q8" s="25">
        <v>-69922866939</v>
      </c>
      <c r="R8" s="25"/>
      <c r="S8" s="25">
        <f>M8+O8+Q8</f>
        <v>-72741859371</v>
      </c>
      <c r="U8" s="5">
        <v>-8.9741309637339034E-2</v>
      </c>
      <c r="W8" s="12"/>
    </row>
    <row r="9" spans="1:25" ht="20.25">
      <c r="A9" s="2" t="s">
        <v>43</v>
      </c>
      <c r="C9" s="25">
        <v>0</v>
      </c>
      <c r="D9" s="25"/>
      <c r="E9" s="25">
        <v>1894112144</v>
      </c>
      <c r="F9" s="25"/>
      <c r="G9" s="25">
        <v>-346818502</v>
      </c>
      <c r="H9" s="25"/>
      <c r="I9" s="25">
        <v>1547293642</v>
      </c>
      <c r="K9" s="5">
        <v>3.6556498116208031E-3</v>
      </c>
      <c r="M9" s="25">
        <v>0</v>
      </c>
      <c r="N9" s="25"/>
      <c r="O9" s="25">
        <v>-5963251589</v>
      </c>
      <c r="P9" s="25"/>
      <c r="Q9" s="25">
        <v>-346818502</v>
      </c>
      <c r="R9" s="25"/>
      <c r="S9" s="25">
        <f t="shared" ref="S9:S72" si="0">M9+O9+Q9</f>
        <v>-6310070091</v>
      </c>
      <c r="U9" s="5">
        <v>-7.7847055157281219E-3</v>
      </c>
      <c r="W9" s="12"/>
      <c r="Y9" s="12"/>
    </row>
    <row r="10" spans="1:25" ht="20.25">
      <c r="A10" s="2" t="s">
        <v>34</v>
      </c>
      <c r="C10" s="25">
        <v>0</v>
      </c>
      <c r="D10" s="25"/>
      <c r="E10" s="25">
        <v>536169441</v>
      </c>
      <c r="F10" s="25"/>
      <c r="G10" s="25">
        <v>-948896884</v>
      </c>
      <c r="H10" s="25"/>
      <c r="I10" s="25">
        <v>-412727443</v>
      </c>
      <c r="K10" s="5">
        <v>-9.7511355201037263E-4</v>
      </c>
      <c r="M10" s="25">
        <v>234677100</v>
      </c>
      <c r="N10" s="25"/>
      <c r="O10" s="25">
        <v>-10244386580</v>
      </c>
      <c r="P10" s="25"/>
      <c r="Q10" s="25">
        <v>-948896884</v>
      </c>
      <c r="R10" s="25"/>
      <c r="S10" s="25">
        <f t="shared" si="0"/>
        <v>-10958606364</v>
      </c>
      <c r="U10" s="5">
        <v>-1.3519584121292148E-2</v>
      </c>
      <c r="W10" s="12"/>
      <c r="Y10" s="12"/>
    </row>
    <row r="11" spans="1:25" ht="20.25">
      <c r="A11" s="2" t="s">
        <v>15</v>
      </c>
      <c r="C11" s="25">
        <v>0</v>
      </c>
      <c r="D11" s="25"/>
      <c r="E11" s="25">
        <v>3578989088</v>
      </c>
      <c r="F11" s="25"/>
      <c r="G11" s="25">
        <v>-1304245040</v>
      </c>
      <c r="H11" s="25"/>
      <c r="I11" s="25">
        <v>2274744048</v>
      </c>
      <c r="K11" s="5">
        <v>5.3743306537523683E-3</v>
      </c>
      <c r="M11" s="25">
        <v>930000000</v>
      </c>
      <c r="N11" s="25"/>
      <c r="O11" s="25">
        <v>-20061706693</v>
      </c>
      <c r="P11" s="25"/>
      <c r="Q11" s="25">
        <v>-1405458648</v>
      </c>
      <c r="R11" s="25"/>
      <c r="S11" s="25">
        <f t="shared" si="0"/>
        <v>-20537165341</v>
      </c>
      <c r="U11" s="5">
        <v>-2.5336609895274E-2</v>
      </c>
      <c r="W11" s="12"/>
      <c r="Y11" s="12"/>
    </row>
    <row r="12" spans="1:25" ht="20.25">
      <c r="A12" s="2" t="s">
        <v>53</v>
      </c>
      <c r="C12" s="25">
        <v>0</v>
      </c>
      <c r="D12" s="25"/>
      <c r="E12" s="25">
        <v>11729790019</v>
      </c>
      <c r="F12" s="25"/>
      <c r="G12" s="25">
        <v>-8096080638</v>
      </c>
      <c r="H12" s="25"/>
      <c r="I12" s="25">
        <v>3633709381</v>
      </c>
      <c r="K12" s="5">
        <v>8.5850343164128352E-3</v>
      </c>
      <c r="M12" s="25">
        <v>4800000000</v>
      </c>
      <c r="N12" s="25"/>
      <c r="O12" s="25">
        <v>0</v>
      </c>
      <c r="P12" s="25"/>
      <c r="Q12" s="25">
        <v>-11788976184</v>
      </c>
      <c r="R12" s="25"/>
      <c r="S12" s="25">
        <f t="shared" si="0"/>
        <v>-6988976184</v>
      </c>
      <c r="U12" s="5">
        <v>-8.6222689549007876E-3</v>
      </c>
      <c r="W12" s="12"/>
      <c r="Y12" s="12"/>
    </row>
    <row r="13" spans="1:25" ht="20.25">
      <c r="A13" s="2" t="s">
        <v>59</v>
      </c>
      <c r="C13" s="25">
        <v>0</v>
      </c>
      <c r="D13" s="25"/>
      <c r="E13" s="25">
        <v>24865865119</v>
      </c>
      <c r="F13" s="25"/>
      <c r="G13" s="25">
        <v>-3046298957</v>
      </c>
      <c r="H13" s="25"/>
      <c r="I13" s="25">
        <v>21819566162</v>
      </c>
      <c r="K13" s="5">
        <v>5.1551102366491179E-2</v>
      </c>
      <c r="M13" s="25">
        <v>2971527000</v>
      </c>
      <c r="N13" s="25"/>
      <c r="O13" s="25">
        <v>-9080646750</v>
      </c>
      <c r="P13" s="25"/>
      <c r="Q13" s="25">
        <v>-3046298957</v>
      </c>
      <c r="R13" s="25"/>
      <c r="S13" s="25">
        <f t="shared" si="0"/>
        <v>-9155418707</v>
      </c>
      <c r="U13" s="5">
        <v>-1.1294999497523541E-2</v>
      </c>
      <c r="W13" s="12"/>
      <c r="Y13" s="12"/>
    </row>
    <row r="14" spans="1:25" ht="20.25">
      <c r="A14" s="2" t="s">
        <v>168</v>
      </c>
      <c r="C14" s="25">
        <v>0</v>
      </c>
      <c r="D14" s="25"/>
      <c r="E14" s="25">
        <v>0</v>
      </c>
      <c r="F14" s="25"/>
      <c r="G14" s="25">
        <v>0</v>
      </c>
      <c r="H14" s="25"/>
      <c r="I14" s="25">
        <v>0</v>
      </c>
      <c r="K14" s="5">
        <v>0</v>
      </c>
      <c r="M14" s="25">
        <v>0</v>
      </c>
      <c r="N14" s="25"/>
      <c r="O14" s="25">
        <v>0</v>
      </c>
      <c r="P14" s="25"/>
      <c r="Q14" s="25">
        <v>1290348992</v>
      </c>
      <c r="R14" s="25"/>
      <c r="S14" s="25">
        <f t="shared" si="0"/>
        <v>1290348992</v>
      </c>
      <c r="U14" s="5">
        <v>1.5918978347900926E-3</v>
      </c>
      <c r="W14" s="12"/>
      <c r="Y14" s="12"/>
    </row>
    <row r="15" spans="1:25" ht="20.25">
      <c r="A15" s="2" t="s">
        <v>162</v>
      </c>
      <c r="C15" s="25">
        <v>0</v>
      </c>
      <c r="D15" s="25"/>
      <c r="E15" s="25">
        <v>0</v>
      </c>
      <c r="F15" s="25"/>
      <c r="G15" s="25">
        <v>0</v>
      </c>
      <c r="H15" s="25"/>
      <c r="I15" s="25">
        <v>0</v>
      </c>
      <c r="K15" s="5">
        <v>0</v>
      </c>
      <c r="M15" s="25">
        <v>1192272000</v>
      </c>
      <c r="N15" s="25"/>
      <c r="O15" s="25">
        <v>0</v>
      </c>
      <c r="P15" s="25"/>
      <c r="Q15" s="25">
        <v>16526873961</v>
      </c>
      <c r="R15" s="25"/>
      <c r="S15" s="25">
        <f t="shared" si="0"/>
        <v>17719145961</v>
      </c>
      <c r="U15" s="5">
        <v>2.1860031870854914E-2</v>
      </c>
      <c r="W15" s="12"/>
      <c r="Y15" s="12"/>
    </row>
    <row r="16" spans="1:25" ht="20.25">
      <c r="A16" s="2" t="s">
        <v>169</v>
      </c>
      <c r="C16" s="25">
        <v>0</v>
      </c>
      <c r="D16" s="25"/>
      <c r="E16" s="25">
        <v>0</v>
      </c>
      <c r="F16" s="25"/>
      <c r="G16" s="25">
        <v>0</v>
      </c>
      <c r="H16" s="25"/>
      <c r="I16" s="25">
        <v>0</v>
      </c>
      <c r="K16" s="5">
        <v>0</v>
      </c>
      <c r="M16" s="25">
        <v>0</v>
      </c>
      <c r="N16" s="25"/>
      <c r="O16" s="25">
        <v>0</v>
      </c>
      <c r="P16" s="25"/>
      <c r="Q16" s="25">
        <v>-1879891183</v>
      </c>
      <c r="R16" s="25"/>
      <c r="S16" s="25">
        <f t="shared" si="0"/>
        <v>-1879891183</v>
      </c>
      <c r="U16" s="5">
        <v>-2.3192134239747486E-3</v>
      </c>
      <c r="W16" s="12"/>
      <c r="Y16" s="12"/>
    </row>
    <row r="17" spans="1:25" ht="20.25">
      <c r="A17" s="2" t="s">
        <v>57</v>
      </c>
      <c r="C17" s="25">
        <v>0</v>
      </c>
      <c r="D17" s="25"/>
      <c r="E17" s="25">
        <v>13350091500</v>
      </c>
      <c r="F17" s="25"/>
      <c r="G17" s="25">
        <v>0</v>
      </c>
      <c r="H17" s="25"/>
      <c r="I17" s="25">
        <v>13350091500</v>
      </c>
      <c r="K17" s="5">
        <v>3.1541045702232318E-2</v>
      </c>
      <c r="M17" s="25">
        <v>2391124040</v>
      </c>
      <c r="N17" s="25"/>
      <c r="O17" s="25">
        <v>62018779506</v>
      </c>
      <c r="P17" s="25"/>
      <c r="Q17" s="25">
        <v>361272288</v>
      </c>
      <c r="R17" s="25"/>
      <c r="S17" s="25">
        <f t="shared" si="0"/>
        <v>64771175834</v>
      </c>
      <c r="U17" s="5">
        <v>7.9907912670305684E-2</v>
      </c>
      <c r="W17" s="12"/>
      <c r="Y17" s="12"/>
    </row>
    <row r="18" spans="1:25" ht="20.25">
      <c r="A18" s="2" t="s">
        <v>48</v>
      </c>
      <c r="C18" s="25">
        <v>0</v>
      </c>
      <c r="D18" s="25"/>
      <c r="E18" s="25">
        <v>782259397</v>
      </c>
      <c r="F18" s="25"/>
      <c r="G18" s="25">
        <v>0</v>
      </c>
      <c r="H18" s="25"/>
      <c r="I18" s="25">
        <v>782259397</v>
      </c>
      <c r="K18" s="5">
        <v>1.8481730549770158E-3</v>
      </c>
      <c r="M18" s="25">
        <v>0</v>
      </c>
      <c r="N18" s="25"/>
      <c r="O18" s="25">
        <v>-387409135</v>
      </c>
      <c r="P18" s="25"/>
      <c r="Q18" s="25">
        <v>-8053</v>
      </c>
      <c r="R18" s="25"/>
      <c r="S18" s="25">
        <f t="shared" si="0"/>
        <v>-387417188</v>
      </c>
      <c r="U18" s="5">
        <v>-4.7795486845907982E-4</v>
      </c>
      <c r="W18" s="12"/>
      <c r="Y18" s="12"/>
    </row>
    <row r="19" spans="1:25" ht="20.25">
      <c r="A19" s="2" t="s">
        <v>170</v>
      </c>
      <c r="C19" s="25">
        <v>0</v>
      </c>
      <c r="D19" s="25"/>
      <c r="E19" s="25">
        <v>0</v>
      </c>
      <c r="F19" s="25"/>
      <c r="G19" s="25">
        <v>0</v>
      </c>
      <c r="H19" s="25"/>
      <c r="I19" s="25">
        <v>0</v>
      </c>
      <c r="K19" s="5">
        <v>0</v>
      </c>
      <c r="M19" s="25">
        <v>0</v>
      </c>
      <c r="N19" s="25"/>
      <c r="O19" s="25">
        <v>0</v>
      </c>
      <c r="P19" s="25"/>
      <c r="Q19" s="25">
        <v>4680871988</v>
      </c>
      <c r="R19" s="25"/>
      <c r="S19" s="25">
        <f t="shared" si="0"/>
        <v>4680871988</v>
      </c>
      <c r="U19" s="5">
        <v>5.7747710339024283E-3</v>
      </c>
      <c r="W19" s="12"/>
      <c r="Y19" s="12"/>
    </row>
    <row r="20" spans="1:25" ht="20.25">
      <c r="A20" s="2" t="s">
        <v>133</v>
      </c>
      <c r="C20" s="25">
        <v>0</v>
      </c>
      <c r="D20" s="25"/>
      <c r="E20" s="25">
        <v>0</v>
      </c>
      <c r="F20" s="25"/>
      <c r="G20" s="25">
        <v>0</v>
      </c>
      <c r="H20" s="25"/>
      <c r="I20" s="25">
        <v>0</v>
      </c>
      <c r="K20" s="5">
        <v>0</v>
      </c>
      <c r="M20" s="25">
        <v>10665000000</v>
      </c>
      <c r="N20" s="25"/>
      <c r="O20" s="25">
        <v>0</v>
      </c>
      <c r="P20" s="25"/>
      <c r="Q20" s="25">
        <v>26441000470</v>
      </c>
      <c r="R20" s="25"/>
      <c r="S20" s="25">
        <f t="shared" si="0"/>
        <v>37106000470</v>
      </c>
      <c r="U20" s="5">
        <v>4.5777508388918989E-2</v>
      </c>
      <c r="W20" s="12"/>
      <c r="Y20" s="12"/>
    </row>
    <row r="21" spans="1:25" ht="20.25">
      <c r="A21" s="2" t="s">
        <v>39</v>
      </c>
      <c r="C21" s="25">
        <v>0</v>
      </c>
      <c r="D21" s="25"/>
      <c r="E21" s="25">
        <v>937252460</v>
      </c>
      <c r="F21" s="25"/>
      <c r="G21" s="25">
        <v>0</v>
      </c>
      <c r="H21" s="25"/>
      <c r="I21" s="25">
        <v>937252460</v>
      </c>
      <c r="K21" s="5">
        <v>2.2143610532848906E-3</v>
      </c>
      <c r="M21" s="25">
        <v>0</v>
      </c>
      <c r="N21" s="25"/>
      <c r="O21" s="25">
        <v>306417045</v>
      </c>
      <c r="P21" s="25"/>
      <c r="Q21" s="25">
        <v>1791760067</v>
      </c>
      <c r="R21" s="25"/>
      <c r="S21" s="25">
        <f t="shared" si="0"/>
        <v>2098177112</v>
      </c>
      <c r="U21" s="5">
        <v>2.5885118075086849E-3</v>
      </c>
      <c r="W21" s="12"/>
      <c r="Y21" s="12"/>
    </row>
    <row r="22" spans="1:25" ht="20.25">
      <c r="A22" s="2" t="s">
        <v>31</v>
      </c>
      <c r="C22" s="25">
        <v>0</v>
      </c>
      <c r="D22" s="25"/>
      <c r="E22" s="25">
        <v>6008768777</v>
      </c>
      <c r="F22" s="25"/>
      <c r="G22" s="25">
        <v>0</v>
      </c>
      <c r="H22" s="25"/>
      <c r="I22" s="25">
        <v>6008768777</v>
      </c>
      <c r="K22" s="5">
        <v>1.4196370909480551E-2</v>
      </c>
      <c r="M22" s="25">
        <v>3666939245</v>
      </c>
      <c r="N22" s="25"/>
      <c r="O22" s="25">
        <v>-3492462248</v>
      </c>
      <c r="P22" s="25"/>
      <c r="Q22" s="25">
        <v>103997122</v>
      </c>
      <c r="R22" s="25"/>
      <c r="S22" s="25">
        <f t="shared" si="0"/>
        <v>278474119</v>
      </c>
      <c r="U22" s="5">
        <v>3.4355228688486364E-4</v>
      </c>
      <c r="W22" s="12"/>
      <c r="Y22" s="12"/>
    </row>
    <row r="23" spans="1:25" ht="20.25">
      <c r="A23" s="2" t="s">
        <v>129</v>
      </c>
      <c r="C23" s="25">
        <v>0</v>
      </c>
      <c r="D23" s="25"/>
      <c r="E23" s="25">
        <v>0</v>
      </c>
      <c r="F23" s="25"/>
      <c r="G23" s="25">
        <v>0</v>
      </c>
      <c r="H23" s="25"/>
      <c r="I23" s="25">
        <v>0</v>
      </c>
      <c r="K23" s="5">
        <v>0</v>
      </c>
      <c r="M23" s="25">
        <v>34539044</v>
      </c>
      <c r="N23" s="25"/>
      <c r="O23" s="25">
        <v>0</v>
      </c>
      <c r="P23" s="25"/>
      <c r="Q23" s="25">
        <v>-490185853</v>
      </c>
      <c r="R23" s="25"/>
      <c r="S23" s="25">
        <f t="shared" si="0"/>
        <v>-455646809</v>
      </c>
      <c r="U23" s="5">
        <v>-5.6212944960871091E-4</v>
      </c>
      <c r="W23" s="12"/>
      <c r="Y23" s="12"/>
    </row>
    <row r="24" spans="1:25" ht="20.25">
      <c r="A24" s="2" t="s">
        <v>171</v>
      </c>
      <c r="C24" s="25">
        <v>0</v>
      </c>
      <c r="D24" s="25"/>
      <c r="E24" s="25">
        <v>0</v>
      </c>
      <c r="F24" s="25"/>
      <c r="G24" s="25">
        <v>0</v>
      </c>
      <c r="H24" s="25"/>
      <c r="I24" s="25">
        <v>0</v>
      </c>
      <c r="K24" s="5">
        <v>0</v>
      </c>
      <c r="M24" s="25">
        <v>0</v>
      </c>
      <c r="N24" s="25"/>
      <c r="O24" s="25">
        <v>0</v>
      </c>
      <c r="P24" s="25"/>
      <c r="Q24" s="25">
        <v>15006835893</v>
      </c>
      <c r="R24" s="25"/>
      <c r="S24" s="25">
        <f t="shared" si="0"/>
        <v>15006835893</v>
      </c>
      <c r="U24" s="5">
        <v>1.8513866956325679E-2</v>
      </c>
      <c r="W24" s="12"/>
      <c r="Y24" s="12"/>
    </row>
    <row r="25" spans="1:25" ht="20.25">
      <c r="A25" s="2" t="s">
        <v>172</v>
      </c>
      <c r="C25" s="25">
        <v>0</v>
      </c>
      <c r="D25" s="25"/>
      <c r="E25" s="25">
        <v>0</v>
      </c>
      <c r="F25" s="25"/>
      <c r="G25" s="25">
        <v>0</v>
      </c>
      <c r="H25" s="25"/>
      <c r="I25" s="25">
        <v>0</v>
      </c>
      <c r="K25" s="5">
        <v>0</v>
      </c>
      <c r="M25" s="25">
        <v>0</v>
      </c>
      <c r="N25" s="25"/>
      <c r="O25" s="25">
        <v>0</v>
      </c>
      <c r="P25" s="25"/>
      <c r="Q25" s="25">
        <v>755353722</v>
      </c>
      <c r="R25" s="25"/>
      <c r="S25" s="25">
        <f t="shared" si="0"/>
        <v>755353722</v>
      </c>
      <c r="U25" s="5">
        <v>9.3187654038360927E-4</v>
      </c>
      <c r="W25" s="12"/>
      <c r="Y25" s="12"/>
    </row>
    <row r="26" spans="1:25" ht="20.25">
      <c r="A26" s="2" t="s">
        <v>136</v>
      </c>
      <c r="C26" s="25">
        <v>0</v>
      </c>
      <c r="D26" s="25"/>
      <c r="E26" s="25">
        <v>0</v>
      </c>
      <c r="F26" s="25"/>
      <c r="G26" s="25">
        <v>0</v>
      </c>
      <c r="H26" s="25"/>
      <c r="I26" s="25">
        <v>0</v>
      </c>
      <c r="K26" s="5">
        <v>0</v>
      </c>
      <c r="M26" s="25">
        <v>8125000000</v>
      </c>
      <c r="N26" s="25"/>
      <c r="O26" s="25">
        <v>0</v>
      </c>
      <c r="P26" s="25"/>
      <c r="Q26" s="25">
        <v>61305763700</v>
      </c>
      <c r="R26" s="25"/>
      <c r="S26" s="25">
        <f t="shared" si="0"/>
        <v>69430763700</v>
      </c>
      <c r="U26" s="5">
        <v>8.5656425577191872E-2</v>
      </c>
      <c r="W26" s="12"/>
      <c r="Y26" s="12"/>
    </row>
    <row r="27" spans="1:25" ht="20.25">
      <c r="A27" s="2" t="s">
        <v>173</v>
      </c>
      <c r="C27" s="25">
        <v>0</v>
      </c>
      <c r="D27" s="25"/>
      <c r="E27" s="25">
        <v>0</v>
      </c>
      <c r="F27" s="25"/>
      <c r="G27" s="25">
        <v>0</v>
      </c>
      <c r="H27" s="25"/>
      <c r="I27" s="25">
        <v>0</v>
      </c>
      <c r="K27" s="5">
        <v>0</v>
      </c>
      <c r="M27" s="25">
        <v>0</v>
      </c>
      <c r="N27" s="25"/>
      <c r="O27" s="25">
        <v>0</v>
      </c>
      <c r="P27" s="25"/>
      <c r="Q27" s="25">
        <v>0</v>
      </c>
      <c r="R27" s="25"/>
      <c r="S27" s="25">
        <f t="shared" si="0"/>
        <v>0</v>
      </c>
      <c r="U27" s="5">
        <v>0</v>
      </c>
      <c r="W27" s="12"/>
      <c r="Y27" s="12"/>
    </row>
    <row r="28" spans="1:25" ht="20.25">
      <c r="A28" s="2" t="s">
        <v>157</v>
      </c>
      <c r="C28" s="25">
        <v>0</v>
      </c>
      <c r="D28" s="25"/>
      <c r="E28" s="25">
        <v>0</v>
      </c>
      <c r="F28" s="25"/>
      <c r="G28" s="25">
        <v>0</v>
      </c>
      <c r="H28" s="25"/>
      <c r="I28" s="25">
        <v>0</v>
      </c>
      <c r="K28" s="5">
        <v>0</v>
      </c>
      <c r="M28" s="25">
        <v>7583718120</v>
      </c>
      <c r="N28" s="25"/>
      <c r="O28" s="25">
        <v>0</v>
      </c>
      <c r="P28" s="25"/>
      <c r="Q28" s="25">
        <v>-4849249523</v>
      </c>
      <c r="R28" s="25"/>
      <c r="S28" s="25">
        <f t="shared" si="0"/>
        <v>2734468597</v>
      </c>
      <c r="U28" s="5">
        <v>3.373501793587484E-3</v>
      </c>
      <c r="W28" s="12"/>
      <c r="Y28" s="12"/>
    </row>
    <row r="29" spans="1:25" ht="20.25">
      <c r="A29" s="2" t="s">
        <v>44</v>
      </c>
      <c r="C29" s="25">
        <v>0</v>
      </c>
      <c r="D29" s="25"/>
      <c r="E29" s="25">
        <v>11186833519</v>
      </c>
      <c r="F29" s="25"/>
      <c r="G29" s="25">
        <v>0</v>
      </c>
      <c r="H29" s="25"/>
      <c r="I29" s="25">
        <v>11186833519</v>
      </c>
      <c r="K29" s="5">
        <v>2.6430113028516947E-2</v>
      </c>
      <c r="M29" s="25">
        <v>8000000000</v>
      </c>
      <c r="N29" s="25"/>
      <c r="O29" s="25">
        <v>8387264446</v>
      </c>
      <c r="P29" s="25"/>
      <c r="Q29" s="25">
        <v>-115372156</v>
      </c>
      <c r="R29" s="25"/>
      <c r="S29" s="25">
        <f t="shared" si="0"/>
        <v>16271892290</v>
      </c>
      <c r="U29" s="5">
        <v>2.0074561428718194E-2</v>
      </c>
      <c r="W29" s="12"/>
      <c r="Y29" s="12"/>
    </row>
    <row r="30" spans="1:25" ht="20.25">
      <c r="A30" s="2" t="s">
        <v>45</v>
      </c>
      <c r="C30" s="25">
        <v>60189865967</v>
      </c>
      <c r="D30" s="25"/>
      <c r="E30" s="25">
        <v>-5150396034</v>
      </c>
      <c r="F30" s="25"/>
      <c r="G30" s="25">
        <v>0</v>
      </c>
      <c r="H30" s="25"/>
      <c r="I30" s="25">
        <v>55039469933</v>
      </c>
      <c r="K30" s="5">
        <v>0.13003674443605082</v>
      </c>
      <c r="M30" s="25">
        <v>60189865967</v>
      </c>
      <c r="N30" s="25"/>
      <c r="O30" s="25">
        <v>-38660363078</v>
      </c>
      <c r="P30" s="25"/>
      <c r="Q30" s="25">
        <v>1702769886</v>
      </c>
      <c r="R30" s="25"/>
      <c r="S30" s="25">
        <f t="shared" si="0"/>
        <v>23232272775</v>
      </c>
      <c r="U30" s="5">
        <v>2.8661551996450364E-2</v>
      </c>
      <c r="W30" s="12"/>
      <c r="Y30" s="12"/>
    </row>
    <row r="31" spans="1:25" ht="20.25">
      <c r="A31" s="2" t="s">
        <v>174</v>
      </c>
      <c r="C31" s="25">
        <v>0</v>
      </c>
      <c r="D31" s="25"/>
      <c r="E31" s="25">
        <v>0</v>
      </c>
      <c r="F31" s="25"/>
      <c r="G31" s="25">
        <v>0</v>
      </c>
      <c r="H31" s="25"/>
      <c r="I31" s="25">
        <v>0</v>
      </c>
      <c r="K31" s="5">
        <v>0</v>
      </c>
      <c r="M31" s="25">
        <v>0</v>
      </c>
      <c r="N31" s="25"/>
      <c r="O31" s="25">
        <v>0</v>
      </c>
      <c r="P31" s="25"/>
      <c r="Q31" s="25">
        <v>0</v>
      </c>
      <c r="R31" s="25"/>
      <c r="S31" s="25">
        <f t="shared" si="0"/>
        <v>0</v>
      </c>
      <c r="U31" s="5">
        <v>0</v>
      </c>
      <c r="W31" s="12"/>
      <c r="Y31" s="12"/>
    </row>
    <row r="32" spans="1:25" ht="20.25">
      <c r="A32" s="2" t="s">
        <v>175</v>
      </c>
      <c r="C32" s="25">
        <v>0</v>
      </c>
      <c r="D32" s="25"/>
      <c r="E32" s="25">
        <v>0</v>
      </c>
      <c r="F32" s="25"/>
      <c r="G32" s="25">
        <v>0</v>
      </c>
      <c r="H32" s="25"/>
      <c r="I32" s="25">
        <v>0</v>
      </c>
      <c r="K32" s="5">
        <v>0</v>
      </c>
      <c r="M32" s="25">
        <v>0</v>
      </c>
      <c r="N32" s="25"/>
      <c r="O32" s="25">
        <v>0</v>
      </c>
      <c r="P32" s="25"/>
      <c r="Q32" s="25">
        <v>8524121244</v>
      </c>
      <c r="R32" s="25"/>
      <c r="S32" s="25">
        <f t="shared" si="0"/>
        <v>8524121244</v>
      </c>
      <c r="U32" s="5">
        <v>1.0516170614261099E-2</v>
      </c>
      <c r="W32" s="12"/>
      <c r="Y32" s="12"/>
    </row>
    <row r="33" spans="1:25" ht="20.25">
      <c r="A33" s="2" t="s">
        <v>176</v>
      </c>
      <c r="C33" s="25">
        <v>0</v>
      </c>
      <c r="D33" s="25"/>
      <c r="E33" s="25">
        <v>0</v>
      </c>
      <c r="F33" s="25"/>
      <c r="G33" s="25">
        <v>0</v>
      </c>
      <c r="H33" s="25"/>
      <c r="I33" s="25">
        <v>0</v>
      </c>
      <c r="K33" s="5">
        <v>0</v>
      </c>
      <c r="M33" s="25">
        <v>0</v>
      </c>
      <c r="N33" s="25"/>
      <c r="O33" s="25">
        <v>0</v>
      </c>
      <c r="P33" s="25"/>
      <c r="Q33" s="25">
        <v>0</v>
      </c>
      <c r="R33" s="25"/>
      <c r="S33" s="25">
        <f t="shared" si="0"/>
        <v>0</v>
      </c>
      <c r="U33" s="5">
        <v>0</v>
      </c>
      <c r="W33" s="12"/>
      <c r="Y33" s="12"/>
    </row>
    <row r="34" spans="1:25" ht="20.25">
      <c r="A34" s="2" t="s">
        <v>177</v>
      </c>
      <c r="C34" s="25">
        <v>0</v>
      </c>
      <c r="D34" s="25"/>
      <c r="E34" s="25">
        <v>0</v>
      </c>
      <c r="F34" s="25"/>
      <c r="G34" s="25">
        <v>0</v>
      </c>
      <c r="H34" s="25"/>
      <c r="I34" s="25">
        <v>0</v>
      </c>
      <c r="K34" s="5">
        <v>0</v>
      </c>
      <c r="M34" s="25">
        <v>0</v>
      </c>
      <c r="N34" s="25"/>
      <c r="O34" s="25">
        <v>0</v>
      </c>
      <c r="P34" s="25"/>
      <c r="Q34" s="25">
        <v>0</v>
      </c>
      <c r="R34" s="25"/>
      <c r="S34" s="25">
        <f t="shared" si="0"/>
        <v>0</v>
      </c>
      <c r="U34" s="5">
        <v>0</v>
      </c>
      <c r="W34" s="12"/>
      <c r="Y34" s="12"/>
    </row>
    <row r="35" spans="1:25" ht="20.25">
      <c r="A35" s="2" t="s">
        <v>155</v>
      </c>
      <c r="C35" s="25">
        <v>0</v>
      </c>
      <c r="D35" s="25"/>
      <c r="E35" s="25">
        <v>0</v>
      </c>
      <c r="F35" s="25"/>
      <c r="G35" s="25">
        <v>0</v>
      </c>
      <c r="H35" s="25"/>
      <c r="I35" s="25">
        <v>0</v>
      </c>
      <c r="K35" s="5">
        <v>0</v>
      </c>
      <c r="M35" s="25">
        <v>999269628</v>
      </c>
      <c r="N35" s="25"/>
      <c r="O35" s="25">
        <v>0</v>
      </c>
      <c r="P35" s="25"/>
      <c r="Q35" s="25">
        <v>-3974641602</v>
      </c>
      <c r="R35" s="25"/>
      <c r="S35" s="25">
        <f t="shared" si="0"/>
        <v>-2975371974</v>
      </c>
      <c r="U35" s="5">
        <v>-3.6707032225168149E-3</v>
      </c>
      <c r="W35" s="12"/>
      <c r="Y35" s="12"/>
    </row>
    <row r="36" spans="1:25" ht="20.25">
      <c r="A36" s="2" t="s">
        <v>178</v>
      </c>
      <c r="C36" s="25">
        <v>0</v>
      </c>
      <c r="D36" s="25"/>
      <c r="E36" s="25">
        <v>0</v>
      </c>
      <c r="F36" s="25"/>
      <c r="G36" s="25">
        <v>0</v>
      </c>
      <c r="H36" s="25"/>
      <c r="I36" s="25">
        <v>0</v>
      </c>
      <c r="K36" s="5">
        <v>0</v>
      </c>
      <c r="M36" s="25">
        <v>0</v>
      </c>
      <c r="N36" s="25"/>
      <c r="O36" s="25">
        <v>0</v>
      </c>
      <c r="P36" s="25"/>
      <c r="Q36" s="25">
        <v>-4047200313</v>
      </c>
      <c r="R36" s="25"/>
      <c r="S36" s="25">
        <f t="shared" si="0"/>
        <v>-4047200313</v>
      </c>
      <c r="U36" s="5">
        <v>-4.9930130958140704E-3</v>
      </c>
      <c r="W36" s="12"/>
      <c r="Y36" s="12"/>
    </row>
    <row r="37" spans="1:25" ht="20.25">
      <c r="A37" s="2" t="s">
        <v>22</v>
      </c>
      <c r="C37" s="25">
        <v>0</v>
      </c>
      <c r="D37" s="25"/>
      <c r="E37" s="25">
        <v>13786492691</v>
      </c>
      <c r="F37" s="25"/>
      <c r="G37" s="25">
        <v>0</v>
      </c>
      <c r="H37" s="25"/>
      <c r="I37" s="25">
        <v>13786492691</v>
      </c>
      <c r="K37" s="5">
        <v>3.257209106322026E-2</v>
      </c>
      <c r="M37" s="25">
        <v>18121510326</v>
      </c>
      <c r="N37" s="25"/>
      <c r="O37" s="25">
        <v>40824148929</v>
      </c>
      <c r="P37" s="25"/>
      <c r="Q37" s="25">
        <v>10570244482</v>
      </c>
      <c r="R37" s="25"/>
      <c r="S37" s="25">
        <f t="shared" si="0"/>
        <v>69515903737</v>
      </c>
      <c r="U37" s="5">
        <v>8.5761462463642399E-2</v>
      </c>
      <c r="W37" s="12"/>
      <c r="Y37" s="12"/>
    </row>
    <row r="38" spans="1:25" ht="20.25">
      <c r="A38" s="2" t="s">
        <v>65</v>
      </c>
      <c r="C38" s="25">
        <v>0</v>
      </c>
      <c r="D38" s="25"/>
      <c r="E38" s="25">
        <v>2147148000</v>
      </c>
      <c r="F38" s="25"/>
      <c r="G38" s="25">
        <v>0</v>
      </c>
      <c r="H38" s="25"/>
      <c r="I38" s="25">
        <v>2147148000</v>
      </c>
      <c r="K38" s="5">
        <v>5.0728710883709456E-3</v>
      </c>
      <c r="M38" s="25">
        <v>1938566300</v>
      </c>
      <c r="N38" s="25"/>
      <c r="O38" s="25">
        <v>4664583333</v>
      </c>
      <c r="P38" s="25"/>
      <c r="Q38" s="25">
        <v>385518000</v>
      </c>
      <c r="R38" s="25"/>
      <c r="S38" s="25">
        <f t="shared" si="0"/>
        <v>6988667633</v>
      </c>
      <c r="U38" s="5">
        <v>8.6218882968990621E-3</v>
      </c>
      <c r="W38" s="12"/>
      <c r="Y38" s="12"/>
    </row>
    <row r="39" spans="1:25" ht="20.25">
      <c r="A39" s="2" t="s">
        <v>151</v>
      </c>
      <c r="C39" s="25">
        <v>0</v>
      </c>
      <c r="D39" s="25"/>
      <c r="E39" s="25">
        <v>0</v>
      </c>
      <c r="F39" s="25"/>
      <c r="G39" s="25">
        <v>0</v>
      </c>
      <c r="H39" s="25"/>
      <c r="I39" s="25">
        <v>0</v>
      </c>
      <c r="K39" s="5">
        <v>0</v>
      </c>
      <c r="M39" s="25">
        <v>1000000000</v>
      </c>
      <c r="N39" s="25"/>
      <c r="O39" s="25">
        <v>0</v>
      </c>
      <c r="P39" s="25"/>
      <c r="Q39" s="25">
        <v>4301604797</v>
      </c>
      <c r="R39" s="25"/>
      <c r="S39" s="25">
        <f t="shared" si="0"/>
        <v>5301604797</v>
      </c>
      <c r="U39" s="5">
        <v>6.540566350329716E-3</v>
      </c>
      <c r="W39" s="12"/>
      <c r="Y39" s="12"/>
    </row>
    <row r="40" spans="1:25" ht="20.25">
      <c r="A40" s="2" t="s">
        <v>179</v>
      </c>
      <c r="C40" s="25">
        <v>0</v>
      </c>
      <c r="D40" s="25"/>
      <c r="E40" s="25">
        <v>0</v>
      </c>
      <c r="F40" s="25"/>
      <c r="G40" s="25">
        <v>0</v>
      </c>
      <c r="H40" s="25"/>
      <c r="I40" s="25">
        <v>0</v>
      </c>
      <c r="K40" s="5">
        <v>0</v>
      </c>
      <c r="M40" s="25">
        <v>0</v>
      </c>
      <c r="N40" s="25"/>
      <c r="O40" s="25">
        <v>0</v>
      </c>
      <c r="P40" s="25"/>
      <c r="Q40" s="25">
        <v>2126631100</v>
      </c>
      <c r="R40" s="25"/>
      <c r="S40" s="25">
        <f t="shared" si="0"/>
        <v>2126631100</v>
      </c>
      <c r="U40" s="5">
        <v>2.6236153664444236E-3</v>
      </c>
      <c r="W40" s="12"/>
      <c r="Y40" s="12"/>
    </row>
    <row r="41" spans="1:25" ht="20.25">
      <c r="A41" s="2" t="s">
        <v>16</v>
      </c>
      <c r="C41" s="25">
        <v>0</v>
      </c>
      <c r="D41" s="25"/>
      <c r="E41" s="25">
        <v>1860861600</v>
      </c>
      <c r="F41" s="25"/>
      <c r="G41" s="25">
        <v>0</v>
      </c>
      <c r="H41" s="25"/>
      <c r="I41" s="25">
        <v>1860861600</v>
      </c>
      <c r="K41" s="5">
        <v>4.396488276588153E-3</v>
      </c>
      <c r="M41" s="25">
        <v>1341239658</v>
      </c>
      <c r="N41" s="25"/>
      <c r="O41" s="25">
        <v>-4846987804</v>
      </c>
      <c r="P41" s="25"/>
      <c r="Q41" s="25">
        <v>-20547010387</v>
      </c>
      <c r="R41" s="25"/>
      <c r="S41" s="25">
        <f t="shared" si="0"/>
        <v>-24052758533</v>
      </c>
      <c r="U41" s="5">
        <v>-2.9673781641092353E-2</v>
      </c>
      <c r="W41" s="12"/>
      <c r="Y41" s="12"/>
    </row>
    <row r="42" spans="1:25" ht="20.25">
      <c r="A42" s="2" t="s">
        <v>32</v>
      </c>
      <c r="C42" s="25">
        <v>0</v>
      </c>
      <c r="D42" s="25"/>
      <c r="E42" s="25">
        <v>-1051264038</v>
      </c>
      <c r="F42" s="25"/>
      <c r="G42" s="25">
        <v>0</v>
      </c>
      <c r="H42" s="25"/>
      <c r="I42" s="25">
        <v>-1051264038</v>
      </c>
      <c r="K42" s="5">
        <v>-2.4837258282215738E-3</v>
      </c>
      <c r="M42" s="25">
        <v>128887934</v>
      </c>
      <c r="N42" s="25"/>
      <c r="O42" s="25">
        <v>4207276123</v>
      </c>
      <c r="P42" s="25"/>
      <c r="Q42" s="25">
        <v>2350257128</v>
      </c>
      <c r="R42" s="25"/>
      <c r="S42" s="25">
        <f t="shared" si="0"/>
        <v>6686421185</v>
      </c>
      <c r="U42" s="5">
        <v>8.2490081930455799E-3</v>
      </c>
      <c r="W42" s="12"/>
      <c r="Y42" s="12"/>
    </row>
    <row r="43" spans="1:25" ht="20.25">
      <c r="A43" s="2" t="s">
        <v>160</v>
      </c>
      <c r="C43" s="25">
        <v>0</v>
      </c>
      <c r="D43" s="25"/>
      <c r="E43" s="25">
        <v>0</v>
      </c>
      <c r="F43" s="25"/>
      <c r="G43" s="25">
        <v>0</v>
      </c>
      <c r="H43" s="25"/>
      <c r="I43" s="25">
        <v>0</v>
      </c>
      <c r="K43" s="5">
        <v>0</v>
      </c>
      <c r="M43" s="25">
        <v>267729000</v>
      </c>
      <c r="N43" s="25"/>
      <c r="O43" s="25">
        <v>0</v>
      </c>
      <c r="P43" s="25"/>
      <c r="Q43" s="25">
        <v>-1236534362</v>
      </c>
      <c r="R43" s="25"/>
      <c r="S43" s="25">
        <f t="shared" si="0"/>
        <v>-968805362</v>
      </c>
      <c r="U43" s="5">
        <v>-1.1952108829956227E-3</v>
      </c>
      <c r="W43" s="12"/>
      <c r="Y43" s="12"/>
    </row>
    <row r="44" spans="1:25" ht="20.25">
      <c r="A44" s="2" t="s">
        <v>64</v>
      </c>
      <c r="C44" s="25">
        <v>0</v>
      </c>
      <c r="D44" s="25"/>
      <c r="E44" s="25">
        <v>7400405626</v>
      </c>
      <c r="F44" s="25"/>
      <c r="G44" s="25">
        <v>0</v>
      </c>
      <c r="H44" s="25"/>
      <c r="I44" s="25">
        <v>7400405626</v>
      </c>
      <c r="K44" s="5">
        <v>1.7484264588353057E-2</v>
      </c>
      <c r="M44" s="25">
        <v>2742792608</v>
      </c>
      <c r="N44" s="25"/>
      <c r="O44" s="25">
        <v>24051318245</v>
      </c>
      <c r="P44" s="25"/>
      <c r="Q44" s="25">
        <v>-428985337</v>
      </c>
      <c r="R44" s="25"/>
      <c r="S44" s="25">
        <f t="shared" si="0"/>
        <v>26365125516</v>
      </c>
      <c r="U44" s="5">
        <v>3.2526538543527161E-2</v>
      </c>
      <c r="W44" s="12"/>
      <c r="Y44" s="12"/>
    </row>
    <row r="45" spans="1:25" ht="20.25">
      <c r="A45" s="2" t="s">
        <v>54</v>
      </c>
      <c r="C45" s="25">
        <v>0</v>
      </c>
      <c r="D45" s="25"/>
      <c r="E45" s="25">
        <v>18855287449</v>
      </c>
      <c r="F45" s="25"/>
      <c r="G45" s="25">
        <v>0</v>
      </c>
      <c r="H45" s="25"/>
      <c r="I45" s="25">
        <v>18855287449</v>
      </c>
      <c r="K45" s="5">
        <v>4.4547670939756208E-2</v>
      </c>
      <c r="M45" s="25">
        <v>13289329479</v>
      </c>
      <c r="N45" s="25"/>
      <c r="O45" s="25">
        <v>73676367507</v>
      </c>
      <c r="P45" s="25"/>
      <c r="Q45" s="25">
        <v>2251563312</v>
      </c>
      <c r="R45" s="25"/>
      <c r="S45" s="25">
        <f t="shared" si="0"/>
        <v>89217260298</v>
      </c>
      <c r="U45" s="5">
        <v>0.11006693876991869</v>
      </c>
      <c r="W45" s="12"/>
      <c r="Y45" s="12"/>
    </row>
    <row r="46" spans="1:25" ht="20.25">
      <c r="A46" s="2" t="s">
        <v>121</v>
      </c>
      <c r="C46" s="25">
        <v>0</v>
      </c>
      <c r="D46" s="25"/>
      <c r="E46" s="25">
        <v>0</v>
      </c>
      <c r="F46" s="25"/>
      <c r="G46" s="25">
        <v>0</v>
      </c>
      <c r="H46" s="25"/>
      <c r="I46" s="25">
        <v>0</v>
      </c>
      <c r="K46" s="5">
        <v>0</v>
      </c>
      <c r="M46" s="25">
        <v>489481300</v>
      </c>
      <c r="N46" s="25"/>
      <c r="O46" s="25">
        <v>0</v>
      </c>
      <c r="P46" s="25"/>
      <c r="Q46" s="25">
        <v>-48482868</v>
      </c>
      <c r="R46" s="25"/>
      <c r="S46" s="25">
        <f t="shared" si="0"/>
        <v>440998432</v>
      </c>
      <c r="U46" s="5">
        <v>5.4405781180059682E-4</v>
      </c>
      <c r="W46" s="12"/>
      <c r="Y46" s="12"/>
    </row>
    <row r="47" spans="1:25" ht="20.25">
      <c r="A47" s="2" t="s">
        <v>180</v>
      </c>
      <c r="C47" s="25">
        <v>0</v>
      </c>
      <c r="D47" s="25"/>
      <c r="E47" s="25">
        <v>0</v>
      </c>
      <c r="F47" s="25"/>
      <c r="G47" s="25">
        <v>0</v>
      </c>
      <c r="H47" s="25"/>
      <c r="I47" s="25">
        <v>0</v>
      </c>
      <c r="K47" s="5">
        <v>0</v>
      </c>
      <c r="M47" s="25">
        <v>0</v>
      </c>
      <c r="N47" s="25"/>
      <c r="O47" s="25">
        <v>0</v>
      </c>
      <c r="P47" s="25"/>
      <c r="Q47" s="25">
        <v>6283272863</v>
      </c>
      <c r="R47" s="25"/>
      <c r="S47" s="25">
        <f t="shared" si="0"/>
        <v>6283272863</v>
      </c>
      <c r="U47" s="5">
        <v>7.7516458942644305E-3</v>
      </c>
      <c r="W47" s="12"/>
      <c r="Y47" s="12"/>
    </row>
    <row r="48" spans="1:25" ht="20.25">
      <c r="A48" s="2" t="s">
        <v>35</v>
      </c>
      <c r="C48" s="25">
        <v>0</v>
      </c>
      <c r="D48" s="25"/>
      <c r="E48" s="25">
        <v>2938859003</v>
      </c>
      <c r="F48" s="25"/>
      <c r="G48" s="25">
        <v>0</v>
      </c>
      <c r="H48" s="25"/>
      <c r="I48" s="25">
        <v>2938859003</v>
      </c>
      <c r="K48" s="5">
        <v>6.9433745923044724E-3</v>
      </c>
      <c r="M48" s="25">
        <v>10513910</v>
      </c>
      <c r="N48" s="25"/>
      <c r="O48" s="25">
        <v>-10953622286</v>
      </c>
      <c r="P48" s="25"/>
      <c r="Q48" s="25">
        <v>590893012</v>
      </c>
      <c r="R48" s="25"/>
      <c r="S48" s="25">
        <f t="shared" si="0"/>
        <v>-10352215364</v>
      </c>
      <c r="U48" s="5">
        <v>-1.2771482231089565E-2</v>
      </c>
      <c r="W48" s="12"/>
      <c r="Y48" s="12"/>
    </row>
    <row r="49" spans="1:25" ht="20.25">
      <c r="A49" s="2" t="s">
        <v>181</v>
      </c>
      <c r="C49" s="25">
        <v>0</v>
      </c>
      <c r="D49" s="25"/>
      <c r="E49" s="25">
        <v>0</v>
      </c>
      <c r="F49" s="25"/>
      <c r="G49" s="25">
        <v>0</v>
      </c>
      <c r="H49" s="25"/>
      <c r="I49" s="25">
        <v>0</v>
      </c>
      <c r="K49" s="5">
        <v>0</v>
      </c>
      <c r="M49" s="25">
        <v>0</v>
      </c>
      <c r="N49" s="25"/>
      <c r="O49" s="25">
        <v>0</v>
      </c>
      <c r="P49" s="25"/>
      <c r="Q49" s="25">
        <v>0</v>
      </c>
      <c r="R49" s="25"/>
      <c r="S49" s="25">
        <f t="shared" si="0"/>
        <v>0</v>
      </c>
      <c r="U49" s="5">
        <v>0</v>
      </c>
      <c r="W49" s="12"/>
      <c r="Y49" s="12"/>
    </row>
    <row r="50" spans="1:25" ht="20.25">
      <c r="A50" s="2" t="s">
        <v>51</v>
      </c>
      <c r="C50" s="25">
        <v>0</v>
      </c>
      <c r="D50" s="25"/>
      <c r="E50" s="25">
        <v>2266434000</v>
      </c>
      <c r="F50" s="25"/>
      <c r="G50" s="25">
        <v>0</v>
      </c>
      <c r="H50" s="25"/>
      <c r="I50" s="25">
        <v>2266434000</v>
      </c>
      <c r="K50" s="5">
        <v>5.3546972599471093E-3</v>
      </c>
      <c r="M50" s="25">
        <v>0</v>
      </c>
      <c r="N50" s="25"/>
      <c r="O50" s="25">
        <v>-3508564044</v>
      </c>
      <c r="P50" s="25"/>
      <c r="Q50" s="25">
        <v>10344318931</v>
      </c>
      <c r="R50" s="25"/>
      <c r="S50" s="25">
        <f t="shared" si="0"/>
        <v>6835754887</v>
      </c>
      <c r="U50" s="5">
        <v>8.4332405196090501E-3</v>
      </c>
      <c r="W50" s="12"/>
      <c r="Y50" s="12"/>
    </row>
    <row r="51" spans="1:25" ht="20.25">
      <c r="A51" s="2" t="s">
        <v>182</v>
      </c>
      <c r="C51" s="25">
        <v>0</v>
      </c>
      <c r="D51" s="25"/>
      <c r="E51" s="25">
        <v>0</v>
      </c>
      <c r="F51" s="25"/>
      <c r="G51" s="25">
        <v>0</v>
      </c>
      <c r="H51" s="25"/>
      <c r="I51" s="25">
        <v>0</v>
      </c>
      <c r="K51" s="5">
        <v>0</v>
      </c>
      <c r="M51" s="25">
        <v>0</v>
      </c>
      <c r="N51" s="25"/>
      <c r="O51" s="25">
        <v>0</v>
      </c>
      <c r="P51" s="25"/>
      <c r="Q51" s="25">
        <v>0</v>
      </c>
      <c r="R51" s="25"/>
      <c r="S51" s="25">
        <f t="shared" si="0"/>
        <v>0</v>
      </c>
      <c r="U51" s="5">
        <v>0</v>
      </c>
      <c r="W51" s="12"/>
      <c r="Y51" s="12"/>
    </row>
    <row r="52" spans="1:25" ht="20.25">
      <c r="A52" s="2" t="s">
        <v>41</v>
      </c>
      <c r="C52" s="25">
        <v>0</v>
      </c>
      <c r="D52" s="25"/>
      <c r="E52" s="25">
        <v>909123934</v>
      </c>
      <c r="F52" s="25"/>
      <c r="G52" s="25">
        <v>0</v>
      </c>
      <c r="H52" s="25"/>
      <c r="I52" s="25">
        <v>909123934</v>
      </c>
      <c r="K52" s="5">
        <v>2.1479043459205682E-3</v>
      </c>
      <c r="M52" s="25">
        <v>8528800750</v>
      </c>
      <c r="N52" s="25"/>
      <c r="O52" s="25">
        <v>16702213136</v>
      </c>
      <c r="P52" s="25"/>
      <c r="Q52" s="25">
        <v>1758234102</v>
      </c>
      <c r="R52" s="25"/>
      <c r="S52" s="25">
        <f t="shared" si="0"/>
        <v>26989247988</v>
      </c>
      <c r="U52" s="5">
        <v>3.329651567218031E-2</v>
      </c>
      <c r="W52" s="12"/>
      <c r="Y52" s="12"/>
    </row>
    <row r="53" spans="1:25" ht="20.25">
      <c r="A53" s="2" t="s">
        <v>38</v>
      </c>
      <c r="C53" s="25">
        <v>0</v>
      </c>
      <c r="D53" s="25"/>
      <c r="E53" s="25">
        <v>1552706100</v>
      </c>
      <c r="F53" s="25"/>
      <c r="G53" s="25">
        <v>0</v>
      </c>
      <c r="H53" s="25"/>
      <c r="I53" s="25">
        <v>1552706100</v>
      </c>
      <c r="K53" s="5">
        <v>3.6684373333497303E-3</v>
      </c>
      <c r="M53" s="25">
        <v>0</v>
      </c>
      <c r="N53" s="25"/>
      <c r="O53" s="25">
        <v>-285896372</v>
      </c>
      <c r="P53" s="25"/>
      <c r="Q53" s="25">
        <v>21091959</v>
      </c>
      <c r="R53" s="25"/>
      <c r="S53" s="25">
        <f t="shared" si="0"/>
        <v>-264804413</v>
      </c>
      <c r="U53" s="5">
        <v>-3.2668803115363805E-4</v>
      </c>
      <c r="W53" s="12"/>
      <c r="Y53" s="12"/>
    </row>
    <row r="54" spans="1:25" ht="20.25">
      <c r="A54" s="2" t="s">
        <v>183</v>
      </c>
      <c r="C54" s="25">
        <v>0</v>
      </c>
      <c r="D54" s="25"/>
      <c r="E54" s="25">
        <v>0</v>
      </c>
      <c r="F54" s="25"/>
      <c r="G54" s="25">
        <v>0</v>
      </c>
      <c r="H54" s="25"/>
      <c r="I54" s="25">
        <v>0</v>
      </c>
      <c r="K54" s="5">
        <v>0</v>
      </c>
      <c r="M54" s="25">
        <v>0</v>
      </c>
      <c r="N54" s="25"/>
      <c r="O54" s="25">
        <v>0</v>
      </c>
      <c r="P54" s="25"/>
      <c r="Q54" s="25">
        <v>12778631</v>
      </c>
      <c r="R54" s="25"/>
      <c r="S54" s="25">
        <f t="shared" si="0"/>
        <v>12778631</v>
      </c>
      <c r="U54" s="5">
        <v>1.5764940451460092E-5</v>
      </c>
      <c r="W54" s="12"/>
      <c r="Y54" s="12"/>
    </row>
    <row r="55" spans="1:25" ht="20.25">
      <c r="A55" s="2" t="s">
        <v>184</v>
      </c>
      <c r="C55" s="25">
        <v>0</v>
      </c>
      <c r="D55" s="25"/>
      <c r="E55" s="25">
        <v>0</v>
      </c>
      <c r="F55" s="25"/>
      <c r="G55" s="25">
        <v>0</v>
      </c>
      <c r="H55" s="25"/>
      <c r="I55" s="25">
        <v>0</v>
      </c>
      <c r="K55" s="5">
        <v>0</v>
      </c>
      <c r="M55" s="25">
        <v>0</v>
      </c>
      <c r="N55" s="25"/>
      <c r="O55" s="25">
        <v>0</v>
      </c>
      <c r="P55" s="25"/>
      <c r="Q55" s="25">
        <v>237309296</v>
      </c>
      <c r="R55" s="25"/>
      <c r="S55" s="25">
        <f t="shared" si="0"/>
        <v>237309296</v>
      </c>
      <c r="U55" s="5">
        <v>2.9276742712250765E-4</v>
      </c>
      <c r="W55" s="12"/>
      <c r="Y55" s="12"/>
    </row>
    <row r="56" spans="1:25" ht="20.25">
      <c r="A56" s="2" t="s">
        <v>152</v>
      </c>
      <c r="C56" s="25">
        <v>0</v>
      </c>
      <c r="D56" s="25"/>
      <c r="E56" s="25">
        <v>0</v>
      </c>
      <c r="F56" s="25"/>
      <c r="G56" s="25">
        <v>0</v>
      </c>
      <c r="H56" s="25"/>
      <c r="I56" s="25">
        <v>0</v>
      </c>
      <c r="K56" s="5">
        <v>0</v>
      </c>
      <c r="M56" s="25">
        <v>840000000</v>
      </c>
      <c r="N56" s="25"/>
      <c r="O56" s="25">
        <v>0</v>
      </c>
      <c r="P56" s="25"/>
      <c r="Q56" s="25">
        <v>1347103393</v>
      </c>
      <c r="R56" s="25"/>
      <c r="S56" s="25">
        <f t="shared" si="0"/>
        <v>2187103393</v>
      </c>
      <c r="U56" s="5">
        <v>2.6982197664077883E-3</v>
      </c>
      <c r="W56" s="12"/>
      <c r="Y56" s="12"/>
    </row>
    <row r="57" spans="1:25" ht="20.25">
      <c r="A57" s="2" t="s">
        <v>185</v>
      </c>
      <c r="C57" s="25">
        <v>0</v>
      </c>
      <c r="D57" s="25"/>
      <c r="E57" s="25">
        <v>0</v>
      </c>
      <c r="F57" s="25"/>
      <c r="G57" s="25">
        <v>0</v>
      </c>
      <c r="H57" s="25"/>
      <c r="I57" s="25">
        <v>0</v>
      </c>
      <c r="K57" s="5">
        <v>0</v>
      </c>
      <c r="M57" s="25">
        <v>0</v>
      </c>
      <c r="N57" s="25"/>
      <c r="O57" s="25">
        <v>0</v>
      </c>
      <c r="P57" s="25"/>
      <c r="Q57" s="25">
        <v>707070463</v>
      </c>
      <c r="R57" s="25"/>
      <c r="S57" s="25">
        <f t="shared" si="0"/>
        <v>707070463</v>
      </c>
      <c r="U57" s="5">
        <v>8.7230969766489985E-4</v>
      </c>
      <c r="W57" s="12"/>
      <c r="Y57" s="12"/>
    </row>
    <row r="58" spans="1:25" ht="20.25">
      <c r="A58" s="2" t="s">
        <v>186</v>
      </c>
      <c r="C58" s="25">
        <v>0</v>
      </c>
      <c r="D58" s="25"/>
      <c r="E58" s="25">
        <v>0</v>
      </c>
      <c r="F58" s="25"/>
      <c r="G58" s="25">
        <v>0</v>
      </c>
      <c r="H58" s="25"/>
      <c r="I58" s="25">
        <v>0</v>
      </c>
      <c r="K58" s="5">
        <v>0</v>
      </c>
      <c r="M58" s="25">
        <v>0</v>
      </c>
      <c r="N58" s="25"/>
      <c r="O58" s="25">
        <v>0</v>
      </c>
      <c r="P58" s="25"/>
      <c r="Q58" s="25">
        <v>10202664243</v>
      </c>
      <c r="R58" s="25"/>
      <c r="S58" s="25">
        <f t="shared" si="0"/>
        <v>10202664243</v>
      </c>
      <c r="U58" s="5">
        <v>1.2586981675669026E-2</v>
      </c>
      <c r="W58" s="12"/>
      <c r="Y58" s="12"/>
    </row>
    <row r="59" spans="1:25" ht="20.25">
      <c r="A59" s="2" t="s">
        <v>187</v>
      </c>
      <c r="C59" s="25">
        <v>0</v>
      </c>
      <c r="D59" s="25"/>
      <c r="E59" s="25">
        <v>0</v>
      </c>
      <c r="F59" s="25"/>
      <c r="G59" s="25">
        <v>0</v>
      </c>
      <c r="H59" s="25"/>
      <c r="I59" s="25">
        <v>0</v>
      </c>
      <c r="K59" s="5">
        <v>0</v>
      </c>
      <c r="M59" s="25">
        <v>0</v>
      </c>
      <c r="N59" s="25"/>
      <c r="O59" s="25">
        <v>0</v>
      </c>
      <c r="P59" s="25"/>
      <c r="Q59" s="25">
        <v>758224407</v>
      </c>
      <c r="R59" s="25"/>
      <c r="S59" s="25">
        <f t="shared" si="0"/>
        <v>758224407</v>
      </c>
      <c r="U59" s="5">
        <v>9.3541809175009757E-4</v>
      </c>
      <c r="W59" s="12"/>
      <c r="Y59" s="12"/>
    </row>
    <row r="60" spans="1:25" ht="20.25">
      <c r="A60" s="2" t="s">
        <v>27</v>
      </c>
      <c r="C60" s="25">
        <v>0</v>
      </c>
      <c r="D60" s="25"/>
      <c r="E60" s="25">
        <v>16948303988</v>
      </c>
      <c r="F60" s="25"/>
      <c r="G60" s="25">
        <v>0</v>
      </c>
      <c r="H60" s="25"/>
      <c r="I60" s="25">
        <v>16948303988</v>
      </c>
      <c r="K60" s="5">
        <v>4.0042214741437106E-2</v>
      </c>
      <c r="M60" s="25">
        <v>0</v>
      </c>
      <c r="N60" s="25"/>
      <c r="O60" s="25">
        <v>63570819588</v>
      </c>
      <c r="P60" s="25"/>
      <c r="Q60" s="25">
        <v>2955263315</v>
      </c>
      <c r="R60" s="25"/>
      <c r="S60" s="25">
        <f t="shared" si="0"/>
        <v>66526082903</v>
      </c>
      <c r="U60" s="5">
        <v>8.2072933746556442E-2</v>
      </c>
      <c r="W60" s="12"/>
      <c r="Y60" s="12"/>
    </row>
    <row r="61" spans="1:25" ht="20.25">
      <c r="A61" s="2" t="s">
        <v>49</v>
      </c>
      <c r="C61" s="25">
        <v>0</v>
      </c>
      <c r="D61" s="25"/>
      <c r="E61" s="25">
        <v>4238620879</v>
      </c>
      <c r="F61" s="25"/>
      <c r="G61" s="25">
        <v>0</v>
      </c>
      <c r="H61" s="25"/>
      <c r="I61" s="25">
        <v>4238620879</v>
      </c>
      <c r="K61" s="5">
        <v>1.0014203637403917E-2</v>
      </c>
      <c r="M61" s="25">
        <v>7660870528</v>
      </c>
      <c r="N61" s="25"/>
      <c r="O61" s="25">
        <v>32002437387</v>
      </c>
      <c r="P61" s="25"/>
      <c r="Q61" s="25">
        <v>340271001</v>
      </c>
      <c r="R61" s="25"/>
      <c r="S61" s="25">
        <f t="shared" si="0"/>
        <v>40003578916</v>
      </c>
      <c r="U61" s="5">
        <v>4.9352238080591297E-2</v>
      </c>
      <c r="W61" s="12"/>
      <c r="Y61" s="12"/>
    </row>
    <row r="62" spans="1:25" ht="20.25">
      <c r="A62" s="2" t="s">
        <v>154</v>
      </c>
      <c r="C62" s="25">
        <v>0</v>
      </c>
      <c r="D62" s="25"/>
      <c r="E62" s="25">
        <v>0</v>
      </c>
      <c r="F62" s="25"/>
      <c r="G62" s="25">
        <v>0</v>
      </c>
      <c r="H62" s="25"/>
      <c r="I62" s="25">
        <v>0</v>
      </c>
      <c r="K62" s="5">
        <v>0</v>
      </c>
      <c r="M62" s="25">
        <v>18777000000</v>
      </c>
      <c r="N62" s="25"/>
      <c r="O62" s="25">
        <v>0</v>
      </c>
      <c r="P62" s="25"/>
      <c r="Q62" s="25">
        <v>68034823106</v>
      </c>
      <c r="R62" s="25"/>
      <c r="S62" s="25">
        <f t="shared" si="0"/>
        <v>86811823106</v>
      </c>
      <c r="U62" s="5">
        <v>0.10709936156297004</v>
      </c>
      <c r="W62" s="12"/>
      <c r="Y62" s="12"/>
    </row>
    <row r="63" spans="1:25" ht="20.25">
      <c r="A63" s="2" t="s">
        <v>58</v>
      </c>
      <c r="C63" s="25">
        <v>0</v>
      </c>
      <c r="D63" s="25"/>
      <c r="E63" s="25">
        <v>8980595617</v>
      </c>
      <c r="F63" s="25"/>
      <c r="G63" s="25">
        <v>0</v>
      </c>
      <c r="H63" s="25"/>
      <c r="I63" s="25">
        <v>8980595617</v>
      </c>
      <c r="K63" s="5">
        <v>2.1217635608644647E-2</v>
      </c>
      <c r="M63" s="25">
        <v>9407450000</v>
      </c>
      <c r="N63" s="25"/>
      <c r="O63" s="25">
        <v>25908620983</v>
      </c>
      <c r="P63" s="25"/>
      <c r="Q63" s="25">
        <v>1314581317</v>
      </c>
      <c r="R63" s="25"/>
      <c r="S63" s="25">
        <f t="shared" si="0"/>
        <v>36630652300</v>
      </c>
      <c r="U63" s="5">
        <v>4.5191073457527625E-2</v>
      </c>
      <c r="W63" s="12"/>
      <c r="Y63" s="12"/>
    </row>
    <row r="64" spans="1:25" ht="20.25">
      <c r="A64" s="2" t="s">
        <v>150</v>
      </c>
      <c r="C64" s="25">
        <v>0</v>
      </c>
      <c r="D64" s="25"/>
      <c r="E64" s="25">
        <v>0</v>
      </c>
      <c r="F64" s="25"/>
      <c r="G64" s="25">
        <v>0</v>
      </c>
      <c r="H64" s="25"/>
      <c r="I64" s="25">
        <v>0</v>
      </c>
      <c r="K64" s="5">
        <v>0</v>
      </c>
      <c r="M64" s="25">
        <v>2929238000</v>
      </c>
      <c r="N64" s="25"/>
      <c r="O64" s="25">
        <v>0</v>
      </c>
      <c r="P64" s="25"/>
      <c r="Q64" s="25">
        <v>4023978052</v>
      </c>
      <c r="R64" s="25"/>
      <c r="S64" s="25">
        <f t="shared" si="0"/>
        <v>6953216052</v>
      </c>
      <c r="U64" s="5">
        <v>8.5781518384806989E-3</v>
      </c>
      <c r="W64" s="12"/>
      <c r="Y64" s="12"/>
    </row>
    <row r="65" spans="1:25" ht="20.25">
      <c r="A65" s="2" t="s">
        <v>26</v>
      </c>
      <c r="C65" s="25">
        <v>0</v>
      </c>
      <c r="D65" s="25"/>
      <c r="E65" s="25">
        <v>6515997750</v>
      </c>
      <c r="F65" s="25"/>
      <c r="G65" s="25">
        <v>0</v>
      </c>
      <c r="H65" s="25"/>
      <c r="I65" s="25">
        <v>6515997750</v>
      </c>
      <c r="K65" s="5">
        <v>1.5394754622347939E-2</v>
      </c>
      <c r="M65" s="25">
        <v>0</v>
      </c>
      <c r="N65" s="25"/>
      <c r="O65" s="25">
        <v>31338762006</v>
      </c>
      <c r="P65" s="25"/>
      <c r="Q65" s="25">
        <v>2980683774</v>
      </c>
      <c r="R65" s="25"/>
      <c r="S65" s="25">
        <f t="shared" si="0"/>
        <v>34319445780</v>
      </c>
      <c r="U65" s="5">
        <v>4.2339748213154706E-2</v>
      </c>
      <c r="W65" s="12"/>
      <c r="Y65" s="12"/>
    </row>
    <row r="66" spans="1:25" ht="20.25">
      <c r="A66" s="2" t="s">
        <v>159</v>
      </c>
      <c r="C66" s="25">
        <v>0</v>
      </c>
      <c r="D66" s="25"/>
      <c r="E66" s="25">
        <v>0</v>
      </c>
      <c r="F66" s="25"/>
      <c r="G66" s="25">
        <v>0</v>
      </c>
      <c r="H66" s="25"/>
      <c r="I66" s="25">
        <v>0</v>
      </c>
      <c r="K66" s="5">
        <v>0</v>
      </c>
      <c r="M66" s="25">
        <v>1342018000</v>
      </c>
      <c r="N66" s="25"/>
      <c r="O66" s="25">
        <v>0</v>
      </c>
      <c r="P66" s="25"/>
      <c r="Q66" s="25">
        <v>6875273616</v>
      </c>
      <c r="R66" s="25"/>
      <c r="S66" s="25">
        <f t="shared" si="0"/>
        <v>8217291616</v>
      </c>
      <c r="U66" s="5">
        <v>1.0137636261546505E-2</v>
      </c>
      <c r="W66" s="12"/>
      <c r="Y66" s="12"/>
    </row>
    <row r="67" spans="1:25" ht="20.25">
      <c r="A67" s="2" t="s">
        <v>188</v>
      </c>
      <c r="C67" s="25">
        <v>0</v>
      </c>
      <c r="D67" s="25"/>
      <c r="E67" s="25">
        <v>0</v>
      </c>
      <c r="F67" s="25"/>
      <c r="G67" s="25">
        <v>0</v>
      </c>
      <c r="H67" s="25"/>
      <c r="I67" s="25">
        <v>0</v>
      </c>
      <c r="K67" s="5">
        <v>0</v>
      </c>
      <c r="M67" s="25">
        <v>0</v>
      </c>
      <c r="N67" s="25"/>
      <c r="O67" s="25">
        <v>0</v>
      </c>
      <c r="P67" s="25"/>
      <c r="Q67" s="25">
        <v>4991430997</v>
      </c>
      <c r="R67" s="25"/>
      <c r="S67" s="25">
        <f t="shared" si="0"/>
        <v>4991430997</v>
      </c>
      <c r="U67" s="5">
        <v>6.1579063074344255E-3</v>
      </c>
      <c r="W67" s="12"/>
      <c r="Y67" s="12"/>
    </row>
    <row r="68" spans="1:25" ht="20.25">
      <c r="A68" s="2" t="s">
        <v>24</v>
      </c>
      <c r="C68" s="25">
        <v>0</v>
      </c>
      <c r="D68" s="25"/>
      <c r="E68" s="25">
        <v>22227927218</v>
      </c>
      <c r="F68" s="25"/>
      <c r="G68" s="25">
        <v>0</v>
      </c>
      <c r="H68" s="25"/>
      <c r="I68" s="25">
        <v>22227927218</v>
      </c>
      <c r="K68" s="5">
        <v>5.2515899853482775E-2</v>
      </c>
      <c r="M68" s="25">
        <v>0</v>
      </c>
      <c r="N68" s="25"/>
      <c r="O68" s="25">
        <v>22200622358</v>
      </c>
      <c r="P68" s="25"/>
      <c r="Q68" s="25">
        <v>102647122612</v>
      </c>
      <c r="R68" s="25"/>
      <c r="S68" s="25">
        <f t="shared" si="0"/>
        <v>124847744970</v>
      </c>
      <c r="U68" s="5">
        <v>0.1540241098558309</v>
      </c>
      <c r="W68" s="12"/>
      <c r="Y68" s="12"/>
    </row>
    <row r="69" spans="1:25" ht="20.25">
      <c r="A69" s="2" t="s">
        <v>37</v>
      </c>
      <c r="C69" s="25">
        <v>0</v>
      </c>
      <c r="D69" s="25"/>
      <c r="E69" s="25">
        <v>-2395246656</v>
      </c>
      <c r="F69" s="25"/>
      <c r="G69" s="25">
        <v>0</v>
      </c>
      <c r="H69" s="25"/>
      <c r="I69" s="25">
        <v>-2395246656</v>
      </c>
      <c r="K69" s="5">
        <v>-5.6590311942817115E-3</v>
      </c>
      <c r="M69" s="25">
        <v>0</v>
      </c>
      <c r="N69" s="25"/>
      <c r="O69" s="25">
        <v>-5305794846</v>
      </c>
      <c r="P69" s="25"/>
      <c r="Q69" s="25">
        <v>-17167762984</v>
      </c>
      <c r="R69" s="25"/>
      <c r="S69" s="25">
        <f t="shared" si="0"/>
        <v>-22473557830</v>
      </c>
      <c r="U69" s="5">
        <v>-2.77255287301429E-2</v>
      </c>
      <c r="W69" s="12"/>
      <c r="Y69" s="12"/>
    </row>
    <row r="70" spans="1:25" ht="20.25">
      <c r="A70" s="2" t="s">
        <v>50</v>
      </c>
      <c r="C70" s="25">
        <v>0</v>
      </c>
      <c r="D70" s="25"/>
      <c r="E70" s="25">
        <v>498182472</v>
      </c>
      <c r="F70" s="25"/>
      <c r="G70" s="25">
        <v>0</v>
      </c>
      <c r="H70" s="25"/>
      <c r="I70" s="25">
        <v>498182472</v>
      </c>
      <c r="K70" s="5">
        <v>1.1770103686108123E-3</v>
      </c>
      <c r="M70" s="25">
        <v>0</v>
      </c>
      <c r="N70" s="25"/>
      <c r="O70" s="25">
        <v>1819986344</v>
      </c>
      <c r="P70" s="25"/>
      <c r="Q70" s="25">
        <f>4317571479-259</f>
        <v>4317571220</v>
      </c>
      <c r="R70" s="25"/>
      <c r="S70" s="25">
        <f t="shared" si="0"/>
        <v>6137557564</v>
      </c>
      <c r="U70" s="5">
        <v>7.571877575451429E-3</v>
      </c>
      <c r="W70" s="12"/>
      <c r="Y70" s="12"/>
    </row>
    <row r="71" spans="1:25" ht="20.25">
      <c r="A71" s="2" t="s">
        <v>61</v>
      </c>
      <c r="C71" s="25">
        <v>0</v>
      </c>
      <c r="D71" s="25"/>
      <c r="E71" s="25">
        <v>1035104265</v>
      </c>
      <c r="F71" s="25"/>
      <c r="G71" s="25">
        <v>0</v>
      </c>
      <c r="H71" s="25"/>
      <c r="I71" s="25">
        <v>1035104265</v>
      </c>
      <c r="K71" s="5">
        <v>2.4455466038521599E-3</v>
      </c>
      <c r="M71" s="25">
        <v>2082600000</v>
      </c>
      <c r="N71" s="25"/>
      <c r="O71" s="25">
        <v>-3519354501</v>
      </c>
      <c r="P71" s="25"/>
      <c r="Q71" s="25">
        <v>0</v>
      </c>
      <c r="R71" s="25"/>
      <c r="S71" s="25">
        <f t="shared" si="0"/>
        <v>-1436754501</v>
      </c>
      <c r="U71" s="5">
        <v>-1.7725176626222528E-3</v>
      </c>
      <c r="W71" s="12"/>
      <c r="Y71" s="12"/>
    </row>
    <row r="72" spans="1:25" ht="20.25">
      <c r="A72" s="2" t="s">
        <v>33</v>
      </c>
      <c r="C72" s="25">
        <v>0</v>
      </c>
      <c r="D72" s="25"/>
      <c r="E72" s="25">
        <v>1330219678</v>
      </c>
      <c r="F72" s="25"/>
      <c r="G72" s="25">
        <v>0</v>
      </c>
      <c r="H72" s="25"/>
      <c r="I72" s="25">
        <v>1330219678</v>
      </c>
      <c r="K72" s="5">
        <v>3.1427889207955432E-3</v>
      </c>
      <c r="M72" s="25">
        <v>1216000000</v>
      </c>
      <c r="N72" s="25"/>
      <c r="O72" s="25">
        <v>4722280788</v>
      </c>
      <c r="P72" s="25"/>
      <c r="Q72" s="25">
        <v>0</v>
      </c>
      <c r="R72" s="25"/>
      <c r="S72" s="25">
        <f t="shared" si="0"/>
        <v>5938280788</v>
      </c>
      <c r="U72" s="5">
        <v>7.3260306997572364E-3</v>
      </c>
      <c r="W72" s="12"/>
      <c r="Y72" s="12"/>
    </row>
    <row r="73" spans="1:25" ht="20.25">
      <c r="A73" s="2" t="s">
        <v>56</v>
      </c>
      <c r="C73" s="25">
        <v>0</v>
      </c>
      <c r="D73" s="25"/>
      <c r="E73" s="25">
        <v>2302627877</v>
      </c>
      <c r="F73" s="25"/>
      <c r="G73" s="25">
        <v>0</v>
      </c>
      <c r="H73" s="25"/>
      <c r="I73" s="25">
        <v>2302627877</v>
      </c>
      <c r="K73" s="5">
        <v>5.4402092377937011E-3</v>
      </c>
      <c r="M73" s="25">
        <v>354666655</v>
      </c>
      <c r="N73" s="25"/>
      <c r="O73" s="25">
        <v>1411288053</v>
      </c>
      <c r="P73" s="25"/>
      <c r="Q73" s="25">
        <v>0</v>
      </c>
      <c r="R73" s="25"/>
      <c r="S73" s="25">
        <f t="shared" ref="S73:S94" si="1">M73+O73+Q73</f>
        <v>1765954708</v>
      </c>
      <c r="U73" s="5">
        <v>2.178650499540647E-3</v>
      </c>
      <c r="W73" s="12"/>
      <c r="Y73" s="12"/>
    </row>
    <row r="74" spans="1:25" ht="20.25">
      <c r="A74" s="2" t="s">
        <v>42</v>
      </c>
      <c r="C74" s="25">
        <v>0</v>
      </c>
      <c r="D74" s="25"/>
      <c r="E74" s="25">
        <v>3371247810</v>
      </c>
      <c r="F74" s="25"/>
      <c r="G74" s="25">
        <v>0</v>
      </c>
      <c r="H74" s="25"/>
      <c r="I74" s="25">
        <v>3371247810</v>
      </c>
      <c r="K74" s="5">
        <v>7.9649402589308544E-3</v>
      </c>
      <c r="M74" s="25">
        <v>7100000000</v>
      </c>
      <c r="N74" s="25"/>
      <c r="O74" s="25">
        <v>7510006905</v>
      </c>
      <c r="P74" s="25"/>
      <c r="Q74" s="25">
        <v>0</v>
      </c>
      <c r="R74" s="25"/>
      <c r="S74" s="25">
        <f t="shared" si="1"/>
        <v>14610006905</v>
      </c>
      <c r="U74" s="5">
        <v>1.8024300791903747E-2</v>
      </c>
      <c r="W74" s="12"/>
      <c r="Y74" s="12"/>
    </row>
    <row r="75" spans="1:25" ht="20.25">
      <c r="A75" s="2" t="s">
        <v>47</v>
      </c>
      <c r="C75" s="25">
        <v>12702353256</v>
      </c>
      <c r="D75" s="25"/>
      <c r="E75" s="25">
        <v>-3430491325</v>
      </c>
      <c r="F75" s="25"/>
      <c r="G75" s="25">
        <v>0</v>
      </c>
      <c r="H75" s="25"/>
      <c r="I75" s="25">
        <v>9271861931</v>
      </c>
      <c r="K75" s="5">
        <v>2.1905784009829368E-2</v>
      </c>
      <c r="M75" s="25">
        <v>12702353256</v>
      </c>
      <c r="N75" s="25"/>
      <c r="O75" s="25">
        <v>-6762872100</v>
      </c>
      <c r="P75" s="25"/>
      <c r="Q75" s="25">
        <v>0</v>
      </c>
      <c r="R75" s="25"/>
      <c r="S75" s="25">
        <f t="shared" si="1"/>
        <v>5939481156</v>
      </c>
      <c r="U75" s="5">
        <v>7.3275115884408396E-3</v>
      </c>
      <c r="W75" s="12"/>
      <c r="Y75" s="12"/>
    </row>
    <row r="76" spans="1:25" ht="20.25">
      <c r="A76" s="2" t="s">
        <v>46</v>
      </c>
      <c r="C76" s="25">
        <v>0</v>
      </c>
      <c r="D76" s="25"/>
      <c r="E76" s="25">
        <v>10163306267</v>
      </c>
      <c r="F76" s="25"/>
      <c r="G76" s="25">
        <v>0</v>
      </c>
      <c r="H76" s="25"/>
      <c r="I76" s="25">
        <v>10163306267</v>
      </c>
      <c r="K76" s="5">
        <v>2.401191837922842E-2</v>
      </c>
      <c r="M76" s="25">
        <v>8217791241</v>
      </c>
      <c r="N76" s="25"/>
      <c r="O76" s="25">
        <v>-23330943213</v>
      </c>
      <c r="P76" s="25"/>
      <c r="Q76" s="25">
        <v>0</v>
      </c>
      <c r="R76" s="25"/>
      <c r="S76" s="25">
        <f t="shared" si="1"/>
        <v>-15113151972</v>
      </c>
      <c r="U76" s="5">
        <v>-1.8645028631975261E-2</v>
      </c>
      <c r="W76" s="12"/>
      <c r="Y76" s="12"/>
    </row>
    <row r="77" spans="1:25" ht="20.25">
      <c r="A77" s="2" t="s">
        <v>23</v>
      </c>
      <c r="C77" s="25">
        <v>0</v>
      </c>
      <c r="D77" s="25"/>
      <c r="E77" s="25">
        <v>22071886200</v>
      </c>
      <c r="F77" s="25"/>
      <c r="G77" s="25">
        <v>0</v>
      </c>
      <c r="H77" s="25"/>
      <c r="I77" s="25">
        <v>22071886200</v>
      </c>
      <c r="K77" s="5">
        <v>5.2147235947309481E-2</v>
      </c>
      <c r="M77" s="25">
        <v>12733752596</v>
      </c>
      <c r="N77" s="25"/>
      <c r="O77" s="25">
        <v>46971179997</v>
      </c>
      <c r="P77" s="25"/>
      <c r="Q77" s="25">
        <v>0</v>
      </c>
      <c r="R77" s="25"/>
      <c r="S77" s="25">
        <f t="shared" si="1"/>
        <v>59704932593</v>
      </c>
      <c r="U77" s="5">
        <v>7.3657710828889555E-2</v>
      </c>
      <c r="W77" s="12"/>
      <c r="Y77" s="12"/>
    </row>
    <row r="78" spans="1:25" ht="20.25">
      <c r="A78" s="2" t="s">
        <v>40</v>
      </c>
      <c r="C78" s="25">
        <v>0</v>
      </c>
      <c r="D78" s="25"/>
      <c r="E78" s="25">
        <v>19147888125</v>
      </c>
      <c r="F78" s="25"/>
      <c r="G78" s="25">
        <v>0</v>
      </c>
      <c r="H78" s="25"/>
      <c r="I78" s="25">
        <v>19147888125</v>
      </c>
      <c r="K78" s="5">
        <v>4.523897191654877E-2</v>
      </c>
      <c r="M78" s="25">
        <v>16984000000</v>
      </c>
      <c r="N78" s="25"/>
      <c r="O78" s="25">
        <v>12030541732</v>
      </c>
      <c r="P78" s="25"/>
      <c r="Q78" s="25">
        <v>0</v>
      </c>
      <c r="R78" s="25"/>
      <c r="S78" s="25">
        <f t="shared" si="1"/>
        <v>29014541732</v>
      </c>
      <c r="U78" s="5">
        <v>3.5795111591482985E-2</v>
      </c>
      <c r="W78" s="12"/>
      <c r="Y78" s="12"/>
    </row>
    <row r="79" spans="1:25" ht="20.25">
      <c r="A79" s="2" t="s">
        <v>60</v>
      </c>
      <c r="C79" s="25">
        <v>0</v>
      </c>
      <c r="D79" s="25"/>
      <c r="E79" s="25">
        <v>10724964498</v>
      </c>
      <c r="F79" s="25"/>
      <c r="G79" s="25">
        <v>0</v>
      </c>
      <c r="H79" s="25"/>
      <c r="I79" s="25">
        <v>10724964498</v>
      </c>
      <c r="K79" s="5">
        <v>2.5338897144355683E-2</v>
      </c>
      <c r="M79" s="25">
        <v>7412400000</v>
      </c>
      <c r="N79" s="25"/>
      <c r="O79" s="25">
        <v>26935216182</v>
      </c>
      <c r="P79" s="25"/>
      <c r="Q79" s="25">
        <v>0</v>
      </c>
      <c r="R79" s="25"/>
      <c r="S79" s="25">
        <f t="shared" si="1"/>
        <v>34347616182</v>
      </c>
      <c r="U79" s="5">
        <v>4.2374501913298619E-2</v>
      </c>
      <c r="W79" s="12"/>
      <c r="Y79" s="12"/>
    </row>
    <row r="80" spans="1:25" ht="20.25">
      <c r="A80" s="2" t="s">
        <v>67</v>
      </c>
      <c r="C80" s="25">
        <v>1815699384</v>
      </c>
      <c r="D80" s="25"/>
      <c r="E80" s="25">
        <v>-1965182037</v>
      </c>
      <c r="F80" s="25"/>
      <c r="G80" s="25">
        <v>0</v>
      </c>
      <c r="H80" s="25"/>
      <c r="I80" s="25">
        <v>-149482653</v>
      </c>
      <c r="K80" s="5">
        <v>-3.5316905430677644E-4</v>
      </c>
      <c r="M80" s="25">
        <v>1815699384</v>
      </c>
      <c r="N80" s="25"/>
      <c r="O80" s="25">
        <v>-24467226942</v>
      </c>
      <c r="P80" s="25"/>
      <c r="Q80" s="25">
        <v>0</v>
      </c>
      <c r="R80" s="25"/>
      <c r="S80" s="25">
        <f t="shared" si="1"/>
        <v>-22651527558</v>
      </c>
      <c r="U80" s="5">
        <v>-2.7945089195116225E-2</v>
      </c>
      <c r="W80" s="12"/>
      <c r="Y80" s="12"/>
    </row>
    <row r="81" spans="1:25" ht="20.25">
      <c r="A81" s="2" t="s">
        <v>25</v>
      </c>
      <c r="C81" s="25">
        <v>0</v>
      </c>
      <c r="D81" s="25"/>
      <c r="E81" s="25">
        <v>10333997674</v>
      </c>
      <c r="F81" s="25"/>
      <c r="G81" s="25">
        <v>0</v>
      </c>
      <c r="H81" s="25"/>
      <c r="I81" s="25">
        <v>10333997674</v>
      </c>
      <c r="K81" s="5">
        <v>2.44151954256191E-2</v>
      </c>
      <c r="M81" s="25">
        <v>8000000000</v>
      </c>
      <c r="N81" s="25"/>
      <c r="O81" s="25">
        <v>402386132</v>
      </c>
      <c r="P81" s="25"/>
      <c r="Q81" s="25">
        <v>0</v>
      </c>
      <c r="R81" s="25"/>
      <c r="S81" s="25">
        <f t="shared" si="1"/>
        <v>8402386132</v>
      </c>
      <c r="U81" s="5">
        <v>1.0365986545910442E-2</v>
      </c>
      <c r="W81" s="12"/>
      <c r="Y81" s="12"/>
    </row>
    <row r="82" spans="1:25" ht="20.25">
      <c r="A82" s="2" t="s">
        <v>52</v>
      </c>
      <c r="C82" s="25">
        <v>0</v>
      </c>
      <c r="D82" s="25"/>
      <c r="E82" s="25">
        <v>858362175</v>
      </c>
      <c r="F82" s="25"/>
      <c r="G82" s="25">
        <v>0</v>
      </c>
      <c r="H82" s="25"/>
      <c r="I82" s="25">
        <v>858362175</v>
      </c>
      <c r="K82" s="5">
        <v>2.0279741596334775E-3</v>
      </c>
      <c r="M82" s="25">
        <v>0</v>
      </c>
      <c r="N82" s="25"/>
      <c r="O82" s="25">
        <v>-5033127309</v>
      </c>
      <c r="P82" s="25"/>
      <c r="Q82" s="25">
        <v>0</v>
      </c>
      <c r="R82" s="25"/>
      <c r="S82" s="25">
        <f t="shared" si="1"/>
        <v>-5033127309</v>
      </c>
      <c r="U82" s="5">
        <v>-6.209346862821423E-3</v>
      </c>
      <c r="W82" s="12"/>
      <c r="Y82" s="12"/>
    </row>
    <row r="83" spans="1:25" ht="20.25">
      <c r="A83" s="2" t="s">
        <v>63</v>
      </c>
      <c r="C83" s="25">
        <v>0</v>
      </c>
      <c r="D83" s="25"/>
      <c r="E83" s="25">
        <v>37356177124</v>
      </c>
      <c r="F83" s="25"/>
      <c r="G83" s="25">
        <v>0</v>
      </c>
      <c r="H83" s="25"/>
      <c r="I83" s="25">
        <v>37356177124</v>
      </c>
      <c r="K83" s="5">
        <v>8.825803852571118E-2</v>
      </c>
      <c r="M83" s="25">
        <v>0</v>
      </c>
      <c r="N83" s="25"/>
      <c r="O83" s="25">
        <v>33220135125</v>
      </c>
      <c r="P83" s="25"/>
      <c r="Q83" s="25">
        <v>0</v>
      </c>
      <c r="R83" s="25"/>
      <c r="S83" s="25">
        <f t="shared" si="1"/>
        <v>33220135125</v>
      </c>
      <c r="U83" s="5">
        <v>4.0983533528363314E-2</v>
      </c>
      <c r="W83" s="12"/>
      <c r="Y83" s="12"/>
    </row>
    <row r="84" spans="1:25" ht="20.25">
      <c r="A84" s="2" t="s">
        <v>62</v>
      </c>
      <c r="C84" s="25">
        <v>0</v>
      </c>
      <c r="D84" s="25"/>
      <c r="E84" s="25">
        <v>8946450000</v>
      </c>
      <c r="F84" s="25"/>
      <c r="G84" s="25">
        <v>0</v>
      </c>
      <c r="H84" s="25"/>
      <c r="I84" s="25">
        <v>8946450000</v>
      </c>
      <c r="K84" s="5">
        <v>2.1136962868212275E-2</v>
      </c>
      <c r="M84" s="25">
        <v>0</v>
      </c>
      <c r="N84" s="25"/>
      <c r="O84" s="25">
        <v>19572753667</v>
      </c>
      <c r="P84" s="25"/>
      <c r="Q84" s="25">
        <v>0</v>
      </c>
      <c r="R84" s="25"/>
      <c r="S84" s="25">
        <f t="shared" si="1"/>
        <v>19572753667</v>
      </c>
      <c r="U84" s="5">
        <v>2.4146819485698599E-2</v>
      </c>
      <c r="W84" s="12"/>
      <c r="Y84" s="12"/>
    </row>
    <row r="85" spans="1:25" ht="20.25">
      <c r="A85" s="2" t="s">
        <v>68</v>
      </c>
      <c r="C85" s="25">
        <v>0</v>
      </c>
      <c r="D85" s="25"/>
      <c r="E85" s="25">
        <v>757664910</v>
      </c>
      <c r="F85" s="25"/>
      <c r="G85" s="25">
        <v>0</v>
      </c>
      <c r="H85" s="25"/>
      <c r="I85" s="25">
        <v>757664910</v>
      </c>
      <c r="K85" s="5">
        <v>1.7900658997945995E-3</v>
      </c>
      <c r="M85" s="25">
        <v>0</v>
      </c>
      <c r="N85" s="25"/>
      <c r="O85" s="25">
        <v>-6735807244</v>
      </c>
      <c r="P85" s="25"/>
      <c r="Q85" s="25">
        <v>0</v>
      </c>
      <c r="R85" s="25"/>
      <c r="S85" s="25">
        <f t="shared" si="1"/>
        <v>-6735807244</v>
      </c>
      <c r="U85" s="5">
        <v>-8.3099355552385488E-3</v>
      </c>
      <c r="W85" s="12"/>
      <c r="Y85" s="12"/>
    </row>
    <row r="86" spans="1:25" ht="20.25">
      <c r="A86" s="2" t="s">
        <v>36</v>
      </c>
      <c r="C86" s="25">
        <v>0</v>
      </c>
      <c r="D86" s="25"/>
      <c r="E86" s="25">
        <v>9300939960</v>
      </c>
      <c r="F86" s="25"/>
      <c r="G86" s="25">
        <v>0</v>
      </c>
      <c r="H86" s="25"/>
      <c r="I86" s="25">
        <v>9300939960</v>
      </c>
      <c r="K86" s="5">
        <v>2.1974484021482461E-2</v>
      </c>
      <c r="M86" s="25">
        <v>0</v>
      </c>
      <c r="N86" s="25"/>
      <c r="O86" s="25">
        <v>10795987945</v>
      </c>
      <c r="P86" s="25"/>
      <c r="Q86" s="25">
        <v>0</v>
      </c>
      <c r="R86" s="25"/>
      <c r="S86" s="25">
        <f t="shared" si="1"/>
        <v>10795987945</v>
      </c>
      <c r="U86" s="5">
        <v>1.3318962498221133E-2</v>
      </c>
      <c r="W86" s="12"/>
      <c r="Y86" s="12"/>
    </row>
    <row r="87" spans="1:25" ht="20.25">
      <c r="A87" s="2" t="s">
        <v>55</v>
      </c>
      <c r="C87" s="25">
        <v>0</v>
      </c>
      <c r="D87" s="25"/>
      <c r="E87" s="25">
        <v>18702077368</v>
      </c>
      <c r="F87" s="25"/>
      <c r="G87" s="25">
        <v>0</v>
      </c>
      <c r="H87" s="25"/>
      <c r="I87" s="25">
        <v>18702077368</v>
      </c>
      <c r="K87" s="5">
        <v>4.41856954306847E-2</v>
      </c>
      <c r="M87" s="25">
        <v>0</v>
      </c>
      <c r="N87" s="25"/>
      <c r="O87" s="25">
        <v>-76553964391</v>
      </c>
      <c r="P87" s="25"/>
      <c r="Q87" s="25">
        <v>0</v>
      </c>
      <c r="R87" s="25"/>
      <c r="S87" s="25">
        <f t="shared" si="1"/>
        <v>-76553964391</v>
      </c>
      <c r="U87" s="5">
        <v>-9.4444286711722988E-2</v>
      </c>
      <c r="W87" s="12"/>
      <c r="Y87" s="12"/>
    </row>
    <row r="88" spans="1:25" ht="20.25">
      <c r="A88" s="2" t="s">
        <v>17</v>
      </c>
      <c r="C88" s="25">
        <v>0</v>
      </c>
      <c r="D88" s="25"/>
      <c r="E88" s="25">
        <v>18648011149</v>
      </c>
      <c r="F88" s="25"/>
      <c r="G88" s="25">
        <v>0</v>
      </c>
      <c r="H88" s="25"/>
      <c r="I88" s="25">
        <v>18648011149</v>
      </c>
      <c r="K88" s="5">
        <v>4.4057958097616541E-2</v>
      </c>
      <c r="M88" s="25">
        <v>0</v>
      </c>
      <c r="N88" s="25"/>
      <c r="O88" s="25">
        <v>-7326561693</v>
      </c>
      <c r="P88" s="25"/>
      <c r="Q88" s="25">
        <v>0</v>
      </c>
      <c r="R88" s="25"/>
      <c r="S88" s="25">
        <f t="shared" si="1"/>
        <v>-7326561693</v>
      </c>
      <c r="U88" s="5">
        <v>-9.0387467017471312E-3</v>
      </c>
      <c r="W88" s="12"/>
      <c r="Y88" s="12"/>
    </row>
    <row r="89" spans="1:25" ht="20.25">
      <c r="A89" s="2" t="s">
        <v>20</v>
      </c>
      <c r="C89" s="25">
        <v>0</v>
      </c>
      <c r="D89" s="25"/>
      <c r="E89" s="25">
        <v>5313325105</v>
      </c>
      <c r="F89" s="25"/>
      <c r="G89" s="25">
        <v>0</v>
      </c>
      <c r="H89" s="25"/>
      <c r="I89" s="25">
        <v>5313325105</v>
      </c>
      <c r="K89" s="5">
        <v>1.2553309463655984E-2</v>
      </c>
      <c r="M89" s="25">
        <v>0</v>
      </c>
      <c r="N89" s="25"/>
      <c r="O89" s="25">
        <v>-26942820471</v>
      </c>
      <c r="P89" s="25"/>
      <c r="Q89" s="25">
        <v>0</v>
      </c>
      <c r="R89" s="25"/>
      <c r="S89" s="25">
        <f t="shared" si="1"/>
        <v>-26942820471</v>
      </c>
      <c r="U89" s="5">
        <v>-3.3239238250145492E-2</v>
      </c>
      <c r="W89" s="12"/>
      <c r="Y89" s="12"/>
    </row>
    <row r="90" spans="1:25" ht="20.25">
      <c r="A90" s="2" t="s">
        <v>28</v>
      </c>
      <c r="C90" s="25">
        <v>0</v>
      </c>
      <c r="D90" s="25"/>
      <c r="E90" s="25">
        <v>6444868045</v>
      </c>
      <c r="F90" s="25"/>
      <c r="G90" s="25">
        <v>0</v>
      </c>
      <c r="H90" s="25"/>
      <c r="I90" s="25">
        <v>6444868045</v>
      </c>
      <c r="K90" s="5">
        <v>1.5226702944485559E-2</v>
      </c>
      <c r="M90" s="25">
        <v>0</v>
      </c>
      <c r="N90" s="25"/>
      <c r="O90" s="25">
        <v>-19677500173</v>
      </c>
      <c r="P90" s="25"/>
      <c r="Q90" s="25">
        <v>0</v>
      </c>
      <c r="R90" s="25"/>
      <c r="S90" s="25">
        <f t="shared" si="1"/>
        <v>-19677500173</v>
      </c>
      <c r="U90" s="5">
        <v>-2.4276044786091772E-2</v>
      </c>
      <c r="W90" s="12"/>
      <c r="Y90" s="12"/>
    </row>
    <row r="91" spans="1:25" ht="20.25">
      <c r="A91" s="2" t="s">
        <v>30</v>
      </c>
      <c r="C91" s="25">
        <v>0</v>
      </c>
      <c r="D91" s="25"/>
      <c r="E91" s="25">
        <f>-415843520-6</f>
        <v>-415843526</v>
      </c>
      <c r="F91" s="25"/>
      <c r="G91" s="25">
        <v>0</v>
      </c>
      <c r="H91" s="25"/>
      <c r="I91" s="25">
        <f>E91</f>
        <v>-415843526</v>
      </c>
      <c r="K91" s="5">
        <v>-9.8247563760468846E-4</v>
      </c>
      <c r="M91" s="25">
        <v>0</v>
      </c>
      <c r="N91" s="25"/>
      <c r="O91" s="25">
        <v>3339944897</v>
      </c>
      <c r="P91" s="25"/>
      <c r="Q91" s="25">
        <v>0</v>
      </c>
      <c r="R91" s="25"/>
      <c r="S91" s="25">
        <f t="shared" si="1"/>
        <v>3339944897</v>
      </c>
      <c r="U91" s="5">
        <v>4.120475222452469E-3</v>
      </c>
      <c r="W91" s="12"/>
      <c r="Y91" s="12"/>
    </row>
    <row r="92" spans="1:25" ht="20.25">
      <c r="A92" s="2" t="s">
        <v>19</v>
      </c>
      <c r="C92" s="25">
        <v>0</v>
      </c>
      <c r="D92" s="25"/>
      <c r="E92" s="25">
        <v>0</v>
      </c>
      <c r="F92" s="25"/>
      <c r="G92" s="25">
        <v>0</v>
      </c>
      <c r="H92" s="25"/>
      <c r="I92" s="25">
        <v>0</v>
      </c>
      <c r="K92" s="5">
        <v>0</v>
      </c>
      <c r="M92" s="25">
        <v>0</v>
      </c>
      <c r="N92" s="25"/>
      <c r="O92" s="25">
        <v>-370511</v>
      </c>
      <c r="P92" s="25"/>
      <c r="Q92" s="25">
        <v>0</v>
      </c>
      <c r="R92" s="25"/>
      <c r="S92" s="25">
        <f t="shared" si="1"/>
        <v>-370511</v>
      </c>
      <c r="U92" s="5">
        <v>-4.5709777922305842E-7</v>
      </c>
      <c r="W92" s="12"/>
      <c r="Y92" s="12"/>
    </row>
    <row r="93" spans="1:25" ht="20.25">
      <c r="A93" s="2" t="s">
        <v>18</v>
      </c>
      <c r="C93" s="25">
        <v>0</v>
      </c>
      <c r="D93" s="25"/>
      <c r="E93" s="25">
        <v>0</v>
      </c>
      <c r="F93" s="25"/>
      <c r="G93" s="25">
        <v>0</v>
      </c>
      <c r="H93" s="25"/>
      <c r="I93" s="25">
        <v>0</v>
      </c>
      <c r="K93" s="5">
        <v>0</v>
      </c>
      <c r="M93" s="25">
        <v>0</v>
      </c>
      <c r="N93" s="25"/>
      <c r="O93" s="25">
        <v>-183076</v>
      </c>
      <c r="P93" s="25"/>
      <c r="Q93" s="25">
        <v>0</v>
      </c>
      <c r="R93" s="25"/>
      <c r="S93" s="25">
        <f t="shared" si="1"/>
        <v>-183076</v>
      </c>
      <c r="U93" s="5">
        <v>-2.2586005011738017E-7</v>
      </c>
      <c r="W93" s="12"/>
      <c r="Y93" s="12"/>
    </row>
    <row r="94" spans="1:25" ht="20.25">
      <c r="A94" s="2" t="s">
        <v>29</v>
      </c>
      <c r="C94" s="25">
        <v>0</v>
      </c>
      <c r="D94" s="25"/>
      <c r="E94" s="25">
        <v>0</v>
      </c>
      <c r="F94" s="25"/>
      <c r="G94" s="25">
        <v>0</v>
      </c>
      <c r="H94" s="25"/>
      <c r="I94" s="25">
        <v>0</v>
      </c>
      <c r="K94" s="5">
        <v>0</v>
      </c>
      <c r="M94" s="25">
        <v>0</v>
      </c>
      <c r="N94" s="25"/>
      <c r="O94" s="25">
        <f>-174554-16</f>
        <v>-174570</v>
      </c>
      <c r="P94" s="25"/>
      <c r="Q94" s="25">
        <v>0</v>
      </c>
      <c r="R94" s="25"/>
      <c r="S94" s="25">
        <f t="shared" si="1"/>
        <v>-174570</v>
      </c>
      <c r="U94" s="5">
        <v>0</v>
      </c>
      <c r="W94" s="12"/>
      <c r="Y94" s="12"/>
    </row>
    <row r="95" spans="1:25" ht="21" thickBot="1">
      <c r="C95" s="26">
        <f>SUM(C8:C94)</f>
        <v>74707918607</v>
      </c>
      <c r="D95" s="25"/>
      <c r="E95" s="26">
        <f>SUM(E8:E94)</f>
        <v>406585389447</v>
      </c>
      <c r="F95" s="25"/>
      <c r="G95" s="26">
        <f>SUM(G8:G94)</f>
        <v>-62278645326</v>
      </c>
      <c r="H95" s="25"/>
      <c r="I95" s="26">
        <f>SUM(I8:I94)</f>
        <v>419014662728</v>
      </c>
      <c r="K95" s="14">
        <f>SUM(K8:K94)</f>
        <v>0.98996779362967735</v>
      </c>
      <c r="M95" s="26">
        <f>SUM(M8:M94)</f>
        <v>280145409864</v>
      </c>
      <c r="N95" s="25"/>
      <c r="O95" s="26">
        <f>SUM(O8:O94)</f>
        <v>261703561513</v>
      </c>
      <c r="P95" s="25"/>
      <c r="Q95" s="26">
        <f>SUM(Q8:Q94)</f>
        <v>248976107727</v>
      </c>
      <c r="R95" s="25"/>
      <c r="S95" s="26">
        <f>SUM(S8:S94)</f>
        <v>790825079104</v>
      </c>
      <c r="U95" s="14">
        <f>SUM(U8:U94)</f>
        <v>0.9756376118600989</v>
      </c>
      <c r="Y95" s="12"/>
    </row>
    <row r="96" spans="1:25" ht="15.75" thickTop="1">
      <c r="Y96" s="12"/>
    </row>
    <row r="98" spans="3:25" ht="18.75">
      <c r="C98" s="10"/>
      <c r="D98" s="10"/>
      <c r="E98" s="10"/>
      <c r="F98" s="10"/>
      <c r="G98" s="10"/>
      <c r="H98" s="10"/>
      <c r="I98" s="10"/>
      <c r="M98" s="10"/>
      <c r="N98" s="10"/>
      <c r="O98" s="10"/>
      <c r="P98" s="10"/>
      <c r="Q98" s="10"/>
      <c r="R98" s="10"/>
      <c r="S98" s="10"/>
      <c r="W98" s="13"/>
      <c r="X98" s="13"/>
      <c r="Y98" s="13"/>
    </row>
    <row r="100" spans="3:25">
      <c r="S100" s="10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0"/>
  <sheetViews>
    <sheetView rightToLeft="1" view="pageBreakPreview" zoomScale="120" zoomScaleNormal="100" zoomScaleSheetLayoutView="120" workbookViewId="0">
      <selection activeCell="K13" sqref="K13"/>
    </sheetView>
  </sheetViews>
  <sheetFormatPr defaultRowHeight="15"/>
  <cols>
    <col min="1" max="1" width="22.57031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3.25">
      <c r="A3" s="33" t="s">
        <v>105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30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6" spans="1:11" ht="30">
      <c r="A6" s="35" t="s">
        <v>193</v>
      </c>
      <c r="B6" s="35" t="s">
        <v>193</v>
      </c>
      <c r="C6" s="35" t="s">
        <v>193</v>
      </c>
      <c r="E6" s="35" t="s">
        <v>107</v>
      </c>
      <c r="F6" s="35" t="s">
        <v>107</v>
      </c>
      <c r="G6" s="35" t="s">
        <v>107</v>
      </c>
      <c r="I6" s="35" t="s">
        <v>108</v>
      </c>
      <c r="J6" s="35" t="s">
        <v>108</v>
      </c>
      <c r="K6" s="35" t="s">
        <v>108</v>
      </c>
    </row>
    <row r="7" spans="1:11" ht="30">
      <c r="A7" s="35" t="s">
        <v>194</v>
      </c>
      <c r="C7" s="35" t="s">
        <v>73</v>
      </c>
      <c r="E7" s="35" t="s">
        <v>195</v>
      </c>
      <c r="G7" s="35" t="s">
        <v>196</v>
      </c>
      <c r="I7" s="35" t="s">
        <v>195</v>
      </c>
      <c r="K7" s="35" t="s">
        <v>196</v>
      </c>
    </row>
    <row r="8" spans="1:11" ht="20.25">
      <c r="A8" s="2" t="s">
        <v>79</v>
      </c>
      <c r="C8" s="15" t="s">
        <v>80</v>
      </c>
      <c r="E8" s="25">
        <v>395943</v>
      </c>
      <c r="G8" s="5">
        <f>E8/$E$14</f>
        <v>1.1557954585061364E-2</v>
      </c>
      <c r="I8" s="25">
        <v>155957816</v>
      </c>
      <c r="K8" s="5">
        <f>I8/$I$14</f>
        <v>0.78615519971469772</v>
      </c>
    </row>
    <row r="9" spans="1:11" ht="20.25">
      <c r="A9" s="2" t="s">
        <v>83</v>
      </c>
      <c r="C9" s="15" t="s">
        <v>84</v>
      </c>
      <c r="E9" s="25">
        <v>3074</v>
      </c>
      <c r="G9" s="5">
        <f t="shared" ref="G9:G13" si="0">E9/$E$14</f>
        <v>8.9732997917575601E-5</v>
      </c>
      <c r="I9" s="25">
        <v>26396</v>
      </c>
      <c r="K9" s="5">
        <f t="shared" ref="K9:K14" si="1">I9/$I$14</f>
        <v>1.3305747146182887E-4</v>
      </c>
    </row>
    <row r="10" spans="1:11" ht="20.25">
      <c r="A10" s="2" t="s">
        <v>86</v>
      </c>
      <c r="C10" s="15" t="s">
        <v>87</v>
      </c>
      <c r="E10" s="25">
        <v>1740</v>
      </c>
      <c r="G10" s="5">
        <f t="shared" si="0"/>
        <v>5.0792262972212607E-5</v>
      </c>
      <c r="I10" s="25">
        <v>15286</v>
      </c>
      <c r="K10" s="5">
        <f t="shared" si="1"/>
        <v>7.7053966842154727E-5</v>
      </c>
    </row>
    <row r="11" spans="1:11" ht="20.25">
      <c r="A11" s="2" t="s">
        <v>89</v>
      </c>
      <c r="C11" s="15" t="s">
        <v>90</v>
      </c>
      <c r="E11" s="25">
        <v>69397</v>
      </c>
      <c r="G11" s="5">
        <f t="shared" si="0"/>
        <v>2.0257647548750793E-3</v>
      </c>
      <c r="I11" s="25">
        <v>8541793</v>
      </c>
      <c r="K11" s="5">
        <f t="shared" si="1"/>
        <v>4.3057636699892016E-2</v>
      </c>
    </row>
    <row r="12" spans="1:11" ht="20.25">
      <c r="A12" s="2" t="s">
        <v>91</v>
      </c>
      <c r="C12" s="15" t="s">
        <v>92</v>
      </c>
      <c r="E12" s="25">
        <v>3596</v>
      </c>
      <c r="G12" s="5">
        <f t="shared" si="0"/>
        <v>1.0497067680923938E-4</v>
      </c>
      <c r="I12" s="25">
        <v>55715</v>
      </c>
      <c r="K12" s="5">
        <f t="shared" si="1"/>
        <v>2.8084925831549465E-4</v>
      </c>
    </row>
    <row r="13" spans="1:11" ht="20.25">
      <c r="A13" s="2" t="s">
        <v>100</v>
      </c>
      <c r="C13" s="15" t="s">
        <v>103</v>
      </c>
      <c r="E13" s="25">
        <v>33783436</v>
      </c>
      <c r="G13" s="5">
        <f t="shared" si="0"/>
        <v>0.98617078472236452</v>
      </c>
      <c r="I13" s="25">
        <v>33783436</v>
      </c>
      <c r="K13" s="5">
        <f t="shared" si="1"/>
        <v>0.17029620288879083</v>
      </c>
    </row>
    <row r="14" spans="1:11" ht="21" thickBot="1">
      <c r="E14" s="26">
        <f>SUM(E8:E13)</f>
        <v>34257186</v>
      </c>
      <c r="F14" s="25"/>
      <c r="G14" s="28">
        <f>SUM(G8:G13)</f>
        <v>1</v>
      </c>
      <c r="H14" s="25"/>
      <c r="I14" s="26">
        <f>SUM(I8:I13)</f>
        <v>198380442</v>
      </c>
      <c r="J14" s="25"/>
      <c r="K14" s="14">
        <f t="shared" si="1"/>
        <v>1</v>
      </c>
    </row>
    <row r="15" spans="1:11" ht="15.75" thickTop="1"/>
    <row r="17" spans="5:9">
      <c r="E17" s="10"/>
    </row>
    <row r="18" spans="5:9">
      <c r="I18" s="10"/>
    </row>
    <row r="20" spans="5:9">
      <c r="E20" s="10"/>
      <c r="F20" s="10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6"/>
  <sheetViews>
    <sheetView rightToLeft="1" view="pageBreakPreview" zoomScale="120" zoomScaleNormal="100" zoomScaleSheetLayoutView="120" workbookViewId="0">
      <selection activeCell="E9" sqref="E9"/>
    </sheetView>
  </sheetViews>
  <sheetFormatPr defaultRowHeight="15"/>
  <cols>
    <col min="1" max="1" width="35.85546875" style="1" bestFit="1" customWidth="1"/>
    <col min="2" max="2" width="1" style="1" customWidth="1"/>
    <col min="3" max="3" width="25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4.85546875" style="1" bestFit="1" customWidth="1"/>
    <col min="8" max="8" width="2.5703125" style="1" bestFit="1" customWidth="1"/>
    <col min="9" max="16384" width="9.140625" style="1"/>
  </cols>
  <sheetData>
    <row r="2" spans="1:7" ht="23.25">
      <c r="A2" s="33" t="s">
        <v>0</v>
      </c>
      <c r="B2" s="33"/>
      <c r="C2" s="33"/>
      <c r="D2" s="33"/>
      <c r="E2" s="33"/>
      <c r="F2" s="33"/>
      <c r="G2" s="33"/>
    </row>
    <row r="3" spans="1:7" ht="23.25">
      <c r="A3" s="33" t="s">
        <v>105</v>
      </c>
      <c r="B3" s="33"/>
      <c r="C3" s="33"/>
      <c r="D3" s="33"/>
      <c r="E3" s="33"/>
      <c r="F3" s="33"/>
      <c r="G3" s="33"/>
    </row>
    <row r="4" spans="1:7" ht="23.25">
      <c r="A4" s="33" t="s">
        <v>2</v>
      </c>
      <c r="B4" s="33"/>
      <c r="C4" s="33"/>
      <c r="D4" s="33"/>
      <c r="E4" s="33"/>
      <c r="F4" s="33"/>
      <c r="G4" s="33"/>
    </row>
    <row r="6" spans="1:7" ht="30">
      <c r="A6" s="34" t="s">
        <v>197</v>
      </c>
      <c r="B6" s="6"/>
      <c r="C6" s="35" t="s">
        <v>107</v>
      </c>
      <c r="D6" s="6"/>
      <c r="E6" s="35" t="s">
        <v>6</v>
      </c>
    </row>
    <row r="7" spans="1:7" ht="30">
      <c r="A7" s="35" t="s">
        <v>197</v>
      </c>
      <c r="B7" s="6"/>
      <c r="C7" s="35" t="s">
        <v>76</v>
      </c>
      <c r="D7" s="6"/>
      <c r="E7" s="35" t="s">
        <v>76</v>
      </c>
    </row>
    <row r="8" spans="1:7" ht="21">
      <c r="A8" s="29" t="s">
        <v>197</v>
      </c>
      <c r="C8" s="25">
        <v>515301915</v>
      </c>
      <c r="E8" s="25">
        <v>921992032</v>
      </c>
      <c r="G8" s="10"/>
    </row>
    <row r="9" spans="1:7" ht="21">
      <c r="A9" s="29" t="s">
        <v>198</v>
      </c>
      <c r="C9" s="25">
        <v>0</v>
      </c>
      <c r="E9" s="25">
        <v>26</v>
      </c>
    </row>
    <row r="10" spans="1:7" ht="21">
      <c r="A10" s="29" t="s">
        <v>199</v>
      </c>
      <c r="C10" s="25">
        <v>22650825</v>
      </c>
      <c r="E10" s="25">
        <v>592034533</v>
      </c>
    </row>
    <row r="11" spans="1:7" ht="21" thickBot="1">
      <c r="A11" s="2" t="s">
        <v>114</v>
      </c>
      <c r="C11" s="26">
        <f>SUM(C8:C10)</f>
        <v>537952740</v>
      </c>
      <c r="E11" s="26">
        <f>SUM(E8:E10)</f>
        <v>1514026591</v>
      </c>
    </row>
    <row r="12" spans="1:7" ht="15.75" thickTop="1"/>
    <row r="14" spans="1:7" ht="18.75">
      <c r="A14" s="30"/>
      <c r="B14" s="31"/>
      <c r="C14" s="31"/>
      <c r="D14" s="31"/>
      <c r="E14" s="31"/>
      <c r="F14" s="31"/>
      <c r="G14" s="31"/>
    </row>
    <row r="15" spans="1:7">
      <c r="A15" s="31"/>
      <c r="B15" s="31"/>
      <c r="C15" s="31"/>
      <c r="D15" s="31"/>
      <c r="E15" s="31"/>
      <c r="F15" s="31"/>
      <c r="G15" s="31"/>
    </row>
    <row r="16" spans="1:7" ht="18.75">
      <c r="A16" s="32"/>
      <c r="B16" s="31"/>
      <c r="C16" s="30"/>
      <c r="D16" s="31"/>
      <c r="E16" s="31"/>
      <c r="F16" s="31"/>
      <c r="G16" s="31"/>
    </row>
  </sheetData>
  <mergeCells count="8">
    <mergeCell ref="A2:G2"/>
    <mergeCell ref="A3:G3"/>
    <mergeCell ref="A4:G4"/>
    <mergeCell ref="E7"/>
    <mergeCell ref="E6"/>
    <mergeCell ref="A6:A7"/>
    <mergeCell ref="C7"/>
    <mergeCell ref="C6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2022-03-26T08:25:16Z</dcterms:created>
  <dcterms:modified xsi:type="dcterms:W3CDTF">2022-03-27T09:42:59Z</dcterms:modified>
</cp:coreProperties>
</file>