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609BD959-248D-419F-A998-1F484409898E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بانکی'!$A$1:$K$15</definedName>
    <definedName name="_xlnm.Print_Area" localSheetId="3">'درآمد سود سهام'!$A$1:$S$56</definedName>
    <definedName name="_xlnm.Print_Area" localSheetId="4">'درآمد ناشی از تغییر قیمت اوراق'!$A$1:$Q$64</definedName>
    <definedName name="_xlnm.Print_Area" localSheetId="5">'درآمد ناشی از فروش'!$A$1:$Q$84</definedName>
    <definedName name="_xlnm.Print_Area" localSheetId="1">سپرده!$A$1:$S$18</definedName>
    <definedName name="_xlnm.Print_Area" localSheetId="6">'سرمایه‌گذاری در سهام'!$A$1:$U$97</definedName>
    <definedName name="_xlnm.Print_Area" localSheetId="2">'سود اوراق بهادار و سپرده بانکی'!$A$1:$R$15</definedName>
    <definedName name="_xlnm.Print_Area" localSheetId="0">سهام!$A$1:$Y$65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4" l="1"/>
  <c r="C10" i="15"/>
  <c r="E12" i="14"/>
  <c r="K9" i="13"/>
  <c r="K10" i="13"/>
  <c r="K11" i="13"/>
  <c r="K12" i="13"/>
  <c r="K13" i="13"/>
  <c r="K14" i="13"/>
  <c r="K8" i="13"/>
  <c r="G9" i="13"/>
  <c r="G10" i="13"/>
  <c r="G11" i="13"/>
  <c r="G12" i="13"/>
  <c r="G13" i="13"/>
  <c r="G14" i="13"/>
  <c r="G8" i="13"/>
  <c r="E14" i="13"/>
  <c r="I14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8" i="11"/>
  <c r="Q81" i="11"/>
  <c r="O95" i="11"/>
  <c r="O96" i="11" s="1"/>
  <c r="Q57" i="9"/>
  <c r="Q63" i="9"/>
  <c r="M82" i="10"/>
  <c r="C96" i="11"/>
  <c r="E96" i="11"/>
  <c r="G96" i="11"/>
  <c r="M96" i="11"/>
  <c r="Q96" i="11"/>
  <c r="Q80" i="10"/>
  <c r="Q82" i="10" s="1"/>
  <c r="E82" i="10"/>
  <c r="G82" i="10"/>
  <c r="O82" i="10"/>
  <c r="I63" i="9"/>
  <c r="F63" i="9"/>
  <c r="G63" i="9"/>
  <c r="E6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8" i="9"/>
  <c r="Q59" i="9"/>
  <c r="Q60" i="9"/>
  <c r="Q61" i="9"/>
  <c r="Q8" i="9"/>
  <c r="M62" i="9"/>
  <c r="O63" i="9"/>
  <c r="M63" i="9"/>
  <c r="I96" i="11" l="1"/>
  <c r="S96" i="11"/>
  <c r="I82" i="10"/>
  <c r="M53" i="8"/>
  <c r="S53" i="8"/>
  <c r="I53" i="8"/>
  <c r="K53" i="8"/>
  <c r="O53" i="8"/>
  <c r="Q53" i="8"/>
  <c r="H14" i="7"/>
  <c r="J14" i="7"/>
  <c r="L14" i="7"/>
  <c r="N14" i="7"/>
  <c r="P14" i="7"/>
  <c r="R14" i="7"/>
  <c r="K17" i="6"/>
  <c r="M17" i="6"/>
  <c r="O17" i="6"/>
  <c r="Q17" i="6"/>
  <c r="S17" i="6"/>
  <c r="Y64" i="1"/>
  <c r="G61" i="1"/>
  <c r="W63" i="1" l="1"/>
  <c r="C64" i="1"/>
  <c r="E64" i="1"/>
  <c r="G64" i="1"/>
  <c r="I64" i="1"/>
  <c r="K64" i="1"/>
  <c r="M64" i="1"/>
  <c r="O64" i="1"/>
  <c r="Q64" i="1"/>
  <c r="S64" i="1"/>
  <c r="U64" i="1"/>
  <c r="W64" i="1"/>
</calcChain>
</file>

<file path=xl/sharedStrings.xml><?xml version="1.0" encoding="utf-8"?>
<sst xmlns="http://schemas.openxmlformats.org/spreadsheetml/2006/main" count="682" uniqueCount="206">
  <si>
    <t>صندوق سرمایه‌گذاری تجارت شاخصی کاردان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</si>
  <si>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</si>
  <si>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</si>
  <si>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</si>
  <si>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</si>
  <si>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</si>
  <si>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</si>
  <si>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</si>
  <si>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</si>
  <si>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</si>
  <si>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</si>
  <si>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</si>
  <si>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</si>
  <si>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</si>
  <si>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</si>
  <si>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</si>
  <si>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</si>
  <si>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</si>
  <si>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</si>
  <si>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</si>
  <si>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</si>
  <si>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</si>
  <si>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پالایش نفت بندرعباس</t>
  </si>
  <si>
    <t>پالایش نفت تبریز</t>
  </si>
  <si>
    <t>پتروشیمی پردیس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</si>
  <si>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</si>
  <si>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</si>
  <si>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</si>
  <si>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</si>
  <si>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</si>
  <si>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</si>
  <si>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</si>
  <si>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</si>
  <si>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</si>
  <si>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</si>
  <si>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</si>
  <si>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</si>
  <si>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</si>
  <si>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</si>
  <si>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</si>
  <si>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</si>
  <si>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</si>
  <si>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</si>
  <si>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</si>
  <si>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</si>
  <si>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</si>
  <si>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</si>
  <si>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</si>
  <si>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</si>
  <si>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</si>
  <si>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</si>
  <si>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</si>
  <si>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</si>
  <si>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</si>
  <si>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</si>
  <si>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</si>
  <si>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</si>
  <si>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</si>
  <si>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</si>
  <si>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</si>
  <si>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</si>
  <si>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</si>
  <si>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</si>
  <si>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</si>
  <si>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</si>
  <si>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کنتورسازی‌ایران‌</t>
  </si>
  <si>
    <t>کویر تایر</t>
  </si>
  <si>
    <t>کیمیدارو</t>
  </si>
  <si>
    <t>داده گسترعصرنوین-های وب</t>
  </si>
  <si>
    <t>سرمایه گذاری صدرتامین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</si>
  <si>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</si>
  <si>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</si>
  <si>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</si>
  <si>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</si>
  <si>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</si>
  <si>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</si>
  <si>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</si>
  <si>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</si>
  <si>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</si>
  <si>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</si>
  <si>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</si>
  <si>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</si>
  <si>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</si>
  <si>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</si>
  <si>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</si>
  <si>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</si>
  <si>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</si>
  <si>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</si>
  <si>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</si>
  <si>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</si>
  <si>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</si>
  <si>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</si>
  <si>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</si>
  <si>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</si>
  <si>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</si>
  <si>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</si>
  <si>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</si>
  <si>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</si>
  <si>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</si>
  <si>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</si>
  <si>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</si>
  <si>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</si>
  <si>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</si>
  <si>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</si>
  <si>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</si>
  <si>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</si>
  <si>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</si>
  <si>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</si>
  <si>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</si>
  <si>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</si>
  <si>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</si>
  <si>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</si>
  <si>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</si>
  <si>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</si>
  <si>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</si>
  <si>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</si>
  <si>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</si>
  <si>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</si>
  <si>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</si>
  <si>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</si>
  <si>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</si>
  <si>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</si>
  <si>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</si>
  <si>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</si>
  <si>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</si>
  <si>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</si>
  <si>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</si>
  <si>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</si>
  <si>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1401/01/24</t>
  </si>
  <si>
    <t>1400/12/23</t>
  </si>
  <si>
    <t>1400/04/29</t>
  </si>
  <si>
    <t>کشتیرانی جمهوری اسلامی ایران</t>
  </si>
  <si>
    <t>1400/07/17</t>
  </si>
  <si>
    <t>1400/04/24</t>
  </si>
  <si>
    <t>1400/12/24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</si>
  <si>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</si>
  <si>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</si>
  <si>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</si>
  <si>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</si>
  <si>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</si>
  <si>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</si>
  <si>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فولاد  خوزستان</t>
  </si>
  <si>
    <t>1400/04/09</t>
  </si>
  <si>
    <t>1400/04/27</t>
  </si>
  <si>
    <t>1400/10/29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</si>
  <si>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</si>
  <si>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</si>
  <si>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</si>
  <si>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</si>
  <si>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</si>
  <si>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</si>
  <si>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</si>
  <si>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1400/12/11</t>
  </si>
  <si>
    <t>پتروشیمی جم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</si>
  <si>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</si>
  <si>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</si>
  <si>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</si>
  <si>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</si>
  <si>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</si>
  <si>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</si>
  <si>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1400/05/20</t>
  </si>
  <si>
    <t>پدیده شیمی قرن</t>
  </si>
  <si>
    <t>رایان هم افزا</t>
  </si>
  <si>
    <t>1401/01/30</t>
  </si>
  <si>
    <t>1400/03/18</t>
  </si>
  <si>
    <t>سپید ماکیان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</si>
  <si>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</si>
  <si>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</si>
  <si>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</si>
  <si>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</si>
  <si>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</si>
  <si>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</si>
  <si>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</si>
  <si>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تجلی توسعه معادن و فلزات</t>
  </si>
  <si>
    <t>ح . معدنی و صنعتی گل گهر</t>
  </si>
  <si>
    <t>ح.تجلی توسعه معادن و فلزات</t>
  </si>
  <si>
    <t>ح . مس‌ شهیدباهنر</t>
  </si>
  <si>
    <t>بانک تجارت</t>
  </si>
  <si>
    <t>بیمه اتکایی ایرانیان</t>
  </si>
  <si>
    <t>ح.سرمایه گذاری صندوق بازنشستگی</t>
  </si>
  <si>
    <t>سرمایه گذاری تامین اجتماعی</t>
  </si>
  <si>
    <t>ح . تامین سرمایه لوتوس پارسیان</t>
  </si>
  <si>
    <t>ح . تامین سرمایه بانک ملت</t>
  </si>
  <si>
    <t>پالایش نفت اصفهان</t>
  </si>
  <si>
    <t>ح. کویر تایر</t>
  </si>
  <si>
    <t>البرزدارو</t>
  </si>
  <si>
    <t>ح . سرمایه گذاری دارویی تامین</t>
  </si>
  <si>
    <t>شرکت کی بی سی</t>
  </si>
  <si>
    <t>گ.مدیریت ارزش سرمایه ص ب کشوری</t>
  </si>
  <si>
    <t>س. و خدمات مدیریت صند. ب کشوری</t>
  </si>
  <si>
    <t>سرمایه گذاری هامون صبا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</si>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</sst>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3"/>
      <color rgb="FF000000"/>
      <name val="B Nazanin"/>
      <charset val="178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164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3" fontId="7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2"/>
  <sheetViews>
    <sheetView rightToLeft="1" view="pageBreakPreview" topLeftCell="A35" zoomScale="80" zoomScaleNormal="100" zoomScaleSheetLayoutView="80" workbookViewId="0">
      <selection activeCell="G59" sqref="G59"/>
    </sheetView>
  </sheetViews>
  <sheetFormatPr defaultRowHeight="15"/>
  <cols>
    <col min="1" max="1" width="31.2851562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7109375" style="1" bestFit="1" customWidth="1"/>
    <col min="28" max="16384" width="9.140625" style="1"/>
  </cols>
  <sheetData>
    <row r="2" spans="1:27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3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7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7" ht="30">
      <c r="A6" s="8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7" ht="23.25">
      <c r="A7" s="8" t="s">
        <v>3</v>
      </c>
      <c r="C7" s="8" t="s">
        <v>7</v>
      </c>
      <c r="E7" s="8" t="s">
        <v>8</v>
      </c>
      <c r="G7" s="8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7" ht="23.2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7" ht="18.75">
      <c r="A9" s="2" t="s">
        <v>15</v>
      </c>
      <c r="C9" s="5">
        <v>36240000</v>
      </c>
      <c r="D9" s="5"/>
      <c r="E9" s="5">
        <v>129957626030</v>
      </c>
      <c r="F9" s="5"/>
      <c r="G9" s="5">
        <v>91033588044</v>
      </c>
      <c r="H9" s="5"/>
      <c r="I9" s="5">
        <v>0</v>
      </c>
      <c r="J9" s="5"/>
      <c r="K9" s="5">
        <v>0</v>
      </c>
      <c r="L9" s="5"/>
      <c r="M9" s="5">
        <v>-1500000</v>
      </c>
      <c r="N9" s="5"/>
      <c r="O9" s="5">
        <v>3992104845</v>
      </c>
      <c r="P9" s="5"/>
      <c r="Q9" s="5">
        <v>34740000</v>
      </c>
      <c r="R9" s="5"/>
      <c r="S9" s="5">
        <v>2939</v>
      </c>
      <c r="T9" s="5"/>
      <c r="U9" s="5">
        <v>124578585218</v>
      </c>
      <c r="V9" s="5"/>
      <c r="W9" s="5">
        <v>101493359883</v>
      </c>
      <c r="Y9" s="7">
        <v>1.959045325880264E-2</v>
      </c>
      <c r="AA9" s="6"/>
    </row>
    <row r="10" spans="1:27" ht="18.75">
      <c r="A10" s="2" t="s">
        <v>16</v>
      </c>
      <c r="C10" s="5">
        <v>4000000</v>
      </c>
      <c r="D10" s="5"/>
      <c r="E10" s="5">
        <v>14685670611</v>
      </c>
      <c r="F10" s="5"/>
      <c r="G10" s="5">
        <v>14723868600</v>
      </c>
      <c r="H10" s="5"/>
      <c r="I10" s="5">
        <v>0</v>
      </c>
      <c r="J10" s="5"/>
      <c r="K10" s="5">
        <v>0</v>
      </c>
      <c r="L10" s="5"/>
      <c r="M10" s="5">
        <v>-4000000</v>
      </c>
      <c r="N10" s="5"/>
      <c r="O10" s="5">
        <v>15866211096</v>
      </c>
      <c r="P10" s="5"/>
      <c r="Q10" s="5">
        <v>0</v>
      </c>
      <c r="R10" s="5"/>
      <c r="S10" s="5">
        <v>0</v>
      </c>
      <c r="T10" s="5"/>
      <c r="U10" s="5">
        <v>0</v>
      </c>
      <c r="V10" s="5"/>
      <c r="W10" s="5">
        <v>0</v>
      </c>
      <c r="Y10" s="7">
        <v>0</v>
      </c>
      <c r="AA10" s="6"/>
    </row>
    <row r="11" spans="1:27" ht="18.75">
      <c r="A11" s="2" t="s">
        <v>17</v>
      </c>
      <c r="C11" s="5">
        <v>50565043</v>
      </c>
      <c r="D11" s="5"/>
      <c r="E11" s="5">
        <v>208316127690</v>
      </c>
      <c r="F11" s="5"/>
      <c r="G11" s="5">
        <v>200403289623.67599</v>
      </c>
      <c r="H11" s="5"/>
      <c r="I11" s="5">
        <v>4000000</v>
      </c>
      <c r="J11" s="5"/>
      <c r="K11" s="5">
        <v>16315126320</v>
      </c>
      <c r="L11" s="5"/>
      <c r="M11" s="5">
        <v>-1065043</v>
      </c>
      <c r="N11" s="5"/>
      <c r="O11" s="5">
        <v>4243953524</v>
      </c>
      <c r="P11" s="5"/>
      <c r="Q11" s="5">
        <v>53500000</v>
      </c>
      <c r="R11" s="5"/>
      <c r="S11" s="5">
        <v>4270</v>
      </c>
      <c r="T11" s="5"/>
      <c r="U11" s="5">
        <v>220243526433</v>
      </c>
      <c r="V11" s="5"/>
      <c r="W11" s="5">
        <v>227085752250</v>
      </c>
      <c r="Y11" s="7">
        <v>4.3832550428146919E-2</v>
      </c>
      <c r="AA11" s="6"/>
    </row>
    <row r="12" spans="1:27" ht="18.75">
      <c r="A12" s="2" t="s">
        <v>18</v>
      </c>
      <c r="C12" s="5">
        <v>38137</v>
      </c>
      <c r="D12" s="5"/>
      <c r="E12" s="5">
        <v>26720136</v>
      </c>
      <c r="F12" s="5"/>
      <c r="G12" s="5">
        <v>26537059.395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38137</v>
      </c>
      <c r="R12" s="5"/>
      <c r="S12" s="5">
        <v>700</v>
      </c>
      <c r="T12" s="5"/>
      <c r="U12" s="5">
        <v>26720136</v>
      </c>
      <c r="V12" s="5"/>
      <c r="W12" s="5">
        <v>26537059.395</v>
      </c>
      <c r="Y12" s="7">
        <v>5.1222367877378246E-6</v>
      </c>
      <c r="AA12" s="6"/>
    </row>
    <row r="13" spans="1:27" ht="18.75">
      <c r="A13" s="2" t="s">
        <v>19</v>
      </c>
      <c r="C13" s="5">
        <v>108053</v>
      </c>
      <c r="D13" s="5"/>
      <c r="E13" s="5">
        <v>54075554</v>
      </c>
      <c r="F13" s="5"/>
      <c r="G13" s="5">
        <v>53705042.325000003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108053</v>
      </c>
      <c r="R13" s="5"/>
      <c r="S13" s="5">
        <v>500</v>
      </c>
      <c r="T13" s="5"/>
      <c r="U13" s="5">
        <v>54075554</v>
      </c>
      <c r="V13" s="5"/>
      <c r="W13" s="5">
        <v>53705042.325000003</v>
      </c>
      <c r="Y13" s="7">
        <v>1.0366255710154654E-5</v>
      </c>
      <c r="AA13" s="6"/>
    </row>
    <row r="14" spans="1:27" ht="18.75">
      <c r="A14" s="2" t="s">
        <v>20</v>
      </c>
      <c r="C14" s="5">
        <v>34263645</v>
      </c>
      <c r="D14" s="5"/>
      <c r="E14" s="5">
        <v>81745000558</v>
      </c>
      <c r="F14" s="5"/>
      <c r="G14" s="5">
        <v>54802180086.410202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34263645</v>
      </c>
      <c r="R14" s="5"/>
      <c r="S14" s="5">
        <v>1922</v>
      </c>
      <c r="T14" s="5"/>
      <c r="U14" s="5">
        <v>81745000558</v>
      </c>
      <c r="V14" s="5"/>
      <c r="W14" s="5">
        <v>65462890072.144501</v>
      </c>
      <c r="Y14" s="7">
        <v>1.2635779223614908E-2</v>
      </c>
      <c r="AA14" s="6"/>
    </row>
    <row r="15" spans="1:27" ht="18.75">
      <c r="A15" s="2" t="s">
        <v>21</v>
      </c>
      <c r="C15" s="5">
        <v>400000</v>
      </c>
      <c r="D15" s="5"/>
      <c r="E15" s="5">
        <v>3252732288</v>
      </c>
      <c r="F15" s="5"/>
      <c r="G15" s="5">
        <v>1964640420</v>
      </c>
      <c r="H15" s="5"/>
      <c r="I15" s="5">
        <v>0</v>
      </c>
      <c r="J15" s="5"/>
      <c r="K15" s="5">
        <v>0</v>
      </c>
      <c r="L15" s="5"/>
      <c r="M15" s="5">
        <v>-400000</v>
      </c>
      <c r="N15" s="5"/>
      <c r="O15" s="5">
        <v>1958676144</v>
      </c>
      <c r="P15" s="5"/>
      <c r="Q15" s="5">
        <v>0</v>
      </c>
      <c r="R15" s="5"/>
      <c r="S15" s="5">
        <v>0</v>
      </c>
      <c r="T15" s="5"/>
      <c r="U15" s="5">
        <v>0</v>
      </c>
      <c r="V15" s="5"/>
      <c r="W15" s="5">
        <v>0</v>
      </c>
      <c r="Y15" s="7">
        <v>0</v>
      </c>
      <c r="AA15" s="6"/>
    </row>
    <row r="16" spans="1:27" ht="18.75">
      <c r="A16" s="2" t="s">
        <v>22</v>
      </c>
      <c r="C16" s="5">
        <v>12841679</v>
      </c>
      <c r="D16" s="5"/>
      <c r="E16" s="5">
        <v>114980784614</v>
      </c>
      <c r="F16" s="5"/>
      <c r="G16" s="5">
        <v>96760754255.421005</v>
      </c>
      <c r="H16" s="5"/>
      <c r="I16" s="5">
        <v>0</v>
      </c>
      <c r="J16" s="5"/>
      <c r="K16" s="5">
        <v>0</v>
      </c>
      <c r="L16" s="5"/>
      <c r="M16" s="5">
        <v>-841679</v>
      </c>
      <c r="N16" s="5"/>
      <c r="O16" s="5">
        <v>6864727954</v>
      </c>
      <c r="P16" s="5"/>
      <c r="Q16" s="5">
        <v>12000000</v>
      </c>
      <c r="R16" s="5"/>
      <c r="S16" s="5">
        <v>8890</v>
      </c>
      <c r="T16" s="5"/>
      <c r="U16" s="5">
        <v>107444627401</v>
      </c>
      <c r="V16" s="5"/>
      <c r="W16" s="5">
        <v>106045254000</v>
      </c>
      <c r="Y16" s="7">
        <v>2.0469069052396479E-2</v>
      </c>
      <c r="AA16" s="6"/>
    </row>
    <row r="17" spans="1:27" ht="18.75">
      <c r="A17" s="2" t="s">
        <v>23</v>
      </c>
      <c r="C17" s="5">
        <v>4550000</v>
      </c>
      <c r="D17" s="5"/>
      <c r="E17" s="5">
        <v>127727251980</v>
      </c>
      <c r="F17" s="5"/>
      <c r="G17" s="5">
        <v>173680416000</v>
      </c>
      <c r="H17" s="5"/>
      <c r="I17" s="5">
        <v>250000</v>
      </c>
      <c r="J17" s="5"/>
      <c r="K17" s="5">
        <v>9948123323</v>
      </c>
      <c r="L17" s="5"/>
      <c r="M17" s="5">
        <v>-500000</v>
      </c>
      <c r="N17" s="5"/>
      <c r="O17" s="5">
        <v>20066887350</v>
      </c>
      <c r="P17" s="5"/>
      <c r="Q17" s="5">
        <v>4300000</v>
      </c>
      <c r="R17" s="5"/>
      <c r="S17" s="5">
        <v>46960</v>
      </c>
      <c r="T17" s="5"/>
      <c r="U17" s="5">
        <v>123334190378</v>
      </c>
      <c r="V17" s="5"/>
      <c r="W17" s="5">
        <v>200726528400</v>
      </c>
      <c r="Y17" s="7">
        <v>3.8744639816388413E-2</v>
      </c>
      <c r="AA17" s="6"/>
    </row>
    <row r="18" spans="1:27" ht="18.75">
      <c r="A18" s="2" t="s">
        <v>24</v>
      </c>
      <c r="C18" s="5">
        <v>780134</v>
      </c>
      <c r="D18" s="5"/>
      <c r="E18" s="5">
        <v>100559793329</v>
      </c>
      <c r="F18" s="5"/>
      <c r="G18" s="5">
        <v>122760415687.41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780134</v>
      </c>
      <c r="R18" s="5"/>
      <c r="S18" s="5">
        <v>177950</v>
      </c>
      <c r="T18" s="5"/>
      <c r="U18" s="5">
        <v>100559793329</v>
      </c>
      <c r="V18" s="5"/>
      <c r="W18" s="5">
        <v>137998837470.465</v>
      </c>
      <c r="Y18" s="7">
        <v>2.6636814254161593E-2</v>
      </c>
      <c r="AA18" s="6"/>
    </row>
    <row r="19" spans="1:27" ht="18.75">
      <c r="A19" s="2" t="s">
        <v>25</v>
      </c>
      <c r="C19" s="5">
        <v>1404845</v>
      </c>
      <c r="D19" s="5"/>
      <c r="E19" s="5">
        <v>114387671316</v>
      </c>
      <c r="F19" s="5"/>
      <c r="G19" s="5">
        <v>112277488248.89999</v>
      </c>
      <c r="H19" s="5"/>
      <c r="I19" s="5">
        <v>0</v>
      </c>
      <c r="J19" s="5"/>
      <c r="K19" s="5">
        <v>0</v>
      </c>
      <c r="L19" s="5"/>
      <c r="M19" s="5">
        <v>-304845</v>
      </c>
      <c r="N19" s="5"/>
      <c r="O19" s="5">
        <v>29363720826</v>
      </c>
      <c r="P19" s="5"/>
      <c r="Q19" s="5">
        <v>1100000</v>
      </c>
      <c r="R19" s="5"/>
      <c r="S19" s="5">
        <v>96610</v>
      </c>
      <c r="T19" s="5"/>
      <c r="U19" s="5">
        <v>89566064900</v>
      </c>
      <c r="V19" s="5"/>
      <c r="W19" s="5">
        <v>105638687550</v>
      </c>
      <c r="Y19" s="7">
        <v>2.0390592775283337E-2</v>
      </c>
      <c r="AA19" s="6"/>
    </row>
    <row r="20" spans="1:27" ht="18.75">
      <c r="A20" s="2" t="s">
        <v>26</v>
      </c>
      <c r="C20" s="5">
        <v>500000</v>
      </c>
      <c r="D20" s="5"/>
      <c r="E20" s="5">
        <v>34238716494</v>
      </c>
      <c r="F20" s="5"/>
      <c r="G20" s="5">
        <v>65577478500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500000</v>
      </c>
      <c r="R20" s="5"/>
      <c r="S20" s="5">
        <v>164900</v>
      </c>
      <c r="T20" s="5"/>
      <c r="U20" s="5">
        <v>34238716494</v>
      </c>
      <c r="V20" s="5"/>
      <c r="W20" s="5">
        <v>81959422500</v>
      </c>
      <c r="Y20" s="7">
        <v>1.5819973222441785E-2</v>
      </c>
      <c r="AA20" s="6"/>
    </row>
    <row r="21" spans="1:27" ht="18.75">
      <c r="A21" s="2" t="s">
        <v>27</v>
      </c>
      <c r="C21" s="5">
        <v>2685000</v>
      </c>
      <c r="D21" s="5"/>
      <c r="E21" s="5">
        <v>109292842453</v>
      </c>
      <c r="F21" s="5"/>
      <c r="G21" s="5">
        <v>206315574525</v>
      </c>
      <c r="H21" s="5"/>
      <c r="I21" s="5">
        <v>0</v>
      </c>
      <c r="J21" s="5"/>
      <c r="K21" s="5">
        <v>0</v>
      </c>
      <c r="L21" s="5"/>
      <c r="M21" s="5">
        <v>-235000</v>
      </c>
      <c r="N21" s="5"/>
      <c r="O21" s="5">
        <v>22685480968</v>
      </c>
      <c r="P21" s="5"/>
      <c r="Q21" s="5">
        <v>2450000</v>
      </c>
      <c r="R21" s="5"/>
      <c r="S21" s="5">
        <v>88600</v>
      </c>
      <c r="T21" s="5"/>
      <c r="U21" s="5">
        <v>99727174676</v>
      </c>
      <c r="V21" s="5"/>
      <c r="W21" s="5">
        <v>215778433500</v>
      </c>
      <c r="Y21" s="7">
        <v>4.1649988931418296E-2</v>
      </c>
      <c r="AA21" s="6"/>
    </row>
    <row r="22" spans="1:27" ht="18.75">
      <c r="A22" s="2" t="s">
        <v>28</v>
      </c>
      <c r="C22" s="5">
        <v>30155556</v>
      </c>
      <c r="D22" s="5"/>
      <c r="E22" s="5">
        <v>107957204325</v>
      </c>
      <c r="F22" s="5"/>
      <c r="G22" s="5">
        <v>88279704151.100998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30155556</v>
      </c>
      <c r="R22" s="5"/>
      <c r="S22" s="5">
        <v>3659</v>
      </c>
      <c r="T22" s="5"/>
      <c r="U22" s="5">
        <v>107957204325</v>
      </c>
      <c r="V22" s="5"/>
      <c r="W22" s="5">
        <v>109682661286.54601</v>
      </c>
      <c r="Y22" s="7">
        <v>2.1171168751455149E-2</v>
      </c>
      <c r="AA22" s="6"/>
    </row>
    <row r="23" spans="1:27" ht="18.75">
      <c r="A23" s="2" t="s">
        <v>29</v>
      </c>
      <c r="C23" s="5">
        <v>25453</v>
      </c>
      <c r="D23" s="5"/>
      <c r="E23" s="5">
        <v>25476109</v>
      </c>
      <c r="F23" s="5"/>
      <c r="G23" s="5">
        <v>25301554.649999999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25453</v>
      </c>
      <c r="R23" s="5"/>
      <c r="S23" s="5">
        <v>1000</v>
      </c>
      <c r="T23" s="5"/>
      <c r="U23" s="5">
        <v>25476109</v>
      </c>
      <c r="V23" s="5"/>
      <c r="W23" s="5">
        <v>25301554.649999999</v>
      </c>
      <c r="Y23" s="7">
        <v>4.8837571671414281E-6</v>
      </c>
      <c r="AA23" s="6"/>
    </row>
    <row r="24" spans="1:27" ht="18.75">
      <c r="A24" s="2" t="s">
        <v>30</v>
      </c>
      <c r="C24" s="5">
        <v>4183326</v>
      </c>
      <c r="D24" s="5"/>
      <c r="E24" s="5">
        <v>20155214041</v>
      </c>
      <c r="F24" s="5"/>
      <c r="G24" s="5">
        <v>23495158938.195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4183326</v>
      </c>
      <c r="R24" s="5"/>
      <c r="S24" s="5">
        <v>7300</v>
      </c>
      <c r="T24" s="5"/>
      <c r="U24" s="5">
        <v>20155214041</v>
      </c>
      <c r="V24" s="5"/>
      <c r="W24" s="5">
        <v>30356577035.189999</v>
      </c>
      <c r="Y24" s="7">
        <v>5.8594877949719208E-3</v>
      </c>
      <c r="AA24" s="6"/>
    </row>
    <row r="25" spans="1:27" ht="18.75">
      <c r="A25" s="2" t="s">
        <v>31</v>
      </c>
      <c r="C25" s="5">
        <v>1129857</v>
      </c>
      <c r="D25" s="5"/>
      <c r="E25" s="5">
        <v>40275112239</v>
      </c>
      <c r="F25" s="5"/>
      <c r="G25" s="5">
        <v>36782649990.337502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1129857</v>
      </c>
      <c r="R25" s="5"/>
      <c r="S25" s="5">
        <v>36950</v>
      </c>
      <c r="T25" s="5"/>
      <c r="U25" s="5">
        <v>40275112239</v>
      </c>
      <c r="V25" s="5"/>
      <c r="W25" s="5">
        <v>41499814263.907501</v>
      </c>
      <c r="Y25" s="7">
        <v>8.0103779451511422E-3</v>
      </c>
      <c r="AA25" s="6"/>
    </row>
    <row r="26" spans="1:27" ht="18.75">
      <c r="A26" s="2" t="s">
        <v>32</v>
      </c>
      <c r="C26" s="5">
        <v>325402</v>
      </c>
      <c r="D26" s="5"/>
      <c r="E26" s="5">
        <v>2485071655</v>
      </c>
      <c r="F26" s="5"/>
      <c r="G26" s="5">
        <v>7391194857.585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325402</v>
      </c>
      <c r="R26" s="5"/>
      <c r="S26" s="5">
        <v>25000</v>
      </c>
      <c r="T26" s="5"/>
      <c r="U26" s="5">
        <v>2485071655</v>
      </c>
      <c r="V26" s="5"/>
      <c r="W26" s="5">
        <v>8086646452.5</v>
      </c>
      <c r="Y26" s="7">
        <v>1.5609008267219533E-3</v>
      </c>
      <c r="AA26" s="6"/>
    </row>
    <row r="27" spans="1:27" ht="18.75">
      <c r="A27" s="2" t="s">
        <v>33</v>
      </c>
      <c r="C27" s="5">
        <v>5818182</v>
      </c>
      <c r="D27" s="5"/>
      <c r="E27" s="5">
        <v>96611401715</v>
      </c>
      <c r="F27" s="5"/>
      <c r="G27" s="5">
        <v>34527875988.086998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5818182</v>
      </c>
      <c r="R27" s="5"/>
      <c r="S27" s="5">
        <v>7300</v>
      </c>
      <c r="T27" s="5"/>
      <c r="U27" s="5">
        <v>96611401715</v>
      </c>
      <c r="V27" s="5"/>
      <c r="W27" s="5">
        <v>42220015864.830002</v>
      </c>
      <c r="Y27" s="7">
        <v>8.1493927123837163E-3</v>
      </c>
      <c r="AA27" s="6"/>
    </row>
    <row r="28" spans="1:27" ht="18.75">
      <c r="A28" s="2" t="s">
        <v>34</v>
      </c>
      <c r="C28" s="5">
        <v>7600001</v>
      </c>
      <c r="D28" s="5"/>
      <c r="E28" s="5">
        <v>52173421097</v>
      </c>
      <c r="F28" s="5"/>
      <c r="G28" s="5">
        <v>41929034516.977501</v>
      </c>
      <c r="H28" s="5"/>
      <c r="I28" s="5">
        <v>0</v>
      </c>
      <c r="J28" s="5"/>
      <c r="K28" s="5">
        <v>0</v>
      </c>
      <c r="L28" s="5"/>
      <c r="M28" s="5">
        <v>-1900000</v>
      </c>
      <c r="N28" s="5"/>
      <c r="O28" s="5">
        <v>11429047174</v>
      </c>
      <c r="P28" s="5"/>
      <c r="Q28" s="5">
        <v>5700001</v>
      </c>
      <c r="R28" s="5"/>
      <c r="S28" s="5">
        <v>6490</v>
      </c>
      <c r="T28" s="5"/>
      <c r="U28" s="5">
        <v>39130067539</v>
      </c>
      <c r="V28" s="5"/>
      <c r="W28" s="5">
        <v>36772898101.384499</v>
      </c>
      <c r="Y28" s="7">
        <v>7.0979790429280187E-3</v>
      </c>
      <c r="AA28" s="6"/>
    </row>
    <row r="29" spans="1:27" ht="18.75">
      <c r="A29" s="2" t="s">
        <v>35</v>
      </c>
      <c r="C29" s="5">
        <v>2505466</v>
      </c>
      <c r="D29" s="5"/>
      <c r="E29" s="5">
        <v>37951276180</v>
      </c>
      <c r="F29" s="5"/>
      <c r="G29" s="5">
        <v>26997653893.931999</v>
      </c>
      <c r="H29" s="5"/>
      <c r="I29" s="5">
        <v>2254919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4760385</v>
      </c>
      <c r="R29" s="5"/>
      <c r="S29" s="5">
        <v>5816</v>
      </c>
      <c r="T29" s="5"/>
      <c r="U29" s="5">
        <v>37951276180</v>
      </c>
      <c r="V29" s="5"/>
      <c r="W29" s="5">
        <v>27521665084.998001</v>
      </c>
      <c r="Y29" s="7">
        <v>5.3122873661253459E-3</v>
      </c>
      <c r="AA29" s="6"/>
    </row>
    <row r="30" spans="1:27" ht="18.75">
      <c r="A30" s="2" t="s">
        <v>36</v>
      </c>
      <c r="C30" s="5">
        <v>842938</v>
      </c>
      <c r="D30" s="5"/>
      <c r="E30" s="5">
        <v>75677616005</v>
      </c>
      <c r="F30" s="5"/>
      <c r="G30" s="5">
        <v>86473603950.479996</v>
      </c>
      <c r="H30" s="5"/>
      <c r="I30" s="5">
        <v>0</v>
      </c>
      <c r="J30" s="5"/>
      <c r="K30" s="5">
        <v>0</v>
      </c>
      <c r="L30" s="5"/>
      <c r="M30" s="5">
        <v>-249111</v>
      </c>
      <c r="N30" s="5"/>
      <c r="O30" s="5">
        <v>29534608447</v>
      </c>
      <c r="P30" s="5"/>
      <c r="Q30" s="5">
        <v>593827</v>
      </c>
      <c r="R30" s="5"/>
      <c r="S30" s="5">
        <v>121450</v>
      </c>
      <c r="T30" s="5"/>
      <c r="U30" s="5">
        <v>53312831642</v>
      </c>
      <c r="V30" s="5"/>
      <c r="W30" s="5">
        <v>71691173429.557495</v>
      </c>
      <c r="Y30" s="7">
        <v>1.3837975053338492E-2</v>
      </c>
      <c r="AA30" s="6"/>
    </row>
    <row r="31" spans="1:27" ht="18.75">
      <c r="A31" s="2" t="s">
        <v>37</v>
      </c>
      <c r="C31" s="5">
        <v>836661</v>
      </c>
      <c r="D31" s="5"/>
      <c r="E31" s="5">
        <v>20691927887</v>
      </c>
      <c r="F31" s="5"/>
      <c r="G31" s="5">
        <v>15386133040.424999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836661</v>
      </c>
      <c r="R31" s="5"/>
      <c r="S31" s="5">
        <v>18500</v>
      </c>
      <c r="T31" s="5"/>
      <c r="U31" s="5">
        <v>20691927887</v>
      </c>
      <c r="V31" s="5"/>
      <c r="W31" s="5">
        <v>15386133040.424999</v>
      </c>
      <c r="Y31" s="7">
        <v>2.969862466959797E-3</v>
      </c>
      <c r="AA31" s="6"/>
    </row>
    <row r="32" spans="1:27" ht="18.75">
      <c r="A32" s="2" t="s">
        <v>38</v>
      </c>
      <c r="C32" s="5">
        <v>1100000</v>
      </c>
      <c r="D32" s="5"/>
      <c r="E32" s="5">
        <v>22570509272</v>
      </c>
      <c r="F32" s="5"/>
      <c r="G32" s="5">
        <v>22284612900</v>
      </c>
      <c r="H32" s="5"/>
      <c r="I32" s="5">
        <v>0</v>
      </c>
      <c r="J32" s="5"/>
      <c r="K32" s="5">
        <v>0</v>
      </c>
      <c r="L32" s="5"/>
      <c r="M32" s="5">
        <v>-200000</v>
      </c>
      <c r="N32" s="5"/>
      <c r="O32" s="5">
        <v>4553332520</v>
      </c>
      <c r="P32" s="5"/>
      <c r="Q32" s="5">
        <v>900000</v>
      </c>
      <c r="R32" s="5"/>
      <c r="S32" s="5">
        <v>23850</v>
      </c>
      <c r="T32" s="5"/>
      <c r="U32" s="5">
        <v>18466780313</v>
      </c>
      <c r="V32" s="5"/>
      <c r="W32" s="5">
        <v>21337283250</v>
      </c>
      <c r="Y32" s="7">
        <v>4.1185654969037346E-3</v>
      </c>
      <c r="AA32" s="6"/>
    </row>
    <row r="33" spans="1:27" ht="18.75">
      <c r="A33" s="2" t="s">
        <v>39</v>
      </c>
      <c r="C33" s="5">
        <v>1394767</v>
      </c>
      <c r="D33" s="5"/>
      <c r="E33" s="5">
        <v>4652979478</v>
      </c>
      <c r="F33" s="5"/>
      <c r="G33" s="5">
        <v>4959396523.7239504</v>
      </c>
      <c r="H33" s="5"/>
      <c r="I33" s="5">
        <v>0</v>
      </c>
      <c r="J33" s="5"/>
      <c r="K33" s="5">
        <v>0</v>
      </c>
      <c r="L33" s="5"/>
      <c r="M33" s="5">
        <v>-1394767</v>
      </c>
      <c r="N33" s="5"/>
      <c r="O33" s="5">
        <v>5236690218</v>
      </c>
      <c r="P33" s="5"/>
      <c r="Q33" s="5">
        <v>0</v>
      </c>
      <c r="R33" s="5"/>
      <c r="S33" s="5">
        <v>0</v>
      </c>
      <c r="T33" s="5"/>
      <c r="U33" s="5">
        <v>0</v>
      </c>
      <c r="V33" s="5"/>
      <c r="W33" s="5">
        <v>0</v>
      </c>
      <c r="Y33" s="7">
        <v>0</v>
      </c>
      <c r="AA33" s="6"/>
    </row>
    <row r="34" spans="1:27" ht="18.75">
      <c r="A34" s="2" t="s">
        <v>40</v>
      </c>
      <c r="C34" s="5">
        <v>16750000</v>
      </c>
      <c r="D34" s="5"/>
      <c r="E34" s="5">
        <v>221125826767</v>
      </c>
      <c r="F34" s="5"/>
      <c r="G34" s="5">
        <v>223780536000</v>
      </c>
      <c r="H34" s="5"/>
      <c r="I34" s="5">
        <v>0</v>
      </c>
      <c r="J34" s="5"/>
      <c r="K34" s="5">
        <v>0</v>
      </c>
      <c r="L34" s="5"/>
      <c r="M34" s="5">
        <v>-1800000</v>
      </c>
      <c r="N34" s="5"/>
      <c r="O34" s="5">
        <v>25577806628</v>
      </c>
      <c r="P34" s="5"/>
      <c r="Q34" s="5">
        <v>14950000</v>
      </c>
      <c r="R34" s="5"/>
      <c r="S34" s="5">
        <v>15600</v>
      </c>
      <c r="T34" s="5"/>
      <c r="U34" s="5">
        <v>197363051349</v>
      </c>
      <c r="V34" s="5"/>
      <c r="W34" s="5">
        <v>231832341000</v>
      </c>
      <c r="Y34" s="7">
        <v>4.474874657292751E-2</v>
      </c>
      <c r="AA34" s="6"/>
    </row>
    <row r="35" spans="1:27" ht="18.75">
      <c r="A35" s="2" t="s">
        <v>41</v>
      </c>
      <c r="C35" s="5">
        <v>4572828</v>
      </c>
      <c r="D35" s="5"/>
      <c r="E35" s="5">
        <v>105905295904</v>
      </c>
      <c r="F35" s="5"/>
      <c r="G35" s="5">
        <v>79139238513.893997</v>
      </c>
      <c r="H35" s="5"/>
      <c r="I35" s="5">
        <v>0</v>
      </c>
      <c r="J35" s="5"/>
      <c r="K35" s="5">
        <v>0</v>
      </c>
      <c r="L35" s="5"/>
      <c r="M35" s="5">
        <v>-572828</v>
      </c>
      <c r="N35" s="5"/>
      <c r="O35" s="5">
        <v>10768180216</v>
      </c>
      <c r="P35" s="5"/>
      <c r="Q35" s="5">
        <v>4000000</v>
      </c>
      <c r="R35" s="5"/>
      <c r="S35" s="5">
        <v>19340</v>
      </c>
      <c r="T35" s="5"/>
      <c r="U35" s="5">
        <v>92638774873</v>
      </c>
      <c r="V35" s="5"/>
      <c r="W35" s="5">
        <v>76899708000</v>
      </c>
      <c r="Y35" s="7">
        <v>1.4843336913136404E-2</v>
      </c>
      <c r="AA35" s="6"/>
    </row>
    <row r="36" spans="1:27" ht="18.75">
      <c r="A36" s="2" t="s">
        <v>42</v>
      </c>
      <c r="C36" s="5">
        <v>11304756</v>
      </c>
      <c r="D36" s="5"/>
      <c r="E36" s="5">
        <v>102018796689</v>
      </c>
      <c r="F36" s="5"/>
      <c r="G36" s="5">
        <v>91136065811.598007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11304756</v>
      </c>
      <c r="R36" s="5"/>
      <c r="S36" s="5">
        <v>10150</v>
      </c>
      <c r="T36" s="5"/>
      <c r="U36" s="5">
        <v>102018796689</v>
      </c>
      <c r="V36" s="5"/>
      <c r="W36" s="5">
        <v>114060550923.27</v>
      </c>
      <c r="Y36" s="7">
        <v>2.2016197848918336E-2</v>
      </c>
      <c r="AA36" s="6"/>
    </row>
    <row r="37" spans="1:27" ht="18.75">
      <c r="A37" s="2" t="s">
        <v>43</v>
      </c>
      <c r="C37" s="5">
        <v>17850000</v>
      </c>
      <c r="D37" s="5"/>
      <c r="E37" s="5">
        <v>206479975314</v>
      </c>
      <c r="F37" s="5"/>
      <c r="G37" s="5">
        <v>159694132500</v>
      </c>
      <c r="H37" s="5"/>
      <c r="I37" s="5">
        <v>0</v>
      </c>
      <c r="J37" s="5"/>
      <c r="K37" s="5">
        <v>0</v>
      </c>
      <c r="L37" s="5"/>
      <c r="M37" s="5">
        <v>-500000</v>
      </c>
      <c r="N37" s="5"/>
      <c r="O37" s="5">
        <v>4954375112</v>
      </c>
      <c r="P37" s="5"/>
      <c r="Q37" s="5">
        <v>17350000</v>
      </c>
      <c r="R37" s="5"/>
      <c r="S37" s="5">
        <v>9980</v>
      </c>
      <c r="T37" s="5"/>
      <c r="U37" s="5">
        <v>200696222506</v>
      </c>
      <c r="V37" s="5"/>
      <c r="W37" s="5">
        <v>172122739650</v>
      </c>
      <c r="Y37" s="7">
        <v>3.322347875543314E-2</v>
      </c>
      <c r="AA37" s="6"/>
    </row>
    <row r="38" spans="1:27" ht="18.75">
      <c r="A38" s="2" t="s">
        <v>44</v>
      </c>
      <c r="C38" s="5">
        <v>8723871</v>
      </c>
      <c r="D38" s="5"/>
      <c r="E38" s="5">
        <v>93941910371</v>
      </c>
      <c r="F38" s="5"/>
      <c r="G38" s="5">
        <v>102329174817.09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8723871</v>
      </c>
      <c r="R38" s="5"/>
      <c r="S38" s="5">
        <v>14530</v>
      </c>
      <c r="T38" s="5"/>
      <c r="U38" s="5">
        <v>93941910371</v>
      </c>
      <c r="V38" s="5"/>
      <c r="W38" s="5">
        <v>126003636448.502</v>
      </c>
      <c r="Y38" s="7">
        <v>2.432147633233496E-2</v>
      </c>
      <c r="AA38" s="6"/>
    </row>
    <row r="39" spans="1:27" ht="18.75">
      <c r="A39" s="2" t="s">
        <v>45</v>
      </c>
      <c r="C39" s="5">
        <v>32382652</v>
      </c>
      <c r="D39" s="5"/>
      <c r="E39" s="5">
        <v>503359272543</v>
      </c>
      <c r="F39" s="5"/>
      <c r="G39" s="5">
        <v>407203186540.59003</v>
      </c>
      <c r="H39" s="5"/>
      <c r="I39" s="5">
        <v>0</v>
      </c>
      <c r="J39" s="5"/>
      <c r="K39" s="5">
        <v>0</v>
      </c>
      <c r="L39" s="5"/>
      <c r="M39" s="5">
        <v>-1382652</v>
      </c>
      <c r="N39" s="5"/>
      <c r="O39" s="5">
        <v>18285963284</v>
      </c>
      <c r="P39" s="5"/>
      <c r="Q39" s="5">
        <v>31000000</v>
      </c>
      <c r="R39" s="5"/>
      <c r="S39" s="5">
        <v>14300</v>
      </c>
      <c r="T39" s="5"/>
      <c r="U39" s="5">
        <v>481867187678</v>
      </c>
      <c r="V39" s="5"/>
      <c r="W39" s="5">
        <v>440662365000</v>
      </c>
      <c r="Y39" s="7">
        <v>8.5057539472509922E-2</v>
      </c>
      <c r="AA39" s="6"/>
    </row>
    <row r="40" spans="1:27" ht="18.75">
      <c r="A40" s="2" t="s">
        <v>46</v>
      </c>
      <c r="C40" s="5">
        <v>7864723</v>
      </c>
      <c r="D40" s="5"/>
      <c r="E40" s="5">
        <v>87437951978</v>
      </c>
      <c r="F40" s="5"/>
      <c r="G40" s="5">
        <v>64107008764.830002</v>
      </c>
      <c r="H40" s="5"/>
      <c r="I40" s="5">
        <v>0</v>
      </c>
      <c r="J40" s="5"/>
      <c r="K40" s="5">
        <v>0</v>
      </c>
      <c r="L40" s="5"/>
      <c r="M40" s="5">
        <v>-64723</v>
      </c>
      <c r="N40" s="5"/>
      <c r="O40" s="5">
        <v>565056707</v>
      </c>
      <c r="P40" s="5"/>
      <c r="Q40" s="5">
        <v>7800000</v>
      </c>
      <c r="R40" s="5"/>
      <c r="S40" s="5">
        <v>9800</v>
      </c>
      <c r="T40" s="5"/>
      <c r="U40" s="5">
        <v>86718378438</v>
      </c>
      <c r="V40" s="5"/>
      <c r="W40" s="5">
        <v>75985182000</v>
      </c>
      <c r="Y40" s="7">
        <v>1.4666813258016375E-2</v>
      </c>
      <c r="AA40" s="6"/>
    </row>
    <row r="41" spans="1:27" ht="18.75">
      <c r="A41" s="2" t="s">
        <v>47</v>
      </c>
      <c r="C41" s="5">
        <v>10140132</v>
      </c>
      <c r="D41" s="5"/>
      <c r="E41" s="5">
        <v>96604113587</v>
      </c>
      <c r="F41" s="5"/>
      <c r="G41" s="5">
        <v>89841241486.729797</v>
      </c>
      <c r="H41" s="5"/>
      <c r="I41" s="5">
        <v>0</v>
      </c>
      <c r="J41" s="5"/>
      <c r="K41" s="5">
        <v>0</v>
      </c>
      <c r="L41" s="5"/>
      <c r="M41" s="5">
        <v>-1041278</v>
      </c>
      <c r="N41" s="5"/>
      <c r="O41" s="5">
        <v>11000383961</v>
      </c>
      <c r="P41" s="5"/>
      <c r="Q41" s="5">
        <v>9098854</v>
      </c>
      <c r="R41" s="5"/>
      <c r="S41" s="5">
        <v>11200</v>
      </c>
      <c r="T41" s="5"/>
      <c r="U41" s="5">
        <v>86683952961</v>
      </c>
      <c r="V41" s="5"/>
      <c r="W41" s="5">
        <v>101300817169.44</v>
      </c>
      <c r="Y41" s="7">
        <v>1.955328827545133E-2</v>
      </c>
      <c r="AA41" s="6"/>
    </row>
    <row r="42" spans="1:27" ht="18.75">
      <c r="A42" s="2" t="s">
        <v>48</v>
      </c>
      <c r="C42" s="5">
        <v>1919370</v>
      </c>
      <c r="D42" s="5"/>
      <c r="E42" s="5">
        <v>5591085701</v>
      </c>
      <c r="F42" s="5"/>
      <c r="G42" s="5">
        <v>15072803013.15</v>
      </c>
      <c r="H42" s="5"/>
      <c r="I42" s="5">
        <v>0</v>
      </c>
      <c r="J42" s="5"/>
      <c r="K42" s="5">
        <v>0</v>
      </c>
      <c r="L42" s="5"/>
      <c r="M42" s="5">
        <v>-219370</v>
      </c>
      <c r="N42" s="5"/>
      <c r="O42" s="5">
        <v>1892802025</v>
      </c>
      <c r="P42" s="5"/>
      <c r="Q42" s="5">
        <v>1700000</v>
      </c>
      <c r="R42" s="5"/>
      <c r="S42" s="5">
        <v>9790</v>
      </c>
      <c r="T42" s="5"/>
      <c r="U42" s="5">
        <v>4952065361</v>
      </c>
      <c r="V42" s="5"/>
      <c r="W42" s="5">
        <v>16543974150</v>
      </c>
      <c r="Y42" s="7">
        <v>3.1933512958289708E-3</v>
      </c>
      <c r="AA42" s="6"/>
    </row>
    <row r="43" spans="1:27" ht="18.75">
      <c r="A43" s="2" t="s">
        <v>49</v>
      </c>
      <c r="C43" s="5">
        <v>22684146</v>
      </c>
      <c r="D43" s="5"/>
      <c r="E43" s="5">
        <v>102540754618</v>
      </c>
      <c r="F43" s="5"/>
      <c r="G43" s="5">
        <v>150064761829.80099</v>
      </c>
      <c r="H43" s="5"/>
      <c r="I43" s="5">
        <v>0</v>
      </c>
      <c r="J43" s="5"/>
      <c r="K43" s="5">
        <v>0</v>
      </c>
      <c r="L43" s="5"/>
      <c r="M43" s="5">
        <v>-1800000</v>
      </c>
      <c r="N43" s="5"/>
      <c r="O43" s="5">
        <v>13431592198</v>
      </c>
      <c r="P43" s="5"/>
      <c r="Q43" s="5">
        <v>20884146</v>
      </c>
      <c r="R43" s="5"/>
      <c r="S43" s="5">
        <v>8000</v>
      </c>
      <c r="T43" s="5"/>
      <c r="U43" s="5">
        <v>94404086903</v>
      </c>
      <c r="V43" s="5"/>
      <c r="W43" s="5">
        <v>166079082650.39999</v>
      </c>
      <c r="Y43" s="7">
        <v>3.2056919878089965E-2</v>
      </c>
      <c r="AA43" s="6"/>
    </row>
    <row r="44" spans="1:27" ht="18.75">
      <c r="A44" s="2" t="s">
        <v>50</v>
      </c>
      <c r="C44" s="5">
        <v>303736</v>
      </c>
      <c r="D44" s="5"/>
      <c r="E44" s="5">
        <v>6171439385</v>
      </c>
      <c r="F44" s="5"/>
      <c r="G44" s="5">
        <v>9072959562.5400009</v>
      </c>
      <c r="H44" s="5"/>
      <c r="I44" s="5">
        <v>0</v>
      </c>
      <c r="J44" s="5"/>
      <c r="K44" s="5">
        <v>0</v>
      </c>
      <c r="L44" s="5"/>
      <c r="M44" s="5">
        <v>-303736</v>
      </c>
      <c r="N44" s="5"/>
      <c r="O44" s="5">
        <v>9526350271</v>
      </c>
      <c r="P44" s="5"/>
      <c r="Q44" s="5">
        <v>0</v>
      </c>
      <c r="R44" s="5"/>
      <c r="S44" s="5">
        <v>0</v>
      </c>
      <c r="T44" s="5"/>
      <c r="U44" s="5">
        <v>0</v>
      </c>
      <c r="V44" s="5"/>
      <c r="W44" s="5">
        <v>0</v>
      </c>
      <c r="Y44" s="7">
        <v>0</v>
      </c>
      <c r="AA44" s="6"/>
    </row>
    <row r="45" spans="1:27" ht="18.75">
      <c r="A45" s="2" t="s">
        <v>51</v>
      </c>
      <c r="C45" s="5">
        <v>1000000</v>
      </c>
      <c r="D45" s="5"/>
      <c r="E45" s="5">
        <v>38051801544</v>
      </c>
      <c r="F45" s="5"/>
      <c r="G45" s="5">
        <v>34543237500</v>
      </c>
      <c r="H45" s="5"/>
      <c r="I45" s="5">
        <v>500000</v>
      </c>
      <c r="J45" s="5"/>
      <c r="K45" s="5">
        <v>19253779480</v>
      </c>
      <c r="L45" s="5"/>
      <c r="M45" s="5">
        <v>0</v>
      </c>
      <c r="N45" s="5"/>
      <c r="O45" s="5">
        <v>0</v>
      </c>
      <c r="P45" s="5"/>
      <c r="Q45" s="5">
        <v>1500000</v>
      </c>
      <c r="R45" s="5"/>
      <c r="S45" s="5">
        <v>37330</v>
      </c>
      <c r="T45" s="5"/>
      <c r="U45" s="5">
        <v>57305581024</v>
      </c>
      <c r="V45" s="5"/>
      <c r="W45" s="5">
        <v>55661829750</v>
      </c>
      <c r="Y45" s="7">
        <v>1.0743958770050063E-2</v>
      </c>
      <c r="AA45" s="6"/>
    </row>
    <row r="46" spans="1:27" ht="18.75">
      <c r="A46" s="2" t="s">
        <v>52</v>
      </c>
      <c r="C46" s="5">
        <v>785000</v>
      </c>
      <c r="D46" s="5"/>
      <c r="E46" s="5">
        <v>59578141884</v>
      </c>
      <c r="F46" s="5"/>
      <c r="G46" s="5">
        <v>54545014575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785000</v>
      </c>
      <c r="R46" s="5"/>
      <c r="S46" s="5">
        <v>81050</v>
      </c>
      <c r="T46" s="5"/>
      <c r="U46" s="5">
        <v>59578141884</v>
      </c>
      <c r="V46" s="5"/>
      <c r="W46" s="5">
        <v>63245685712.5</v>
      </c>
      <c r="Y46" s="7">
        <v>1.2207809961163635E-2</v>
      </c>
      <c r="AA46" s="6"/>
    </row>
    <row r="47" spans="1:27" ht="18.75">
      <c r="A47" s="2" t="s">
        <v>53</v>
      </c>
      <c r="C47" s="5">
        <v>37865693</v>
      </c>
      <c r="D47" s="5"/>
      <c r="E47" s="5">
        <v>321838340766</v>
      </c>
      <c r="F47" s="5"/>
      <c r="G47" s="5">
        <v>414797121235.68298</v>
      </c>
      <c r="H47" s="5"/>
      <c r="I47" s="5">
        <v>0</v>
      </c>
      <c r="J47" s="5"/>
      <c r="K47" s="5">
        <v>0</v>
      </c>
      <c r="L47" s="5"/>
      <c r="M47" s="5">
        <v>-1465693</v>
      </c>
      <c r="N47" s="5"/>
      <c r="O47" s="5">
        <v>17855512105</v>
      </c>
      <c r="P47" s="5"/>
      <c r="Q47" s="5">
        <v>36400000</v>
      </c>
      <c r="R47" s="5"/>
      <c r="S47" s="5">
        <v>12130</v>
      </c>
      <c r="T47" s="5"/>
      <c r="U47" s="5">
        <v>309380726345</v>
      </c>
      <c r="V47" s="5"/>
      <c r="W47" s="5">
        <v>438904884600</v>
      </c>
      <c r="Y47" s="7">
        <v>8.4718307057018397E-2</v>
      </c>
      <c r="AA47" s="6"/>
    </row>
    <row r="48" spans="1:27" ht="18.75">
      <c r="A48" s="2" t="s">
        <v>54</v>
      </c>
      <c r="C48" s="5">
        <v>49380632</v>
      </c>
      <c r="D48" s="5"/>
      <c r="E48" s="5">
        <v>184790396405</v>
      </c>
      <c r="F48" s="5"/>
      <c r="G48" s="5">
        <v>108236432013.31799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49380632</v>
      </c>
      <c r="R48" s="5"/>
      <c r="S48" s="5">
        <v>2430</v>
      </c>
      <c r="T48" s="5"/>
      <c r="U48" s="5">
        <v>184790396405</v>
      </c>
      <c r="V48" s="5"/>
      <c r="W48" s="5">
        <v>119280965892.228</v>
      </c>
      <c r="Y48" s="7">
        <v>2.3023852887226467E-2</v>
      </c>
      <c r="AA48" s="6"/>
    </row>
    <row r="49" spans="1:27" ht="18.75">
      <c r="A49" s="2" t="s">
        <v>55</v>
      </c>
      <c r="C49" s="5">
        <v>2490764</v>
      </c>
      <c r="D49" s="5"/>
      <c r="E49" s="5">
        <v>40209921547</v>
      </c>
      <c r="F49" s="5"/>
      <c r="G49" s="5">
        <v>34440380402.921997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2490764</v>
      </c>
      <c r="R49" s="5"/>
      <c r="S49" s="5">
        <v>16480</v>
      </c>
      <c r="T49" s="5"/>
      <c r="U49" s="5">
        <v>40209921547</v>
      </c>
      <c r="V49" s="5"/>
      <c r="W49" s="5">
        <v>40803556365.216003</v>
      </c>
      <c r="Y49" s="7">
        <v>7.8759848396700357E-3</v>
      </c>
      <c r="AA49" s="6"/>
    </row>
    <row r="50" spans="1:27" ht="18.75">
      <c r="A50" s="2" t="s">
        <v>56</v>
      </c>
      <c r="C50" s="5">
        <v>85000000</v>
      </c>
      <c r="D50" s="5"/>
      <c r="E50" s="5">
        <v>218753818289</v>
      </c>
      <c r="F50" s="5"/>
      <c r="G50" s="5">
        <v>161553006000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85000000</v>
      </c>
      <c r="R50" s="5"/>
      <c r="S50" s="5">
        <v>2041</v>
      </c>
      <c r="T50" s="5"/>
      <c r="U50" s="5">
        <v>218753818289</v>
      </c>
      <c r="V50" s="5"/>
      <c r="W50" s="5">
        <v>172452764250</v>
      </c>
      <c r="Y50" s="7">
        <v>3.3287180770106888E-2</v>
      </c>
      <c r="AA50" s="6"/>
    </row>
    <row r="51" spans="1:27" ht="18.75">
      <c r="A51" s="2" t="s">
        <v>57</v>
      </c>
      <c r="C51" s="5">
        <v>2665000</v>
      </c>
      <c r="D51" s="5"/>
      <c r="E51" s="5">
        <v>7851088479</v>
      </c>
      <c r="F51" s="5"/>
      <c r="G51" s="5">
        <v>73089862267.5</v>
      </c>
      <c r="H51" s="5"/>
      <c r="I51" s="5">
        <v>0</v>
      </c>
      <c r="J51" s="5"/>
      <c r="K51" s="5">
        <v>0</v>
      </c>
      <c r="L51" s="5"/>
      <c r="M51" s="5">
        <v>-665000</v>
      </c>
      <c r="N51" s="5"/>
      <c r="O51" s="5">
        <v>19142561049</v>
      </c>
      <c r="P51" s="5"/>
      <c r="Q51" s="5">
        <v>2000000</v>
      </c>
      <c r="R51" s="5"/>
      <c r="S51" s="5">
        <v>30890</v>
      </c>
      <c r="T51" s="5"/>
      <c r="U51" s="5">
        <v>5891998859</v>
      </c>
      <c r="V51" s="5"/>
      <c r="W51" s="5">
        <v>61412409000</v>
      </c>
      <c r="Y51" s="7">
        <v>1.1853947188386338E-2</v>
      </c>
      <c r="AA51" s="6"/>
    </row>
    <row r="52" spans="1:27" ht="18.75">
      <c r="A52" s="2" t="s">
        <v>58</v>
      </c>
      <c r="C52" s="5">
        <v>7000000</v>
      </c>
      <c r="D52" s="5"/>
      <c r="E52" s="5">
        <v>196053508841</v>
      </c>
      <c r="F52" s="5"/>
      <c r="G52" s="5">
        <v>120518622000</v>
      </c>
      <c r="H52" s="5"/>
      <c r="I52" s="5">
        <v>0</v>
      </c>
      <c r="J52" s="5"/>
      <c r="K52" s="5">
        <v>0</v>
      </c>
      <c r="L52" s="5"/>
      <c r="M52" s="5">
        <v>-1000000</v>
      </c>
      <c r="N52" s="5"/>
      <c r="O52" s="5">
        <v>18072208700</v>
      </c>
      <c r="P52" s="5"/>
      <c r="Q52" s="5">
        <v>6000000</v>
      </c>
      <c r="R52" s="5"/>
      <c r="S52" s="5">
        <v>18210</v>
      </c>
      <c r="T52" s="5"/>
      <c r="U52" s="5">
        <v>168045864720</v>
      </c>
      <c r="V52" s="5"/>
      <c r="W52" s="5">
        <v>108609903000</v>
      </c>
      <c r="Y52" s="7">
        <v>2.0964102780885258E-2</v>
      </c>
      <c r="AA52" s="6"/>
    </row>
    <row r="53" spans="1:27" ht="18.75">
      <c r="A53" s="2" t="s">
        <v>59</v>
      </c>
      <c r="C53" s="5">
        <v>4118000</v>
      </c>
      <c r="D53" s="5"/>
      <c r="E53" s="5">
        <v>57538620977</v>
      </c>
      <c r="F53" s="5"/>
      <c r="G53" s="5">
        <v>90711913464</v>
      </c>
      <c r="H53" s="5"/>
      <c r="I53" s="5">
        <v>0</v>
      </c>
      <c r="J53" s="5"/>
      <c r="K53" s="5">
        <v>0</v>
      </c>
      <c r="L53" s="5"/>
      <c r="M53" s="5">
        <v>-1018000</v>
      </c>
      <c r="N53" s="5"/>
      <c r="O53" s="5">
        <v>22398034875</v>
      </c>
      <c r="P53" s="5"/>
      <c r="Q53" s="5">
        <v>3100000</v>
      </c>
      <c r="R53" s="5"/>
      <c r="S53" s="5">
        <v>24800</v>
      </c>
      <c r="T53" s="5"/>
      <c r="U53" s="5">
        <v>43314649108</v>
      </c>
      <c r="V53" s="5"/>
      <c r="W53" s="5">
        <v>76422564000</v>
      </c>
      <c r="Y53" s="7">
        <v>1.4751237614812911E-2</v>
      </c>
      <c r="AA53" s="6"/>
    </row>
    <row r="54" spans="1:27" ht="18.75">
      <c r="A54" s="2" t="s">
        <v>60</v>
      </c>
      <c r="C54" s="5">
        <v>6942000</v>
      </c>
      <c r="D54" s="5"/>
      <c r="E54" s="5">
        <v>114827915861</v>
      </c>
      <c r="F54" s="5"/>
      <c r="G54" s="5">
        <v>47131747533</v>
      </c>
      <c r="H54" s="5"/>
      <c r="I54" s="5">
        <v>0</v>
      </c>
      <c r="J54" s="5"/>
      <c r="K54" s="5">
        <v>0</v>
      </c>
      <c r="L54" s="5"/>
      <c r="M54" s="5">
        <v>-942000</v>
      </c>
      <c r="N54" s="5"/>
      <c r="O54" s="5">
        <v>7706173841</v>
      </c>
      <c r="P54" s="5"/>
      <c r="Q54" s="5">
        <v>6000000</v>
      </c>
      <c r="R54" s="5"/>
      <c r="S54" s="5">
        <v>8290</v>
      </c>
      <c r="T54" s="5"/>
      <c r="U54" s="5">
        <v>99246253986</v>
      </c>
      <c r="V54" s="5"/>
      <c r="W54" s="5">
        <v>49444047000</v>
      </c>
      <c r="Y54" s="7">
        <v>9.543789788772036E-3</v>
      </c>
      <c r="AA54" s="6"/>
    </row>
    <row r="55" spans="1:27" ht="18.75">
      <c r="A55" s="2" t="s">
        <v>61</v>
      </c>
      <c r="C55" s="5">
        <v>2500000</v>
      </c>
      <c r="D55" s="5"/>
      <c r="E55" s="5">
        <v>46407315083</v>
      </c>
      <c r="F55" s="5"/>
      <c r="G55" s="5">
        <v>65980068750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2500000</v>
      </c>
      <c r="R55" s="5"/>
      <c r="S55" s="5">
        <v>31200</v>
      </c>
      <c r="T55" s="5"/>
      <c r="U55" s="5">
        <v>46407315083</v>
      </c>
      <c r="V55" s="5"/>
      <c r="W55" s="5">
        <v>77535900000</v>
      </c>
      <c r="Y55" s="7">
        <v>1.4966135977567728E-2</v>
      </c>
      <c r="AA55" s="6"/>
    </row>
    <row r="56" spans="1:27" ht="18.75">
      <c r="A56" s="2" t="s">
        <v>62</v>
      </c>
      <c r="C56" s="5">
        <v>17494414</v>
      </c>
      <c r="D56" s="5"/>
      <c r="E56" s="5">
        <v>245894536774</v>
      </c>
      <c r="F56" s="5"/>
      <c r="G56" s="5">
        <v>279114671899.03497</v>
      </c>
      <c r="H56" s="5"/>
      <c r="I56" s="5">
        <v>0</v>
      </c>
      <c r="J56" s="5"/>
      <c r="K56" s="5">
        <v>0</v>
      </c>
      <c r="L56" s="5"/>
      <c r="M56" s="5">
        <v>-794414</v>
      </c>
      <c r="N56" s="5"/>
      <c r="O56" s="5">
        <v>12534689296</v>
      </c>
      <c r="P56" s="5"/>
      <c r="Q56" s="5">
        <v>16700000</v>
      </c>
      <c r="R56" s="5"/>
      <c r="S56" s="5">
        <v>16140</v>
      </c>
      <c r="T56" s="5"/>
      <c r="U56" s="5">
        <v>234728569020</v>
      </c>
      <c r="V56" s="5"/>
      <c r="W56" s="5">
        <v>267934248900</v>
      </c>
      <c r="Y56" s="7">
        <v>5.171720973232885E-2</v>
      </c>
      <c r="AA56" s="6"/>
    </row>
    <row r="57" spans="1:27" ht="18.75">
      <c r="A57" s="2" t="s">
        <v>63</v>
      </c>
      <c r="C57" s="5">
        <v>19591320</v>
      </c>
      <c r="D57" s="5"/>
      <c r="E57" s="5">
        <v>158751997342</v>
      </c>
      <c r="F57" s="5"/>
      <c r="G57" s="5">
        <v>144113162180.39999</v>
      </c>
      <c r="H57" s="5"/>
      <c r="I57" s="5">
        <v>0</v>
      </c>
      <c r="J57" s="5"/>
      <c r="K57" s="5">
        <v>0</v>
      </c>
      <c r="L57" s="5"/>
      <c r="M57" s="5">
        <v>-2591320</v>
      </c>
      <c r="N57" s="5"/>
      <c r="O57" s="5">
        <v>19767854093</v>
      </c>
      <c r="P57" s="5"/>
      <c r="Q57" s="5">
        <v>17000000</v>
      </c>
      <c r="R57" s="5"/>
      <c r="S57" s="5">
        <v>7590</v>
      </c>
      <c r="T57" s="5"/>
      <c r="U57" s="5">
        <v>137754064293</v>
      </c>
      <c r="V57" s="5"/>
      <c r="W57" s="5">
        <v>128262271500</v>
      </c>
      <c r="Y57" s="7">
        <v>2.4757442630584155E-2</v>
      </c>
      <c r="AA57" s="6"/>
    </row>
    <row r="58" spans="1:27" ht="18.75">
      <c r="A58" s="2" t="s">
        <v>64</v>
      </c>
      <c r="C58" s="5">
        <v>10000000</v>
      </c>
      <c r="D58" s="5"/>
      <c r="E58" s="5">
        <v>11585587567</v>
      </c>
      <c r="F58" s="5"/>
      <c r="G58" s="5">
        <v>29662452000</v>
      </c>
      <c r="H58" s="5"/>
      <c r="I58" s="5">
        <v>0</v>
      </c>
      <c r="J58" s="5"/>
      <c r="K58" s="5">
        <v>0</v>
      </c>
      <c r="L58" s="5"/>
      <c r="M58" s="5">
        <v>-500000</v>
      </c>
      <c r="N58" s="5"/>
      <c r="O58" s="5">
        <v>1578860845</v>
      </c>
      <c r="P58" s="5"/>
      <c r="Q58" s="5">
        <v>9500000</v>
      </c>
      <c r="R58" s="5"/>
      <c r="S58" s="5">
        <v>3330</v>
      </c>
      <c r="T58" s="5"/>
      <c r="U58" s="5">
        <v>11006308190</v>
      </c>
      <c r="V58" s="5"/>
      <c r="W58" s="5">
        <v>31446771750</v>
      </c>
      <c r="Y58" s="7">
        <v>6.0699193801327577E-3</v>
      </c>
      <c r="AA58" s="6"/>
    </row>
    <row r="59" spans="1:27" ht="18.75">
      <c r="A59" s="2" t="s">
        <v>65</v>
      </c>
      <c r="C59" s="5">
        <v>10200</v>
      </c>
      <c r="D59" s="5"/>
      <c r="E59" s="5">
        <v>698446833</v>
      </c>
      <c r="F59" s="5"/>
      <c r="G59" s="5">
        <v>465323353.82999998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10200</v>
      </c>
      <c r="R59" s="5"/>
      <c r="S59" s="5">
        <v>45893</v>
      </c>
      <c r="T59" s="5"/>
      <c r="U59" s="5">
        <v>698446833</v>
      </c>
      <c r="V59" s="5"/>
      <c r="W59" s="5">
        <v>465323353.82999998</v>
      </c>
      <c r="Y59" s="7">
        <v>8.9817653331652054E-5</v>
      </c>
      <c r="AA59" s="6"/>
    </row>
    <row r="60" spans="1:27" ht="18.75">
      <c r="A60" s="2" t="s">
        <v>66</v>
      </c>
      <c r="C60" s="5">
        <v>5990742</v>
      </c>
      <c r="D60" s="5"/>
      <c r="E60" s="5">
        <v>52277530330</v>
      </c>
      <c r="F60" s="5"/>
      <c r="G60" s="5">
        <v>27810303387.417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5990742</v>
      </c>
      <c r="R60" s="5"/>
      <c r="S60" s="5">
        <v>5420</v>
      </c>
      <c r="T60" s="5"/>
      <c r="U60" s="5">
        <v>52277530330</v>
      </c>
      <c r="V60" s="5"/>
      <c r="W60" s="5">
        <v>32276626201.242001</v>
      </c>
      <c r="Y60" s="7">
        <v>6.2300995619437331E-3</v>
      </c>
      <c r="AA60" s="6"/>
    </row>
    <row r="61" spans="1:27" ht="18.75">
      <c r="A61" s="2" t="s">
        <v>67</v>
      </c>
      <c r="C61" s="5">
        <v>1030000</v>
      </c>
      <c r="D61" s="5"/>
      <c r="E61" s="5">
        <v>21397647124</v>
      </c>
      <c r="F61" s="5"/>
      <c r="G61" s="5">
        <f>14661839880-18</f>
        <v>14661839862</v>
      </c>
      <c r="H61" s="5"/>
      <c r="I61" s="5">
        <v>0</v>
      </c>
      <c r="J61" s="5"/>
      <c r="K61" s="5">
        <v>0</v>
      </c>
      <c r="L61" s="5"/>
      <c r="M61" s="5">
        <v>-430000</v>
      </c>
      <c r="N61" s="5"/>
      <c r="O61" s="5">
        <v>6567349438</v>
      </c>
      <c r="P61" s="5"/>
      <c r="Q61" s="5">
        <v>600000</v>
      </c>
      <c r="R61" s="5"/>
      <c r="S61" s="5">
        <v>18910</v>
      </c>
      <c r="T61" s="5"/>
      <c r="U61" s="5">
        <v>12464648811</v>
      </c>
      <c r="V61" s="5"/>
      <c r="W61" s="5">
        <v>11278491300</v>
      </c>
      <c r="Y61" s="7">
        <v>2.1769971641215826E-3</v>
      </c>
      <c r="AA61" s="6"/>
    </row>
    <row r="62" spans="1:27" ht="18.75">
      <c r="A62" s="2" t="s">
        <v>68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6000000</v>
      </c>
      <c r="J62" s="5"/>
      <c r="K62" s="5">
        <v>51638770187</v>
      </c>
      <c r="L62" s="5"/>
      <c r="M62" s="5">
        <v>0</v>
      </c>
      <c r="N62" s="5"/>
      <c r="O62" s="5">
        <v>0</v>
      </c>
      <c r="P62" s="5"/>
      <c r="Q62" s="5">
        <v>6000000</v>
      </c>
      <c r="R62" s="5"/>
      <c r="S62" s="5">
        <v>8340</v>
      </c>
      <c r="T62" s="5"/>
      <c r="U62" s="5">
        <v>51638770187</v>
      </c>
      <c r="V62" s="5"/>
      <c r="W62" s="5">
        <v>49742262000</v>
      </c>
      <c r="Y62" s="7">
        <v>9.6013518502242202E-3</v>
      </c>
      <c r="AA62" s="6"/>
    </row>
    <row r="63" spans="1:27" ht="18.75">
      <c r="A63" s="2" t="s">
        <v>69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v>8018701</v>
      </c>
      <c r="J63" s="5"/>
      <c r="K63" s="5">
        <v>75269170839</v>
      </c>
      <c r="L63" s="5"/>
      <c r="M63" s="5">
        <v>-218701</v>
      </c>
      <c r="N63" s="5"/>
      <c r="O63" s="5">
        <v>2088295225</v>
      </c>
      <c r="P63" s="5"/>
      <c r="Q63" s="5">
        <v>7800000</v>
      </c>
      <c r="R63" s="5"/>
      <c r="S63" s="5">
        <v>9400</v>
      </c>
      <c r="T63" s="5"/>
      <c r="U63" s="5">
        <v>73216289339</v>
      </c>
      <c r="V63" s="5"/>
      <c r="W63" s="5">
        <f>72883746000-11</f>
        <v>72883745989</v>
      </c>
      <c r="Y63" s="7">
        <v>1.4068167816790423E-2</v>
      </c>
      <c r="AA63" s="6"/>
    </row>
    <row r="64" spans="1:27" ht="19.5" thickBot="1">
      <c r="C64" s="12">
        <f>SUM(C9:C63)</f>
        <v>592654124</v>
      </c>
      <c r="D64" s="5"/>
      <c r="E64" s="12">
        <f>SUM(E9:E63)</f>
        <v>4828135261559</v>
      </c>
      <c r="F64" s="5"/>
      <c r="G64" s="12">
        <f>SUM(G9:G63)</f>
        <v>4621728523662.3594</v>
      </c>
      <c r="H64" s="5"/>
      <c r="I64" s="12">
        <f>SUM(I9:I63)</f>
        <v>21023620</v>
      </c>
      <c r="J64" s="5"/>
      <c r="K64" s="12">
        <f>SUM(K9:K63)</f>
        <v>172424970149</v>
      </c>
      <c r="L64" s="5"/>
      <c r="M64" s="12">
        <f>SUM(M9:M63)</f>
        <v>-29900160</v>
      </c>
      <c r="N64" s="5"/>
      <c r="O64" s="12">
        <f>SUM(O9:O63)</f>
        <v>379509490935</v>
      </c>
      <c r="P64" s="5"/>
      <c r="Q64" s="12">
        <f>SUM(Q9:Q63)</f>
        <v>583777584</v>
      </c>
      <c r="R64" s="5"/>
      <c r="S64" s="12">
        <f>SUM(S9:S63)</f>
        <v>1354120</v>
      </c>
      <c r="T64" s="5"/>
      <c r="U64" s="12">
        <f>SUM(U9:U63)</f>
        <v>4666574560104</v>
      </c>
      <c r="V64" s="5"/>
      <c r="W64" s="12">
        <f>SUM(W9:W63)</f>
        <v>5026404224646.9453</v>
      </c>
      <c r="Y64" s="13">
        <f>SUM(Y9:Y63)</f>
        <v>0.97020669269702242</v>
      </c>
      <c r="AA64" s="6"/>
    </row>
    <row r="65" spans="3:23" ht="15.75" thickTop="1"/>
    <row r="66" spans="3:23" ht="20.25">
      <c r="C66" s="16"/>
      <c r="D66" s="17"/>
      <c r="E66" s="17"/>
      <c r="F66" s="17"/>
      <c r="G66" s="17"/>
      <c r="H66" s="17"/>
      <c r="I66" s="18"/>
      <c r="J66" s="17"/>
      <c r="K66" s="18"/>
      <c r="L66" s="17"/>
      <c r="M66" s="18"/>
      <c r="N66" s="17"/>
      <c r="O66" s="18"/>
      <c r="P66" s="17"/>
      <c r="Q66" s="18"/>
      <c r="R66" s="17"/>
      <c r="S66" s="17"/>
      <c r="T66" s="17"/>
      <c r="U66" s="18"/>
      <c r="V66" s="17"/>
      <c r="W66" s="18"/>
    </row>
    <row r="67" spans="3:23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8"/>
    </row>
    <row r="68" spans="3:23">
      <c r="C68" s="19"/>
      <c r="D68" s="19"/>
      <c r="E68" s="19"/>
      <c r="F68" s="19"/>
      <c r="G68" s="19"/>
      <c r="H68" s="17"/>
      <c r="I68" s="17"/>
      <c r="J68" s="17"/>
      <c r="K68" s="18"/>
      <c r="L68" s="17"/>
      <c r="M68" s="18"/>
      <c r="N68" s="17"/>
      <c r="O68" s="18"/>
      <c r="P68" s="17"/>
      <c r="Q68" s="19"/>
      <c r="R68" s="17"/>
      <c r="S68" s="17"/>
      <c r="T68" s="17"/>
      <c r="U68" s="18"/>
      <c r="V68" s="17"/>
      <c r="W68" s="18"/>
    </row>
    <row r="69" spans="3:23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8"/>
    </row>
    <row r="70" spans="3:23" ht="18.7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20"/>
    </row>
    <row r="71" spans="3:23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3:23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8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tabSelected="1" view="pageBreakPreview" topLeftCell="A2" zoomScale="120" zoomScaleNormal="100" zoomScaleSheetLayoutView="120" workbookViewId="0">
      <selection activeCell="S20" sqref="S20"/>
    </sheetView>
  </sheetViews>
  <sheetFormatPr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8.7109375" style="1" bestFit="1" customWidth="1"/>
    <col min="10" max="16384" width="9.140625" style="1"/>
  </cols>
  <sheetData>
    <row r="2" spans="1:10" ht="23.25">
      <c r="A2" s="4" t="s">
        <v>0</v>
      </c>
      <c r="B2" s="4"/>
      <c r="C2" s="4"/>
      <c r="D2" s="4"/>
      <c r="E2" s="4"/>
      <c r="F2" s="4"/>
      <c r="G2" s="4"/>
    </row>
    <row r="3" spans="1:10" ht="23.25">
      <c r="A3" s="4" t="s">
        <v>106</v>
      </c>
      <c r="B3" s="4"/>
      <c r="C3" s="4"/>
      <c r="D3" s="4"/>
      <c r="E3" s="4"/>
      <c r="F3" s="4"/>
      <c r="G3" s="4"/>
    </row>
    <row r="4" spans="1:10" ht="23.25">
      <c r="A4" s="4" t="s">
        <v>2</v>
      </c>
      <c r="B4" s="4"/>
      <c r="C4" s="4"/>
      <c r="D4" s="4"/>
      <c r="E4" s="4"/>
      <c r="F4" s="4"/>
      <c r="G4" s="4"/>
    </row>
    <row r="6" spans="1:10" ht="23.25">
      <c r="A6" s="9" t="s">
        <v>110</v>
      </c>
      <c r="C6" s="9" t="s">
        <v>77</v>
      </c>
      <c r="E6" s="9" t="s">
        <v>195</v>
      </c>
      <c r="G6" s="9" t="s">
        <v>13</v>
      </c>
      <c r="I6" s="3"/>
    </row>
    <row r="7" spans="1:10" ht="18.75">
      <c r="A7" s="2" t="s">
        <v>203</v>
      </c>
      <c r="C7" s="5">
        <v>646201695335</v>
      </c>
      <c r="E7" s="7">
        <v>0.99475135593839414</v>
      </c>
      <c r="G7" s="7">
        <v>0.12473115603634451</v>
      </c>
      <c r="J7" s="11"/>
    </row>
    <row r="8" spans="1:10" ht="18.75">
      <c r="A8" s="2" t="s">
        <v>204</v>
      </c>
      <c r="C8" s="5">
        <v>0</v>
      </c>
      <c r="E8" s="7">
        <v>0</v>
      </c>
      <c r="G8" s="7">
        <v>0</v>
      </c>
    </row>
    <row r="9" spans="1:10" ht="18.75">
      <c r="A9" s="2" t="s">
        <v>205</v>
      </c>
      <c r="C9" s="5">
        <v>619003</v>
      </c>
      <c r="E9" s="7">
        <v>9.5288216980105295E-7</v>
      </c>
      <c r="G9" s="7">
        <v>1.1948120894350047E-7</v>
      </c>
    </row>
    <row r="10" spans="1:10" ht="19.5" thickBot="1">
      <c r="C10" s="12">
        <f>SUM(C7:C9)</f>
        <v>646202314338</v>
      </c>
      <c r="E10" s="13">
        <v>0.99475230882056387</v>
      </c>
      <c r="F10" s="7"/>
      <c r="G10" s="13">
        <v>0.12473127551755345</v>
      </c>
    </row>
    <row r="11" spans="1:10" ht="15.75" thickTop="1">
      <c r="I11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1"/>
  <sheetViews>
    <sheetView rightToLeft="1" view="pageBreakPreview" zoomScaleNormal="100" zoomScaleSheetLayoutView="100" workbookViewId="0">
      <selection activeCell="U7" sqref="U7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23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21" ht="30">
      <c r="A6" s="8" t="s">
        <v>72</v>
      </c>
      <c r="C6" s="9" t="s">
        <v>73</v>
      </c>
      <c r="D6" s="9" t="s">
        <v>73</v>
      </c>
      <c r="E6" s="9" t="s">
        <v>73</v>
      </c>
      <c r="F6" s="9" t="s">
        <v>73</v>
      </c>
      <c r="G6" s="9" t="s">
        <v>73</v>
      </c>
      <c r="H6" s="9" t="s">
        <v>73</v>
      </c>
      <c r="I6" s="9" t="s">
        <v>73</v>
      </c>
      <c r="K6" s="10" t="s">
        <v>4</v>
      </c>
      <c r="M6" s="9" t="s">
        <v>5</v>
      </c>
      <c r="N6" s="9" t="s">
        <v>5</v>
      </c>
      <c r="O6" s="9" t="s">
        <v>5</v>
      </c>
      <c r="Q6" s="10" t="s">
        <v>6</v>
      </c>
      <c r="R6" s="10" t="s">
        <v>6</v>
      </c>
      <c r="S6" s="10" t="s">
        <v>6</v>
      </c>
    </row>
    <row r="7" spans="1:21" ht="23.25">
      <c r="A7" s="9" t="s">
        <v>72</v>
      </c>
      <c r="C7" s="9" t="s">
        <v>74</v>
      </c>
      <c r="E7" s="9" t="s">
        <v>75</v>
      </c>
      <c r="G7" s="9" t="s">
        <v>76</v>
      </c>
      <c r="I7" s="9" t="s">
        <v>70</v>
      </c>
      <c r="K7" s="9" t="s">
        <v>77</v>
      </c>
      <c r="M7" s="9" t="s">
        <v>78</v>
      </c>
      <c r="O7" s="9" t="s">
        <v>79</v>
      </c>
      <c r="Q7" s="9" t="s">
        <v>77</v>
      </c>
      <c r="S7" s="9" t="s">
        <v>71</v>
      </c>
      <c r="U7" s="3"/>
    </row>
    <row r="8" spans="1:21" ht="18.75">
      <c r="A8" s="2" t="s">
        <v>80</v>
      </c>
      <c r="C8" s="21" t="s">
        <v>81</v>
      </c>
      <c r="E8" s="14" t="s">
        <v>82</v>
      </c>
      <c r="G8" s="21" t="s">
        <v>83</v>
      </c>
      <c r="I8" s="5">
        <v>0</v>
      </c>
      <c r="J8" s="5"/>
      <c r="K8" s="5">
        <v>62543687</v>
      </c>
      <c r="L8" s="5"/>
      <c r="M8" s="5">
        <v>531193</v>
      </c>
      <c r="N8" s="5"/>
      <c r="O8" s="5">
        <v>0</v>
      </c>
      <c r="P8" s="5"/>
      <c r="Q8" s="5">
        <v>63074880</v>
      </c>
      <c r="S8" s="7">
        <v>0</v>
      </c>
      <c r="U8" s="6"/>
    </row>
    <row r="9" spans="1:21" ht="18.75">
      <c r="A9" s="2" t="s">
        <v>84</v>
      </c>
      <c r="C9" s="21" t="s">
        <v>85</v>
      </c>
      <c r="E9" s="14" t="s">
        <v>82</v>
      </c>
      <c r="G9" s="21" t="s">
        <v>86</v>
      </c>
      <c r="I9" s="5">
        <v>10</v>
      </c>
      <c r="J9" s="5"/>
      <c r="K9" s="5">
        <v>388616</v>
      </c>
      <c r="L9" s="5"/>
      <c r="M9" s="5">
        <v>5009</v>
      </c>
      <c r="N9" s="5"/>
      <c r="O9" s="5">
        <v>0</v>
      </c>
      <c r="P9" s="5"/>
      <c r="Q9" s="5">
        <v>393625</v>
      </c>
      <c r="S9" s="7">
        <v>0</v>
      </c>
      <c r="U9" s="6"/>
    </row>
    <row r="10" spans="1:21" ht="18.75">
      <c r="A10" s="2" t="s">
        <v>87</v>
      </c>
      <c r="C10" s="21" t="s">
        <v>88</v>
      </c>
      <c r="E10" s="14" t="s">
        <v>82</v>
      </c>
      <c r="G10" s="21" t="s">
        <v>89</v>
      </c>
      <c r="I10" s="5">
        <v>10</v>
      </c>
      <c r="J10" s="5"/>
      <c r="K10" s="5">
        <v>219920</v>
      </c>
      <c r="L10" s="5"/>
      <c r="M10" s="5">
        <v>0</v>
      </c>
      <c r="N10" s="5"/>
      <c r="O10" s="5">
        <v>0</v>
      </c>
      <c r="P10" s="5"/>
      <c r="Q10" s="5">
        <v>219920</v>
      </c>
      <c r="S10" s="7">
        <v>0</v>
      </c>
      <c r="U10" s="6"/>
    </row>
    <row r="11" spans="1:21" ht="18.75">
      <c r="A11" s="2" t="s">
        <v>90</v>
      </c>
      <c r="C11" s="21" t="s">
        <v>91</v>
      </c>
      <c r="E11" s="14" t="s">
        <v>82</v>
      </c>
      <c r="G11" s="21" t="s">
        <v>89</v>
      </c>
      <c r="I11" s="5">
        <v>10</v>
      </c>
      <c r="J11" s="5"/>
      <c r="K11" s="5">
        <v>8869703</v>
      </c>
      <c r="L11" s="5"/>
      <c r="M11" s="5">
        <v>69902</v>
      </c>
      <c r="N11" s="5"/>
      <c r="O11" s="5">
        <v>0</v>
      </c>
      <c r="P11" s="5"/>
      <c r="Q11" s="5">
        <v>8939605</v>
      </c>
      <c r="S11" s="7">
        <v>0</v>
      </c>
      <c r="U11" s="6"/>
    </row>
    <row r="12" spans="1:21" ht="18.75">
      <c r="A12" s="2" t="s">
        <v>92</v>
      </c>
      <c r="C12" s="21" t="s">
        <v>93</v>
      </c>
      <c r="E12" s="14" t="s">
        <v>82</v>
      </c>
      <c r="G12" s="21" t="s">
        <v>94</v>
      </c>
      <c r="I12" s="5">
        <v>10</v>
      </c>
      <c r="J12" s="5"/>
      <c r="K12" s="5">
        <v>453870</v>
      </c>
      <c r="L12" s="5"/>
      <c r="M12" s="5">
        <v>0</v>
      </c>
      <c r="N12" s="5"/>
      <c r="O12" s="5">
        <v>0</v>
      </c>
      <c r="P12" s="5"/>
      <c r="Q12" s="5">
        <v>453870</v>
      </c>
      <c r="S12" s="7">
        <v>0</v>
      </c>
      <c r="U12" s="6"/>
    </row>
    <row r="13" spans="1:21" ht="18.75">
      <c r="A13" s="2" t="s">
        <v>92</v>
      </c>
      <c r="C13" s="21" t="s">
        <v>95</v>
      </c>
      <c r="E13" s="14" t="s">
        <v>96</v>
      </c>
      <c r="G13" s="21" t="s">
        <v>97</v>
      </c>
      <c r="I13" s="5">
        <v>0</v>
      </c>
      <c r="J13" s="5"/>
      <c r="K13" s="5">
        <v>520000</v>
      </c>
      <c r="L13" s="5"/>
      <c r="M13" s="5">
        <v>0</v>
      </c>
      <c r="N13" s="5"/>
      <c r="O13" s="5">
        <v>0</v>
      </c>
      <c r="P13" s="5"/>
      <c r="Q13" s="5">
        <v>520000</v>
      </c>
      <c r="S13" s="7">
        <v>0</v>
      </c>
      <c r="U13" s="6"/>
    </row>
    <row r="14" spans="1:21" ht="18.75">
      <c r="A14" s="2" t="s">
        <v>98</v>
      </c>
      <c r="C14" s="21" t="s">
        <v>99</v>
      </c>
      <c r="E14" s="14" t="s">
        <v>82</v>
      </c>
      <c r="G14" s="21" t="s">
        <v>100</v>
      </c>
      <c r="I14" s="5">
        <v>0</v>
      </c>
      <c r="J14" s="5"/>
      <c r="K14" s="5">
        <v>380875</v>
      </c>
      <c r="L14" s="5"/>
      <c r="M14" s="5">
        <v>0</v>
      </c>
      <c r="N14" s="5"/>
      <c r="O14" s="5">
        <v>0</v>
      </c>
      <c r="P14" s="5"/>
      <c r="Q14" s="5">
        <v>380875</v>
      </c>
      <c r="S14" s="7">
        <v>0</v>
      </c>
      <c r="U14" s="6"/>
    </row>
    <row r="15" spans="1:21" ht="18.75">
      <c r="A15" s="2" t="s">
        <v>101</v>
      </c>
      <c r="C15" s="21" t="s">
        <v>102</v>
      </c>
      <c r="E15" s="14" t="s">
        <v>96</v>
      </c>
      <c r="G15" s="21" t="s">
        <v>103</v>
      </c>
      <c r="I15" s="5">
        <v>0</v>
      </c>
      <c r="J15" s="5"/>
      <c r="K15" s="5">
        <v>8529295834</v>
      </c>
      <c r="L15" s="5"/>
      <c r="M15" s="5">
        <v>2922604911</v>
      </c>
      <c r="N15" s="5"/>
      <c r="O15" s="5">
        <v>9360012600</v>
      </c>
      <c r="P15" s="5"/>
      <c r="Q15" s="5">
        <v>2091888145</v>
      </c>
      <c r="S15" s="7">
        <v>4.0000000000000002E-4</v>
      </c>
      <c r="U15" s="6"/>
    </row>
    <row r="16" spans="1:21" ht="18.75">
      <c r="A16" s="2" t="s">
        <v>101</v>
      </c>
      <c r="C16" s="21" t="s">
        <v>104</v>
      </c>
      <c r="E16" s="14" t="s">
        <v>82</v>
      </c>
      <c r="G16" s="21" t="s">
        <v>105</v>
      </c>
      <c r="I16" s="5">
        <v>0</v>
      </c>
      <c r="J16" s="5"/>
      <c r="K16" s="5">
        <v>53134874360</v>
      </c>
      <c r="L16" s="5"/>
      <c r="M16" s="5">
        <v>362133883992</v>
      </c>
      <c r="N16" s="5"/>
      <c r="O16" s="5">
        <v>403435166349</v>
      </c>
      <c r="P16" s="5"/>
      <c r="Q16" s="5">
        <v>11833592003</v>
      </c>
      <c r="S16" s="7">
        <v>2.3E-3</v>
      </c>
      <c r="U16" s="6"/>
    </row>
    <row r="17" spans="11:21" ht="19.5" thickBot="1">
      <c r="K17" s="12">
        <f>SUM(K8:K16)</f>
        <v>61737546865</v>
      </c>
      <c r="L17" s="5"/>
      <c r="M17" s="12">
        <f>SUM(M8:M16)</f>
        <v>365057095007</v>
      </c>
      <c r="N17" s="5"/>
      <c r="O17" s="12">
        <f>SUM(O8:O16)</f>
        <v>412795178949</v>
      </c>
      <c r="P17" s="5"/>
      <c r="Q17" s="12">
        <f>SUM(Q8:Q16)</f>
        <v>13999462923</v>
      </c>
      <c r="S17" s="13">
        <f>SUM(S8:S16)</f>
        <v>2.7000000000000001E-3</v>
      </c>
      <c r="U17" s="6"/>
    </row>
    <row r="18" spans="11:21" ht="15.75" thickTop="1"/>
    <row r="19" spans="11:21" ht="18.75">
      <c r="K19" s="3"/>
      <c r="M19" s="5"/>
      <c r="O19" s="3"/>
      <c r="Q19" s="3"/>
    </row>
    <row r="21" spans="11:21">
      <c r="K21" s="3"/>
      <c r="L21" s="3"/>
      <c r="M21" s="3"/>
      <c r="N21" s="3"/>
      <c r="O21" s="3"/>
      <c r="P21" s="3"/>
      <c r="Q21" s="3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="120" zoomScaleNormal="100" zoomScaleSheetLayoutView="120" workbookViewId="0">
      <selection activeCell="H10" sqref="H10"/>
    </sheetView>
  </sheetViews>
  <sheetFormatPr defaultRowHeight="15"/>
  <cols>
    <col min="1" max="1" width="22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4.140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8.75">
      <c r="R5" s="5"/>
    </row>
    <row r="6" spans="1:18" ht="23.25">
      <c r="A6" s="9" t="s">
        <v>107</v>
      </c>
      <c r="B6" s="9" t="s">
        <v>107</v>
      </c>
      <c r="C6" s="9" t="s">
        <v>107</v>
      </c>
      <c r="D6" s="9" t="s">
        <v>107</v>
      </c>
      <c r="E6" s="9" t="s">
        <v>107</v>
      </c>
      <c r="F6" s="9" t="s">
        <v>107</v>
      </c>
      <c r="H6" s="9" t="s">
        <v>108</v>
      </c>
      <c r="I6" s="9" t="s">
        <v>108</v>
      </c>
      <c r="J6" s="9" t="s">
        <v>108</v>
      </c>
      <c r="K6" s="9" t="s">
        <v>108</v>
      </c>
      <c r="L6" s="9" t="s">
        <v>108</v>
      </c>
      <c r="N6" s="9" t="s">
        <v>109</v>
      </c>
      <c r="O6" s="9" t="s">
        <v>109</v>
      </c>
      <c r="P6" s="9" t="s">
        <v>109</v>
      </c>
      <c r="Q6" s="9" t="s">
        <v>109</v>
      </c>
      <c r="R6" s="9" t="s">
        <v>109</v>
      </c>
    </row>
    <row r="7" spans="1:18" ht="23.25">
      <c r="A7" s="9" t="s">
        <v>110</v>
      </c>
      <c r="C7" s="9" t="s">
        <v>111</v>
      </c>
      <c r="F7" s="9" t="s">
        <v>70</v>
      </c>
      <c r="H7" s="9" t="s">
        <v>112</v>
      </c>
      <c r="J7" s="9" t="s">
        <v>113</v>
      </c>
      <c r="L7" s="9" t="s">
        <v>114</v>
      </c>
      <c r="N7" s="9" t="s">
        <v>112</v>
      </c>
      <c r="P7" s="9" t="s">
        <v>113</v>
      </c>
      <c r="R7" s="9" t="s">
        <v>114</v>
      </c>
    </row>
    <row r="8" spans="1:18" ht="18.75">
      <c r="A8" s="2" t="s">
        <v>80</v>
      </c>
      <c r="C8" s="5">
        <v>30</v>
      </c>
      <c r="D8" s="5"/>
      <c r="E8" s="5"/>
      <c r="F8" s="5">
        <v>0</v>
      </c>
      <c r="G8" s="5"/>
      <c r="H8" s="5">
        <v>531193</v>
      </c>
      <c r="I8" s="5"/>
      <c r="J8" s="5">
        <v>0</v>
      </c>
      <c r="K8" s="5"/>
      <c r="L8" s="5">
        <v>531193</v>
      </c>
      <c r="M8" s="5"/>
      <c r="N8" s="5">
        <v>156489009</v>
      </c>
      <c r="O8" s="5"/>
      <c r="P8" s="5">
        <v>0</v>
      </c>
      <c r="Q8" s="5"/>
      <c r="R8" s="5">
        <v>156489009</v>
      </c>
    </row>
    <row r="9" spans="1:18" ht="18.75">
      <c r="A9" s="2" t="s">
        <v>84</v>
      </c>
      <c r="C9" s="5">
        <v>29</v>
      </c>
      <c r="D9" s="5"/>
      <c r="E9" s="5"/>
      <c r="F9" s="5">
        <v>10</v>
      </c>
      <c r="G9" s="5"/>
      <c r="H9" s="5">
        <v>2045</v>
      </c>
      <c r="I9" s="5"/>
      <c r="J9" s="5">
        <v>-3</v>
      </c>
      <c r="K9" s="5"/>
      <c r="L9" s="5">
        <v>2042</v>
      </c>
      <c r="M9" s="5"/>
      <c r="N9" s="5">
        <v>28441</v>
      </c>
      <c r="O9" s="5"/>
      <c r="P9" s="5">
        <v>-3</v>
      </c>
      <c r="Q9" s="5"/>
      <c r="R9" s="5">
        <v>28438</v>
      </c>
    </row>
    <row r="10" spans="1:18" ht="18.75">
      <c r="A10" s="2" t="s">
        <v>87</v>
      </c>
      <c r="C10" s="5">
        <v>23</v>
      </c>
      <c r="D10" s="5"/>
      <c r="E10" s="5"/>
      <c r="F10" s="5">
        <v>10</v>
      </c>
      <c r="G10" s="5"/>
      <c r="H10" s="5">
        <v>1860</v>
      </c>
      <c r="I10" s="5"/>
      <c r="J10" s="5">
        <v>-11</v>
      </c>
      <c r="K10" s="5"/>
      <c r="L10" s="5">
        <v>1849</v>
      </c>
      <c r="M10" s="5"/>
      <c r="N10" s="5">
        <v>17146</v>
      </c>
      <c r="O10" s="5"/>
      <c r="P10" s="5">
        <v>-117</v>
      </c>
      <c r="Q10" s="5"/>
      <c r="R10" s="5">
        <v>17029</v>
      </c>
    </row>
    <row r="11" spans="1:18" ht="18.75">
      <c r="A11" s="2" t="s">
        <v>90</v>
      </c>
      <c r="C11" s="5">
        <v>30</v>
      </c>
      <c r="D11" s="5"/>
      <c r="E11" s="5"/>
      <c r="F11" s="5">
        <v>10</v>
      </c>
      <c r="G11" s="5"/>
      <c r="H11" s="5">
        <v>74877</v>
      </c>
      <c r="I11" s="5"/>
      <c r="J11" s="5">
        <v>-120</v>
      </c>
      <c r="K11" s="5"/>
      <c r="L11" s="5">
        <v>74757</v>
      </c>
      <c r="M11" s="5"/>
      <c r="N11" s="5">
        <v>8616670</v>
      </c>
      <c r="O11" s="5"/>
      <c r="P11" s="5">
        <v>-120</v>
      </c>
      <c r="Q11" s="5"/>
      <c r="R11" s="5">
        <v>8616550</v>
      </c>
    </row>
    <row r="12" spans="1:18" ht="18.75">
      <c r="A12" s="2" t="s">
        <v>92</v>
      </c>
      <c r="C12" s="5">
        <v>30</v>
      </c>
      <c r="D12" s="5"/>
      <c r="E12" s="5"/>
      <c r="F12" s="5">
        <v>10</v>
      </c>
      <c r="G12" s="5"/>
      <c r="H12" s="5">
        <v>3844</v>
      </c>
      <c r="I12" s="5"/>
      <c r="J12" s="5">
        <v>-158</v>
      </c>
      <c r="K12" s="5"/>
      <c r="L12" s="5">
        <v>3686</v>
      </c>
      <c r="M12" s="5"/>
      <c r="N12" s="5">
        <v>59559</v>
      </c>
      <c r="O12" s="5"/>
      <c r="P12" s="5">
        <v>-158</v>
      </c>
      <c r="Q12" s="5"/>
      <c r="R12" s="5">
        <v>59401</v>
      </c>
    </row>
    <row r="13" spans="1:18" ht="18.75">
      <c r="A13" s="2" t="s">
        <v>101</v>
      </c>
      <c r="C13" s="5">
        <v>30</v>
      </c>
      <c r="D13" s="5"/>
      <c r="E13" s="5"/>
      <c r="F13" s="5">
        <v>0</v>
      </c>
      <c r="G13" s="5"/>
      <c r="H13" s="5">
        <v>5184</v>
      </c>
      <c r="I13" s="5"/>
      <c r="J13" s="5">
        <v>0</v>
      </c>
      <c r="K13" s="5"/>
      <c r="L13" s="5">
        <v>5184</v>
      </c>
      <c r="M13" s="5"/>
      <c r="N13" s="5">
        <v>33788620</v>
      </c>
      <c r="O13" s="5"/>
      <c r="P13" s="5">
        <v>0</v>
      </c>
      <c r="Q13" s="5"/>
      <c r="R13" s="5">
        <v>33788620</v>
      </c>
    </row>
    <row r="14" spans="1:18" ht="19.5" thickBot="1">
      <c r="H14" s="12">
        <f>SUM(H8:H13)</f>
        <v>619003</v>
      </c>
      <c r="I14" s="5"/>
      <c r="J14" s="12">
        <f>SUM(J8:J13)</f>
        <v>-292</v>
      </c>
      <c r="K14" s="5"/>
      <c r="L14" s="12">
        <f>SUM(L8:L13)</f>
        <v>618711</v>
      </c>
      <c r="M14" s="5"/>
      <c r="N14" s="12">
        <f>SUM(N8:N13)</f>
        <v>198999445</v>
      </c>
      <c r="O14" s="5"/>
      <c r="P14" s="12">
        <f>SUM(P8:P13)</f>
        <v>-398</v>
      </c>
      <c r="Q14" s="5"/>
      <c r="R14" s="12">
        <f>SUM(R8:R13)</f>
        <v>198999047</v>
      </c>
    </row>
    <row r="15" spans="1:18" ht="15.75" thickTop="1"/>
    <row r="16" spans="1:18">
      <c r="H16" s="3"/>
      <c r="L16" s="3"/>
      <c r="N16" s="3"/>
      <c r="R16" s="3"/>
    </row>
    <row r="17" spans="8:18"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6"/>
  <sheetViews>
    <sheetView rightToLeft="1" view="pageBreakPreview" zoomScale="80" zoomScaleNormal="100" zoomScaleSheetLayoutView="80" workbookViewId="0">
      <selection activeCell="O13" sqref="O13:O52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8.75">
      <c r="S5" s="5"/>
    </row>
    <row r="6" spans="1:19" ht="23.25">
      <c r="A6" s="8" t="s">
        <v>3</v>
      </c>
      <c r="C6" s="9" t="s">
        <v>116</v>
      </c>
      <c r="D6" s="9" t="s">
        <v>116</v>
      </c>
      <c r="E6" s="9" t="s">
        <v>116</v>
      </c>
      <c r="F6" s="9" t="s">
        <v>116</v>
      </c>
      <c r="G6" s="9" t="s">
        <v>116</v>
      </c>
      <c r="I6" s="9" t="s">
        <v>108</v>
      </c>
      <c r="J6" s="9" t="s">
        <v>108</v>
      </c>
      <c r="K6" s="9" t="s">
        <v>108</v>
      </c>
      <c r="L6" s="9" t="s">
        <v>108</v>
      </c>
      <c r="M6" s="9" t="s">
        <v>108</v>
      </c>
      <c r="O6" s="9" t="s">
        <v>109</v>
      </c>
      <c r="P6" s="9" t="s">
        <v>109</v>
      </c>
      <c r="Q6" s="9" t="s">
        <v>109</v>
      </c>
      <c r="R6" s="9" t="s">
        <v>109</v>
      </c>
      <c r="S6" s="9" t="s">
        <v>109</v>
      </c>
    </row>
    <row r="7" spans="1:19" ht="23.25">
      <c r="A7" s="9" t="s">
        <v>3</v>
      </c>
      <c r="C7" s="9" t="s">
        <v>117</v>
      </c>
      <c r="E7" s="9" t="s">
        <v>118</v>
      </c>
      <c r="G7" s="9" t="s">
        <v>119</v>
      </c>
      <c r="I7" s="9" t="s">
        <v>120</v>
      </c>
      <c r="K7" s="9" t="s">
        <v>113</v>
      </c>
      <c r="M7" s="9" t="s">
        <v>121</v>
      </c>
      <c r="O7" s="9" t="s">
        <v>120</v>
      </c>
      <c r="Q7" s="9" t="s">
        <v>113</v>
      </c>
      <c r="S7" s="9" t="s">
        <v>121</v>
      </c>
    </row>
    <row r="8" spans="1:19" ht="18.75">
      <c r="A8" s="2" t="s">
        <v>122</v>
      </c>
      <c r="C8" s="21" t="s">
        <v>123</v>
      </c>
      <c r="E8" s="5">
        <v>1398518</v>
      </c>
      <c r="F8" s="5"/>
      <c r="G8" s="5">
        <v>350</v>
      </c>
      <c r="H8" s="5"/>
      <c r="I8" s="5">
        <v>0</v>
      </c>
      <c r="J8" s="5"/>
      <c r="K8" s="5">
        <v>0</v>
      </c>
      <c r="L8" s="5"/>
      <c r="M8" s="5">
        <v>0</v>
      </c>
      <c r="N8" s="5"/>
      <c r="O8" s="5">
        <v>489481300</v>
      </c>
      <c r="P8" s="5"/>
      <c r="Q8" s="5">
        <v>0</v>
      </c>
      <c r="R8" s="5"/>
      <c r="S8" s="5">
        <v>489481300</v>
      </c>
    </row>
    <row r="9" spans="1:19" ht="18.75">
      <c r="A9" s="2" t="s">
        <v>60</v>
      </c>
      <c r="C9" s="21" t="s">
        <v>124</v>
      </c>
      <c r="E9" s="5">
        <v>6942000</v>
      </c>
      <c r="F9" s="5"/>
      <c r="G9" s="5">
        <v>300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2082600000</v>
      </c>
      <c r="P9" s="5"/>
      <c r="Q9" s="5">
        <v>0</v>
      </c>
      <c r="R9" s="5"/>
      <c r="S9" s="5">
        <v>2082600000</v>
      </c>
    </row>
    <row r="10" spans="1:19" ht="18.75">
      <c r="A10" s="2" t="s">
        <v>33</v>
      </c>
      <c r="C10" s="21" t="s">
        <v>125</v>
      </c>
      <c r="E10" s="5">
        <v>3200000</v>
      </c>
      <c r="F10" s="5"/>
      <c r="G10" s="5">
        <v>380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1216000000</v>
      </c>
      <c r="P10" s="5"/>
      <c r="Q10" s="5">
        <v>0</v>
      </c>
      <c r="R10" s="5"/>
      <c r="S10" s="5">
        <v>1216000000</v>
      </c>
    </row>
    <row r="11" spans="1:19" ht="18.75">
      <c r="A11" s="2" t="s">
        <v>55</v>
      </c>
      <c r="C11" s="21" t="s">
        <v>126</v>
      </c>
      <c r="E11" s="5">
        <v>2490764</v>
      </c>
      <c r="F11" s="5"/>
      <c r="G11" s="5">
        <v>150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373614600</v>
      </c>
      <c r="P11" s="5"/>
      <c r="Q11" s="5">
        <v>-11652214</v>
      </c>
      <c r="R11" s="5"/>
      <c r="S11" s="5">
        <v>361962386</v>
      </c>
    </row>
    <row r="12" spans="1:19" ht="18.75">
      <c r="A12" s="2" t="s">
        <v>44</v>
      </c>
      <c r="C12" s="21" t="s">
        <v>127</v>
      </c>
      <c r="E12" s="5">
        <v>4000000</v>
      </c>
      <c r="F12" s="5"/>
      <c r="G12" s="5">
        <v>2000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8000000000</v>
      </c>
      <c r="P12" s="5"/>
      <c r="Q12" s="5">
        <v>0</v>
      </c>
      <c r="R12" s="5"/>
      <c r="S12" s="5">
        <v>8000000000</v>
      </c>
    </row>
    <row r="13" spans="1:19" ht="18.75">
      <c r="A13" s="2" t="s">
        <v>43</v>
      </c>
      <c r="C13" s="21" t="s">
        <v>128</v>
      </c>
      <c r="E13" s="5">
        <v>17350000</v>
      </c>
      <c r="F13" s="5"/>
      <c r="G13" s="5">
        <v>720</v>
      </c>
      <c r="H13" s="5"/>
      <c r="I13" s="5">
        <v>12492000000</v>
      </c>
      <c r="J13" s="5"/>
      <c r="K13" s="5">
        <v>-970635502</v>
      </c>
      <c r="L13" s="5"/>
      <c r="M13" s="5">
        <v>11521364498</v>
      </c>
      <c r="N13" s="5"/>
      <c r="O13" s="22">
        <v>12492000000</v>
      </c>
      <c r="P13" s="5"/>
      <c r="Q13" s="5">
        <v>-970635502</v>
      </c>
      <c r="R13" s="5"/>
      <c r="S13" s="5">
        <v>11521364498</v>
      </c>
    </row>
    <row r="14" spans="1:19" ht="18.75">
      <c r="A14" s="2" t="s">
        <v>45</v>
      </c>
      <c r="C14" s="21" t="s">
        <v>129</v>
      </c>
      <c r="E14" s="5">
        <v>32382652</v>
      </c>
      <c r="F14" s="5"/>
      <c r="G14" s="5">
        <v>1930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22">
        <v>62498518360</v>
      </c>
      <c r="P14" s="5"/>
      <c r="Q14" s="5">
        <v>-1052163609</v>
      </c>
      <c r="R14" s="5"/>
      <c r="S14" s="5">
        <v>61446354751</v>
      </c>
    </row>
    <row r="15" spans="1:19" ht="18.75">
      <c r="A15" s="2" t="s">
        <v>63</v>
      </c>
      <c r="C15" s="21" t="s">
        <v>130</v>
      </c>
      <c r="E15" s="5">
        <v>9795660</v>
      </c>
      <c r="F15" s="5"/>
      <c r="G15" s="5">
        <v>280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22">
        <v>2742792608</v>
      </c>
      <c r="P15" s="5"/>
      <c r="Q15" s="5">
        <v>0</v>
      </c>
      <c r="R15" s="5"/>
      <c r="S15" s="5">
        <v>2742792608</v>
      </c>
    </row>
    <row r="16" spans="1:19" ht="18.75">
      <c r="A16" s="2" t="s">
        <v>56</v>
      </c>
      <c r="C16" s="21" t="s">
        <v>130</v>
      </c>
      <c r="E16" s="5">
        <v>85397261</v>
      </c>
      <c r="F16" s="5"/>
      <c r="G16" s="5">
        <v>28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22">
        <v>2391124040</v>
      </c>
      <c r="P16" s="5"/>
      <c r="Q16" s="5">
        <v>0</v>
      </c>
      <c r="R16" s="5"/>
      <c r="S16" s="5">
        <v>2391124040</v>
      </c>
    </row>
    <row r="17" spans="1:19" ht="18.75">
      <c r="A17" s="2" t="s">
        <v>131</v>
      </c>
      <c r="C17" s="21" t="s">
        <v>132</v>
      </c>
      <c r="E17" s="5">
        <v>499387</v>
      </c>
      <c r="F17" s="5"/>
      <c r="G17" s="5">
        <v>73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22">
        <v>36455251</v>
      </c>
      <c r="P17" s="5"/>
      <c r="Q17" s="5">
        <v>-1207128</v>
      </c>
      <c r="R17" s="5"/>
      <c r="S17" s="5">
        <v>35248123</v>
      </c>
    </row>
    <row r="18" spans="1:19" ht="18.75">
      <c r="A18" s="2" t="s">
        <v>42</v>
      </c>
      <c r="C18" s="21" t="s">
        <v>133</v>
      </c>
      <c r="E18" s="5">
        <v>7100000</v>
      </c>
      <c r="F18" s="5"/>
      <c r="G18" s="5">
        <v>1000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22">
        <v>7100000000</v>
      </c>
      <c r="P18" s="5"/>
      <c r="Q18" s="5">
        <v>0</v>
      </c>
      <c r="R18" s="5"/>
      <c r="S18" s="5">
        <v>7100000000</v>
      </c>
    </row>
    <row r="19" spans="1:19" ht="18.75">
      <c r="A19" s="2" t="s">
        <v>47</v>
      </c>
      <c r="C19" s="21" t="s">
        <v>134</v>
      </c>
      <c r="E19" s="5">
        <v>6760088</v>
      </c>
      <c r="F19" s="5"/>
      <c r="G19" s="5">
        <v>2000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22">
        <v>13520176000</v>
      </c>
      <c r="P19" s="5"/>
      <c r="Q19" s="5">
        <v>-559271890</v>
      </c>
      <c r="R19" s="5"/>
      <c r="S19" s="5">
        <v>12960904110</v>
      </c>
    </row>
    <row r="20" spans="1:19" ht="18.75">
      <c r="A20" s="2" t="s">
        <v>135</v>
      </c>
      <c r="C20" s="21" t="s">
        <v>136</v>
      </c>
      <c r="E20" s="5">
        <v>4500000</v>
      </c>
      <c r="F20" s="5"/>
      <c r="G20" s="5">
        <v>2370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22">
        <v>10665000000</v>
      </c>
      <c r="P20" s="5"/>
      <c r="Q20" s="5">
        <v>0</v>
      </c>
      <c r="R20" s="5"/>
      <c r="S20" s="5">
        <v>10665000000</v>
      </c>
    </row>
    <row r="21" spans="1:19" ht="18.75">
      <c r="A21" s="2" t="s">
        <v>46</v>
      </c>
      <c r="C21" s="21" t="s">
        <v>137</v>
      </c>
      <c r="E21" s="5">
        <v>7864723</v>
      </c>
      <c r="F21" s="5"/>
      <c r="G21" s="5">
        <v>1100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22">
        <v>8651195300</v>
      </c>
      <c r="P21" s="5"/>
      <c r="Q21" s="5">
        <v>-264246337</v>
      </c>
      <c r="R21" s="5"/>
      <c r="S21" s="5">
        <v>8386948963</v>
      </c>
    </row>
    <row r="22" spans="1:19" ht="18.75">
      <c r="A22" s="2" t="s">
        <v>23</v>
      </c>
      <c r="C22" s="21" t="s">
        <v>127</v>
      </c>
      <c r="E22" s="5">
        <v>3050000</v>
      </c>
      <c r="F22" s="5"/>
      <c r="G22" s="5">
        <v>4175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22">
        <v>12733752596</v>
      </c>
      <c r="P22" s="5"/>
      <c r="Q22" s="5">
        <v>0</v>
      </c>
      <c r="R22" s="5"/>
      <c r="S22" s="5">
        <v>12733752596</v>
      </c>
    </row>
    <row r="23" spans="1:19" ht="18.75">
      <c r="A23" s="2" t="s">
        <v>138</v>
      </c>
      <c r="C23" s="21" t="s">
        <v>139</v>
      </c>
      <c r="E23" s="5">
        <v>6250000</v>
      </c>
      <c r="F23" s="5"/>
      <c r="G23" s="5">
        <v>1300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22">
        <v>8125000000</v>
      </c>
      <c r="P23" s="5"/>
      <c r="Q23" s="5">
        <v>0</v>
      </c>
      <c r="R23" s="5"/>
      <c r="S23" s="5">
        <v>8125000000</v>
      </c>
    </row>
    <row r="24" spans="1:19" ht="18.75">
      <c r="A24" s="2" t="s">
        <v>53</v>
      </c>
      <c r="C24" s="21" t="s">
        <v>140</v>
      </c>
      <c r="E24" s="5">
        <v>33223310</v>
      </c>
      <c r="F24" s="5"/>
      <c r="G24" s="5">
        <v>400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22">
        <v>13289329479</v>
      </c>
      <c r="P24" s="5"/>
      <c r="Q24" s="5">
        <v>0</v>
      </c>
      <c r="R24" s="5"/>
      <c r="S24" s="5">
        <v>13289329479</v>
      </c>
    </row>
    <row r="25" spans="1:19" ht="18.75">
      <c r="A25" s="2" t="s">
        <v>141</v>
      </c>
      <c r="C25" s="21" t="s">
        <v>142</v>
      </c>
      <c r="E25" s="5">
        <v>6000000</v>
      </c>
      <c r="F25" s="5"/>
      <c r="G25" s="5">
        <v>800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22">
        <v>4800000000</v>
      </c>
      <c r="P25" s="5"/>
      <c r="Q25" s="5">
        <v>0</v>
      </c>
      <c r="R25" s="5"/>
      <c r="S25" s="5">
        <v>4800000000</v>
      </c>
    </row>
    <row r="26" spans="1:19" ht="18.75">
      <c r="A26" s="2" t="s">
        <v>16</v>
      </c>
      <c r="C26" s="21" t="s">
        <v>130</v>
      </c>
      <c r="E26" s="5">
        <v>20321813</v>
      </c>
      <c r="F26" s="5"/>
      <c r="G26" s="5">
        <v>66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22">
        <v>1341239658</v>
      </c>
      <c r="P26" s="5"/>
      <c r="Q26" s="5">
        <v>0</v>
      </c>
      <c r="R26" s="5"/>
      <c r="S26" s="5">
        <v>1341239658</v>
      </c>
    </row>
    <row r="27" spans="1:19" ht="18.75">
      <c r="A27" s="2" t="s">
        <v>22</v>
      </c>
      <c r="C27" s="21" t="s">
        <v>143</v>
      </c>
      <c r="E27" s="5">
        <v>4706882</v>
      </c>
      <c r="F27" s="5"/>
      <c r="G27" s="5">
        <v>3850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22">
        <v>18121510326</v>
      </c>
      <c r="P27" s="5"/>
      <c r="Q27" s="5">
        <v>0</v>
      </c>
      <c r="R27" s="5"/>
      <c r="S27" s="5">
        <v>18121510326</v>
      </c>
    </row>
    <row r="28" spans="1:19" ht="18.75">
      <c r="A28" s="2" t="s">
        <v>57</v>
      </c>
      <c r="C28" s="21" t="s">
        <v>144</v>
      </c>
      <c r="E28" s="5">
        <v>2665000</v>
      </c>
      <c r="F28" s="5"/>
      <c r="G28" s="5">
        <v>3530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22">
        <v>9407450000</v>
      </c>
      <c r="P28" s="5"/>
      <c r="Q28" s="5">
        <v>0</v>
      </c>
      <c r="R28" s="5"/>
      <c r="S28" s="5">
        <v>9407450000</v>
      </c>
    </row>
    <row r="29" spans="1:19" ht="18.75">
      <c r="A29" s="2" t="s">
        <v>15</v>
      </c>
      <c r="C29" s="21" t="s">
        <v>145</v>
      </c>
      <c r="E29" s="5">
        <v>15000000</v>
      </c>
      <c r="F29" s="5"/>
      <c r="G29" s="5">
        <v>62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22">
        <v>930000000</v>
      </c>
      <c r="P29" s="5"/>
      <c r="Q29" s="5">
        <v>0</v>
      </c>
      <c r="R29" s="5"/>
      <c r="S29" s="5">
        <v>930000000</v>
      </c>
    </row>
    <row r="30" spans="1:19" ht="18.75">
      <c r="A30" s="2" t="s">
        <v>49</v>
      </c>
      <c r="C30" s="21" t="s">
        <v>146</v>
      </c>
      <c r="E30" s="5">
        <v>13546448</v>
      </c>
      <c r="F30" s="5"/>
      <c r="G30" s="5">
        <v>600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22">
        <v>8127868800</v>
      </c>
      <c r="P30" s="5"/>
      <c r="Q30" s="5">
        <v>-310550982</v>
      </c>
      <c r="R30" s="5"/>
      <c r="S30" s="5">
        <v>7817317818</v>
      </c>
    </row>
    <row r="31" spans="1:19" ht="18.75">
      <c r="A31" s="2" t="s">
        <v>40</v>
      </c>
      <c r="C31" s="21" t="s">
        <v>147</v>
      </c>
      <c r="E31" s="5">
        <v>8800000</v>
      </c>
      <c r="F31" s="5"/>
      <c r="G31" s="5">
        <v>1930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22">
        <v>16984000000</v>
      </c>
      <c r="P31" s="5"/>
      <c r="Q31" s="5">
        <v>0</v>
      </c>
      <c r="R31" s="5"/>
      <c r="S31" s="5">
        <v>16984000000</v>
      </c>
    </row>
    <row r="32" spans="1:19" ht="18.75">
      <c r="A32" s="2" t="s">
        <v>41</v>
      </c>
      <c r="C32" s="21" t="s">
        <v>148</v>
      </c>
      <c r="E32" s="5">
        <v>1795536</v>
      </c>
      <c r="F32" s="5"/>
      <c r="G32" s="5">
        <v>4750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22">
        <v>8528800750</v>
      </c>
      <c r="P32" s="5"/>
      <c r="Q32" s="5">
        <v>0</v>
      </c>
      <c r="R32" s="5"/>
      <c r="S32" s="5">
        <v>8528800750</v>
      </c>
    </row>
    <row r="33" spans="1:19" ht="18.75">
      <c r="A33" s="2" t="s">
        <v>64</v>
      </c>
      <c r="C33" s="21" t="s">
        <v>149</v>
      </c>
      <c r="E33" s="5">
        <v>1179000</v>
      </c>
      <c r="F33" s="5"/>
      <c r="G33" s="5">
        <v>1100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22">
        <v>1938566300</v>
      </c>
      <c r="P33" s="5"/>
      <c r="Q33" s="5">
        <v>0</v>
      </c>
      <c r="R33" s="5"/>
      <c r="S33" s="5">
        <v>1938566300</v>
      </c>
    </row>
    <row r="34" spans="1:19" ht="18.75">
      <c r="A34" s="2" t="s">
        <v>34</v>
      </c>
      <c r="C34" s="21" t="s">
        <v>145</v>
      </c>
      <c r="E34" s="5">
        <v>782257</v>
      </c>
      <c r="F34" s="5"/>
      <c r="G34" s="5">
        <v>300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22">
        <v>234677100</v>
      </c>
      <c r="P34" s="5"/>
      <c r="Q34" s="5">
        <v>0</v>
      </c>
      <c r="R34" s="5"/>
      <c r="S34" s="5">
        <v>234677100</v>
      </c>
    </row>
    <row r="35" spans="1:19" ht="18.75">
      <c r="A35" s="2" t="s">
        <v>58</v>
      </c>
      <c r="C35" s="21" t="s">
        <v>150</v>
      </c>
      <c r="E35" s="5">
        <v>1142895</v>
      </c>
      <c r="F35" s="5"/>
      <c r="G35" s="5">
        <v>2600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22">
        <v>2971527000</v>
      </c>
      <c r="P35" s="5"/>
      <c r="Q35" s="5">
        <v>0</v>
      </c>
      <c r="R35" s="5"/>
      <c r="S35" s="5">
        <v>2971527000</v>
      </c>
    </row>
    <row r="36" spans="1:19" ht="18.75">
      <c r="A36" s="2" t="s">
        <v>59</v>
      </c>
      <c r="C36" s="21" t="s">
        <v>151</v>
      </c>
      <c r="E36" s="5">
        <v>4118000</v>
      </c>
      <c r="F36" s="5"/>
      <c r="G36" s="5">
        <v>1800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22">
        <v>7412400000</v>
      </c>
      <c r="P36" s="5"/>
      <c r="Q36" s="5">
        <v>0</v>
      </c>
      <c r="R36" s="5"/>
      <c r="S36" s="5">
        <v>7412400000</v>
      </c>
    </row>
    <row r="37" spans="1:19" ht="18.75">
      <c r="A37" s="2" t="s">
        <v>66</v>
      </c>
      <c r="C37" s="21" t="s">
        <v>152</v>
      </c>
      <c r="E37" s="5">
        <v>2995371</v>
      </c>
      <c r="F37" s="5"/>
      <c r="G37" s="5">
        <v>700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22">
        <v>2096759700</v>
      </c>
      <c r="P37" s="5"/>
      <c r="Q37" s="5">
        <v>-247050237</v>
      </c>
      <c r="R37" s="5"/>
      <c r="S37" s="5">
        <v>1849709463</v>
      </c>
    </row>
    <row r="38" spans="1:19" ht="18.75">
      <c r="A38" s="2" t="s">
        <v>153</v>
      </c>
      <c r="C38" s="21" t="s">
        <v>139</v>
      </c>
      <c r="E38" s="5">
        <v>450652</v>
      </c>
      <c r="F38" s="5"/>
      <c r="G38" s="5">
        <v>6500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22">
        <v>2929238000</v>
      </c>
      <c r="P38" s="5"/>
      <c r="Q38" s="5">
        <v>0</v>
      </c>
      <c r="R38" s="5"/>
      <c r="S38" s="5">
        <v>2929238000</v>
      </c>
    </row>
    <row r="39" spans="1:19" ht="18.75">
      <c r="A39" s="2" t="s">
        <v>154</v>
      </c>
      <c r="C39" s="21" t="s">
        <v>145</v>
      </c>
      <c r="E39" s="5">
        <v>500000</v>
      </c>
      <c r="F39" s="5"/>
      <c r="G39" s="5">
        <v>2000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22">
        <v>1000000000</v>
      </c>
      <c r="P39" s="5"/>
      <c r="Q39" s="5">
        <v>0</v>
      </c>
      <c r="R39" s="5"/>
      <c r="S39" s="5">
        <v>1000000000</v>
      </c>
    </row>
    <row r="40" spans="1:19" ht="18.75">
      <c r="A40" s="2" t="s">
        <v>155</v>
      </c>
      <c r="C40" s="21" t="s">
        <v>156</v>
      </c>
      <c r="E40" s="5">
        <v>500000</v>
      </c>
      <c r="F40" s="5"/>
      <c r="G40" s="5">
        <v>1680</v>
      </c>
      <c r="H40" s="5"/>
      <c r="I40" s="5">
        <v>4911</v>
      </c>
      <c r="J40" s="5"/>
      <c r="K40" s="5">
        <v>0</v>
      </c>
      <c r="L40" s="5"/>
      <c r="M40" s="5">
        <v>4911</v>
      </c>
      <c r="N40" s="5"/>
      <c r="O40" s="22">
        <v>840004911</v>
      </c>
      <c r="P40" s="5"/>
      <c r="Q40" s="5">
        <v>0</v>
      </c>
      <c r="R40" s="5"/>
      <c r="S40" s="5">
        <v>840004911</v>
      </c>
    </row>
    <row r="41" spans="1:19" ht="18.75">
      <c r="A41" s="2" t="s">
        <v>31</v>
      </c>
      <c r="C41" s="21" t="s">
        <v>137</v>
      </c>
      <c r="E41" s="5">
        <v>1129857</v>
      </c>
      <c r="F41" s="5"/>
      <c r="G41" s="5">
        <v>3450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22">
        <v>3898006650</v>
      </c>
      <c r="P41" s="5"/>
      <c r="Q41" s="5">
        <v>-156330313</v>
      </c>
      <c r="R41" s="5"/>
      <c r="S41" s="5">
        <v>3741676337</v>
      </c>
    </row>
    <row r="42" spans="1:19" ht="18.75">
      <c r="A42" s="2" t="s">
        <v>157</v>
      </c>
      <c r="C42" s="21" t="s">
        <v>143</v>
      </c>
      <c r="E42" s="5">
        <v>938850</v>
      </c>
      <c r="F42" s="5"/>
      <c r="G42" s="5">
        <v>20000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22">
        <v>18777000000</v>
      </c>
      <c r="P42" s="5"/>
      <c r="Q42" s="5">
        <v>0</v>
      </c>
      <c r="R42" s="5"/>
      <c r="S42" s="5">
        <v>18777000000</v>
      </c>
    </row>
    <row r="43" spans="1:19" ht="18.75">
      <c r="A43" s="2" t="s">
        <v>158</v>
      </c>
      <c r="C43" s="21" t="s">
        <v>159</v>
      </c>
      <c r="E43" s="5">
        <v>11896067</v>
      </c>
      <c r="F43" s="5"/>
      <c r="G43" s="5">
        <v>84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22">
        <v>999269628</v>
      </c>
      <c r="P43" s="5"/>
      <c r="Q43" s="5">
        <v>0</v>
      </c>
      <c r="R43" s="5"/>
      <c r="S43" s="5">
        <v>999269628</v>
      </c>
    </row>
    <row r="44" spans="1:19" ht="18.75">
      <c r="A44" s="2" t="s">
        <v>69</v>
      </c>
      <c r="C44" s="21" t="s">
        <v>160</v>
      </c>
      <c r="E44" s="5">
        <v>9330901</v>
      </c>
      <c r="F44" s="5"/>
      <c r="G44" s="5">
        <v>825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22">
        <v>7697993325</v>
      </c>
      <c r="P44" s="5"/>
      <c r="Q44" s="5">
        <v>0</v>
      </c>
      <c r="R44" s="5"/>
      <c r="S44" s="5">
        <v>7697993325</v>
      </c>
    </row>
    <row r="45" spans="1:19" ht="18.75">
      <c r="A45" s="2" t="s">
        <v>161</v>
      </c>
      <c r="C45" s="21" t="s">
        <v>145</v>
      </c>
      <c r="E45" s="5">
        <v>671009</v>
      </c>
      <c r="F45" s="5"/>
      <c r="G45" s="5">
        <v>2000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22">
        <v>1342018000</v>
      </c>
      <c r="P45" s="5"/>
      <c r="Q45" s="5">
        <v>0</v>
      </c>
      <c r="R45" s="5"/>
      <c r="S45" s="5">
        <v>1342018000</v>
      </c>
    </row>
    <row r="46" spans="1:19" ht="18.75">
      <c r="A46" s="2" t="s">
        <v>162</v>
      </c>
      <c r="C46" s="21" t="s">
        <v>123</v>
      </c>
      <c r="E46" s="5">
        <v>48678</v>
      </c>
      <c r="F46" s="5"/>
      <c r="G46" s="5">
        <v>5500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22">
        <v>267729000</v>
      </c>
      <c r="P46" s="5"/>
      <c r="Q46" s="5">
        <v>0</v>
      </c>
      <c r="R46" s="5"/>
      <c r="S46" s="5">
        <v>267729000</v>
      </c>
    </row>
    <row r="47" spans="1:19" ht="18.75">
      <c r="A47" s="2" t="s">
        <v>27</v>
      </c>
      <c r="C47" s="21" t="s">
        <v>163</v>
      </c>
      <c r="E47" s="5">
        <v>2450000</v>
      </c>
      <c r="F47" s="5"/>
      <c r="G47" s="5">
        <v>9400</v>
      </c>
      <c r="H47" s="5"/>
      <c r="I47" s="5">
        <v>23030000000</v>
      </c>
      <c r="J47" s="5"/>
      <c r="K47" s="5">
        <v>-109890934</v>
      </c>
      <c r="L47" s="5"/>
      <c r="M47" s="5">
        <v>22920109066</v>
      </c>
      <c r="N47" s="5"/>
      <c r="O47" s="22">
        <v>23030000000</v>
      </c>
      <c r="P47" s="5"/>
      <c r="Q47" s="5">
        <v>-109890934</v>
      </c>
      <c r="R47" s="5"/>
      <c r="S47" s="5">
        <v>22920109066</v>
      </c>
    </row>
    <row r="48" spans="1:19" ht="18.75">
      <c r="A48" s="2" t="s">
        <v>21</v>
      </c>
      <c r="C48" s="21" t="s">
        <v>164</v>
      </c>
      <c r="E48" s="5">
        <v>7659395</v>
      </c>
      <c r="F48" s="5"/>
      <c r="G48" s="5">
        <v>121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22">
        <v>926786795</v>
      </c>
      <c r="P48" s="5"/>
      <c r="Q48" s="5">
        <v>0</v>
      </c>
      <c r="R48" s="5"/>
      <c r="S48" s="5">
        <v>926786795</v>
      </c>
    </row>
    <row r="49" spans="1:19" ht="18.75">
      <c r="A49" s="2" t="s">
        <v>165</v>
      </c>
      <c r="C49" s="21" t="s">
        <v>143</v>
      </c>
      <c r="E49" s="5">
        <v>397424</v>
      </c>
      <c r="F49" s="5"/>
      <c r="G49" s="5">
        <v>3000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22">
        <v>1192272000</v>
      </c>
      <c r="P49" s="5"/>
      <c r="Q49" s="5">
        <v>0</v>
      </c>
      <c r="R49" s="5"/>
      <c r="S49" s="5">
        <v>1192272000</v>
      </c>
    </row>
    <row r="50" spans="1:19" ht="18.75">
      <c r="A50" s="2" t="s">
        <v>35</v>
      </c>
      <c r="C50" s="21" t="s">
        <v>125</v>
      </c>
      <c r="E50" s="5">
        <v>95581</v>
      </c>
      <c r="F50" s="5"/>
      <c r="G50" s="5">
        <v>110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22">
        <v>10513910</v>
      </c>
      <c r="P50" s="5"/>
      <c r="Q50" s="5">
        <v>0</v>
      </c>
      <c r="R50" s="5"/>
      <c r="S50" s="5">
        <v>10513910</v>
      </c>
    </row>
    <row r="51" spans="1:19" ht="18.75">
      <c r="A51" s="2" t="s">
        <v>32</v>
      </c>
      <c r="C51" s="21" t="s">
        <v>166</v>
      </c>
      <c r="E51" s="5">
        <v>325402</v>
      </c>
      <c r="F51" s="5"/>
      <c r="G51" s="5">
        <v>430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22">
        <v>139922860</v>
      </c>
      <c r="P51" s="5"/>
      <c r="Q51" s="5">
        <v>-8463802</v>
      </c>
      <c r="R51" s="5"/>
      <c r="S51" s="5">
        <v>131459058</v>
      </c>
    </row>
    <row r="52" spans="1:19" ht="18.75">
      <c r="A52" s="2" t="s">
        <v>25</v>
      </c>
      <c r="C52" s="21" t="s">
        <v>164</v>
      </c>
      <c r="E52" s="5">
        <v>800000</v>
      </c>
      <c r="F52" s="5"/>
      <c r="G52" s="5">
        <v>10000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22">
        <v>8000000000</v>
      </c>
      <c r="P52" s="5"/>
      <c r="Q52" s="5">
        <v>0</v>
      </c>
      <c r="R52" s="5"/>
      <c r="S52" s="5">
        <v>8000000000</v>
      </c>
    </row>
    <row r="53" spans="1:19" ht="19.5" thickBot="1">
      <c r="I53" s="12">
        <f>SUM(I8:I52)</f>
        <v>35522004911</v>
      </c>
      <c r="J53" s="5"/>
      <c r="K53" s="12">
        <f>SUM(K8:K52)</f>
        <v>-1080526436</v>
      </c>
      <c r="L53" s="5"/>
      <c r="M53" s="12">
        <f>SUM(M8:M52)</f>
        <v>34441478475</v>
      </c>
      <c r="N53" s="5"/>
      <c r="O53" s="12">
        <f>SUM(O8:O52)</f>
        <v>320352594247</v>
      </c>
      <c r="P53" s="5"/>
      <c r="Q53" s="12">
        <f>SUM(Q8:Q52)</f>
        <v>-3691462948</v>
      </c>
      <c r="R53" s="5"/>
      <c r="S53" s="12">
        <f>SUM(S8:S52)</f>
        <v>316661131299</v>
      </c>
    </row>
    <row r="54" spans="1:19" ht="15.75" thickTop="1"/>
    <row r="55" spans="1:19">
      <c r="I55" s="3"/>
      <c r="K55" s="3"/>
      <c r="M55" s="3"/>
      <c r="O55" s="3"/>
      <c r="Q55" s="3"/>
      <c r="S55" s="3"/>
    </row>
    <row r="56" spans="1:19"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</sheetData>
  <mergeCells count="15">
    <mergeCell ref="A2:S2"/>
    <mergeCell ref="A3:S3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7"/>
  <sheetViews>
    <sheetView rightToLeft="1" view="pageBreakPreview" zoomScale="90" zoomScaleNormal="100" zoomScaleSheetLayoutView="90" workbookViewId="0">
      <selection activeCell="Q58" sqref="Q58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75">
      <c r="Q5" s="5"/>
    </row>
    <row r="6" spans="1:17" ht="23.25">
      <c r="A6" s="8" t="s">
        <v>3</v>
      </c>
      <c r="C6" s="9" t="s">
        <v>108</v>
      </c>
      <c r="D6" s="9" t="s">
        <v>108</v>
      </c>
      <c r="E6" s="9" t="s">
        <v>108</v>
      </c>
      <c r="F6" s="9" t="s">
        <v>108</v>
      </c>
      <c r="G6" s="9" t="s">
        <v>108</v>
      </c>
      <c r="H6" s="9" t="s">
        <v>108</v>
      </c>
      <c r="I6" s="9" t="s">
        <v>108</v>
      </c>
      <c r="K6" s="9" t="s">
        <v>109</v>
      </c>
      <c r="L6" s="9" t="s">
        <v>109</v>
      </c>
      <c r="M6" s="9" t="s">
        <v>109</v>
      </c>
      <c r="N6" s="9" t="s">
        <v>109</v>
      </c>
      <c r="O6" s="9" t="s">
        <v>109</v>
      </c>
      <c r="P6" s="9" t="s">
        <v>109</v>
      </c>
      <c r="Q6" s="9" t="s">
        <v>109</v>
      </c>
    </row>
    <row r="7" spans="1:17" ht="23.25">
      <c r="A7" s="9" t="s">
        <v>3</v>
      </c>
      <c r="C7" s="9" t="s">
        <v>7</v>
      </c>
      <c r="E7" s="9" t="s">
        <v>167</v>
      </c>
      <c r="G7" s="9" t="s">
        <v>168</v>
      </c>
      <c r="I7" s="9" t="s">
        <v>169</v>
      </c>
      <c r="K7" s="9" t="s">
        <v>7</v>
      </c>
      <c r="M7" s="9" t="s">
        <v>167</v>
      </c>
      <c r="O7" s="9" t="s">
        <v>168</v>
      </c>
      <c r="Q7" s="9" t="s">
        <v>169</v>
      </c>
    </row>
    <row r="8" spans="1:17" ht="18.75">
      <c r="A8" s="2" t="s">
        <v>52</v>
      </c>
      <c r="C8" s="5">
        <v>785000</v>
      </c>
      <c r="D8" s="5"/>
      <c r="E8" s="5">
        <v>63245685712</v>
      </c>
      <c r="F8" s="5"/>
      <c r="G8" s="5">
        <v>-54545014575</v>
      </c>
      <c r="H8" s="5"/>
      <c r="I8" s="5">
        <f>E8+G8</f>
        <v>8700671137</v>
      </c>
      <c r="J8" s="5"/>
      <c r="K8" s="5">
        <v>785000</v>
      </c>
      <c r="L8" s="5"/>
      <c r="M8" s="5">
        <v>63245685712</v>
      </c>
      <c r="N8" s="5"/>
      <c r="O8" s="5">
        <v>-59578141884</v>
      </c>
      <c r="P8" s="5"/>
      <c r="Q8" s="5">
        <f>M8+O8</f>
        <v>3667543828</v>
      </c>
    </row>
    <row r="9" spans="1:17" ht="18.75">
      <c r="A9" s="2" t="s">
        <v>62</v>
      </c>
      <c r="C9" s="5">
        <v>16700000</v>
      </c>
      <c r="D9" s="5"/>
      <c r="E9" s="5">
        <v>267934248900</v>
      </c>
      <c r="F9" s="5"/>
      <c r="G9" s="5">
        <v>-267948704145</v>
      </c>
      <c r="H9" s="5"/>
      <c r="I9" s="5">
        <f t="shared" ref="I9:I62" si="0">E9+G9</f>
        <v>-14455245</v>
      </c>
      <c r="J9" s="5"/>
      <c r="K9" s="5">
        <v>16700000</v>
      </c>
      <c r="L9" s="5"/>
      <c r="M9" s="5">
        <v>267934248900</v>
      </c>
      <c r="N9" s="5"/>
      <c r="O9" s="5">
        <v>-234728569020</v>
      </c>
      <c r="P9" s="5"/>
      <c r="Q9" s="5">
        <f t="shared" ref="Q9:Q62" si="1">M9+O9</f>
        <v>33205679880</v>
      </c>
    </row>
    <row r="10" spans="1:17" ht="18.75">
      <c r="A10" s="2" t="s">
        <v>69</v>
      </c>
      <c r="C10" s="5">
        <v>7800000</v>
      </c>
      <c r="D10" s="5"/>
      <c r="E10" s="5">
        <v>72883746000</v>
      </c>
      <c r="F10" s="5"/>
      <c r="G10" s="5">
        <v>-73216289339</v>
      </c>
      <c r="H10" s="5"/>
      <c r="I10" s="5">
        <f t="shared" si="0"/>
        <v>-332543339</v>
      </c>
      <c r="J10" s="5"/>
      <c r="K10" s="5">
        <v>7800000</v>
      </c>
      <c r="L10" s="5"/>
      <c r="M10" s="5">
        <v>72883746000</v>
      </c>
      <c r="N10" s="5"/>
      <c r="O10" s="5">
        <v>-73216289339</v>
      </c>
      <c r="P10" s="5"/>
      <c r="Q10" s="5">
        <f t="shared" si="1"/>
        <v>-332543339</v>
      </c>
    </row>
    <row r="11" spans="1:17" ht="18.75">
      <c r="A11" s="2" t="s">
        <v>22</v>
      </c>
      <c r="C11" s="5">
        <v>12000000</v>
      </c>
      <c r="D11" s="5"/>
      <c r="E11" s="5">
        <v>106045254000</v>
      </c>
      <c r="F11" s="5"/>
      <c r="G11" s="5">
        <v>-93094515098</v>
      </c>
      <c r="H11" s="5"/>
      <c r="I11" s="5">
        <f t="shared" si="0"/>
        <v>12950738902</v>
      </c>
      <c r="J11" s="5"/>
      <c r="K11" s="5">
        <v>12000000</v>
      </c>
      <c r="L11" s="5"/>
      <c r="M11" s="5">
        <v>106045254000</v>
      </c>
      <c r="N11" s="5"/>
      <c r="O11" s="5">
        <v>-52270366169</v>
      </c>
      <c r="P11" s="5"/>
      <c r="Q11" s="5">
        <f t="shared" si="1"/>
        <v>53774887831</v>
      </c>
    </row>
    <row r="12" spans="1:17" ht="18.75">
      <c r="A12" s="2" t="s">
        <v>23</v>
      </c>
      <c r="C12" s="5">
        <v>4300000</v>
      </c>
      <c r="D12" s="5"/>
      <c r="E12" s="5">
        <v>200726528400</v>
      </c>
      <c r="F12" s="5"/>
      <c r="G12" s="5">
        <v>-169393397728</v>
      </c>
      <c r="H12" s="5"/>
      <c r="I12" s="5">
        <f t="shared" si="0"/>
        <v>31333130672</v>
      </c>
      <c r="J12" s="5"/>
      <c r="K12" s="5">
        <v>4300000</v>
      </c>
      <c r="L12" s="5"/>
      <c r="M12" s="5">
        <v>200726528400</v>
      </c>
      <c r="N12" s="5"/>
      <c r="O12" s="5">
        <v>-122422217731</v>
      </c>
      <c r="P12" s="5"/>
      <c r="Q12" s="5">
        <f t="shared" si="1"/>
        <v>78304310669</v>
      </c>
    </row>
    <row r="13" spans="1:17" ht="18.75">
      <c r="A13" s="2" t="s">
        <v>64</v>
      </c>
      <c r="C13" s="5">
        <v>9500000</v>
      </c>
      <c r="D13" s="5"/>
      <c r="E13" s="5">
        <v>31446771750</v>
      </c>
      <c r="F13" s="5"/>
      <c r="G13" s="5">
        <v>-28412558568</v>
      </c>
      <c r="H13" s="5"/>
      <c r="I13" s="5">
        <f t="shared" si="0"/>
        <v>3034213182</v>
      </c>
      <c r="J13" s="5"/>
      <c r="K13" s="5">
        <v>9500000</v>
      </c>
      <c r="L13" s="5"/>
      <c r="M13" s="5">
        <v>31446771750</v>
      </c>
      <c r="N13" s="5"/>
      <c r="O13" s="5">
        <v>-23747975235</v>
      </c>
      <c r="P13" s="5"/>
      <c r="Q13" s="5">
        <f t="shared" si="1"/>
        <v>7698796515</v>
      </c>
    </row>
    <row r="14" spans="1:17" ht="18.75">
      <c r="A14" s="2" t="s">
        <v>66</v>
      </c>
      <c r="C14" s="5">
        <v>5990742</v>
      </c>
      <c r="D14" s="5"/>
      <c r="E14" s="5">
        <v>32276626201</v>
      </c>
      <c r="F14" s="5"/>
      <c r="G14" s="5">
        <v>-27810303387</v>
      </c>
      <c r="H14" s="5"/>
      <c r="I14" s="5">
        <f t="shared" si="0"/>
        <v>4466322814</v>
      </c>
      <c r="J14" s="5"/>
      <c r="K14" s="5">
        <v>5990742</v>
      </c>
      <c r="L14" s="5"/>
      <c r="M14" s="5">
        <v>32276626201</v>
      </c>
      <c r="N14" s="5"/>
      <c r="O14" s="5">
        <v>-52277530330</v>
      </c>
      <c r="P14" s="5"/>
      <c r="Q14" s="5">
        <f t="shared" si="1"/>
        <v>-20000904129</v>
      </c>
    </row>
    <row r="15" spans="1:17" ht="18.75">
      <c r="A15" s="2" t="s">
        <v>53</v>
      </c>
      <c r="C15" s="5">
        <v>36400000</v>
      </c>
      <c r="D15" s="5"/>
      <c r="E15" s="5">
        <v>438904884600</v>
      </c>
      <c r="F15" s="5"/>
      <c r="G15" s="5">
        <v>-401593129416</v>
      </c>
      <c r="H15" s="5"/>
      <c r="I15" s="5">
        <f t="shared" si="0"/>
        <v>37311755184</v>
      </c>
      <c r="J15" s="5"/>
      <c r="K15" s="5">
        <v>36400000</v>
      </c>
      <c r="L15" s="5"/>
      <c r="M15" s="5">
        <v>438904884600</v>
      </c>
      <c r="N15" s="5"/>
      <c r="O15" s="5">
        <v>-327916761909</v>
      </c>
      <c r="P15" s="5"/>
      <c r="Q15" s="5">
        <f t="shared" si="1"/>
        <v>110988122691</v>
      </c>
    </row>
    <row r="16" spans="1:17" ht="18.75">
      <c r="A16" s="2" t="s">
        <v>61</v>
      </c>
      <c r="C16" s="5">
        <v>2500000</v>
      </c>
      <c r="D16" s="5"/>
      <c r="E16" s="5">
        <v>77535900000</v>
      </c>
      <c r="F16" s="5"/>
      <c r="G16" s="5">
        <v>-65980068750</v>
      </c>
      <c r="H16" s="5"/>
      <c r="I16" s="5">
        <f t="shared" si="0"/>
        <v>11555831250</v>
      </c>
      <c r="J16" s="5"/>
      <c r="K16" s="5">
        <v>2500000</v>
      </c>
      <c r="L16" s="5"/>
      <c r="M16" s="5">
        <v>77535900000</v>
      </c>
      <c r="N16" s="5"/>
      <c r="O16" s="5">
        <v>-46407315083</v>
      </c>
      <c r="P16" s="5"/>
      <c r="Q16" s="5">
        <f t="shared" si="1"/>
        <v>31128584917</v>
      </c>
    </row>
    <row r="17" spans="1:17" ht="18.75">
      <c r="A17" s="2" t="s">
        <v>35</v>
      </c>
      <c r="C17" s="5">
        <v>4760385</v>
      </c>
      <c r="D17" s="5"/>
      <c r="E17" s="5">
        <v>27521665084</v>
      </c>
      <c r="F17" s="5"/>
      <c r="G17" s="5">
        <v>-26997653893</v>
      </c>
      <c r="H17" s="5"/>
      <c r="I17" s="5">
        <f t="shared" si="0"/>
        <v>524011191</v>
      </c>
      <c r="J17" s="5"/>
      <c r="K17" s="5">
        <v>4760385</v>
      </c>
      <c r="L17" s="5"/>
      <c r="M17" s="5">
        <v>27521665084</v>
      </c>
      <c r="N17" s="5"/>
      <c r="O17" s="5">
        <v>-37951276180</v>
      </c>
      <c r="P17" s="5"/>
      <c r="Q17" s="5">
        <f t="shared" si="1"/>
        <v>-10429611096</v>
      </c>
    </row>
    <row r="18" spans="1:17" ht="18.75">
      <c r="A18" s="2" t="s">
        <v>63</v>
      </c>
      <c r="C18" s="5">
        <v>17000000</v>
      </c>
      <c r="D18" s="5"/>
      <c r="E18" s="5">
        <v>128262271500</v>
      </c>
      <c r="F18" s="5"/>
      <c r="G18" s="5">
        <v>-128232728422</v>
      </c>
      <c r="H18" s="5"/>
      <c r="I18" s="5">
        <f t="shared" si="0"/>
        <v>29543078</v>
      </c>
      <c r="J18" s="5"/>
      <c r="K18" s="5">
        <v>17000000</v>
      </c>
      <c r="L18" s="5"/>
      <c r="M18" s="5">
        <v>128262271500</v>
      </c>
      <c r="N18" s="5"/>
      <c r="O18" s="5">
        <v>-104181410177</v>
      </c>
      <c r="P18" s="5"/>
      <c r="Q18" s="5">
        <f t="shared" si="1"/>
        <v>24080861323</v>
      </c>
    </row>
    <row r="19" spans="1:17" ht="18.75">
      <c r="A19" s="2" t="s">
        <v>56</v>
      </c>
      <c r="C19" s="5">
        <v>85000000</v>
      </c>
      <c r="D19" s="5"/>
      <c r="E19" s="5">
        <v>172452764250</v>
      </c>
      <c r="F19" s="5"/>
      <c r="G19" s="5">
        <v>-161553006000</v>
      </c>
      <c r="H19" s="5"/>
      <c r="I19" s="5">
        <f t="shared" si="0"/>
        <v>10899758250</v>
      </c>
      <c r="J19" s="5"/>
      <c r="K19" s="5">
        <v>85000000</v>
      </c>
      <c r="L19" s="5"/>
      <c r="M19" s="5">
        <v>172452764250</v>
      </c>
      <c r="N19" s="5"/>
      <c r="O19" s="5">
        <v>-99534226494</v>
      </c>
      <c r="P19" s="5"/>
      <c r="Q19" s="5">
        <f t="shared" si="1"/>
        <v>72918537756</v>
      </c>
    </row>
    <row r="20" spans="1:17" ht="18.75">
      <c r="A20" s="2" t="s">
        <v>44</v>
      </c>
      <c r="C20" s="5">
        <v>8723871</v>
      </c>
      <c r="D20" s="5"/>
      <c r="E20" s="5">
        <v>126003636448</v>
      </c>
      <c r="F20" s="5"/>
      <c r="G20" s="5">
        <v>-102329174817</v>
      </c>
      <c r="H20" s="5"/>
      <c r="I20" s="5">
        <f t="shared" si="0"/>
        <v>23674461631</v>
      </c>
      <c r="J20" s="5"/>
      <c r="K20" s="5">
        <v>8723871</v>
      </c>
      <c r="L20" s="5"/>
      <c r="M20" s="5">
        <v>126003636448</v>
      </c>
      <c r="N20" s="5"/>
      <c r="O20" s="5">
        <v>-93941910371</v>
      </c>
      <c r="P20" s="5"/>
      <c r="Q20" s="5">
        <f t="shared" si="1"/>
        <v>32061726077</v>
      </c>
    </row>
    <row r="21" spans="1:17" ht="18.75">
      <c r="A21" s="2" t="s">
        <v>42</v>
      </c>
      <c r="C21" s="5">
        <v>11304756</v>
      </c>
      <c r="D21" s="5"/>
      <c r="E21" s="5">
        <v>114060550923</v>
      </c>
      <c r="F21" s="5"/>
      <c r="G21" s="5">
        <v>-91136065811</v>
      </c>
      <c r="H21" s="5"/>
      <c r="I21" s="5">
        <f t="shared" si="0"/>
        <v>22924485112</v>
      </c>
      <c r="J21" s="5"/>
      <c r="K21" s="5">
        <v>11304756</v>
      </c>
      <c r="L21" s="5"/>
      <c r="M21" s="5">
        <v>114060550923</v>
      </c>
      <c r="N21" s="5"/>
      <c r="O21" s="5">
        <v>-83626058906</v>
      </c>
      <c r="P21" s="5"/>
      <c r="Q21" s="5">
        <f t="shared" si="1"/>
        <v>30434492017</v>
      </c>
    </row>
    <row r="22" spans="1:17" ht="18.75">
      <c r="A22" s="2" t="s">
        <v>43</v>
      </c>
      <c r="C22" s="5">
        <v>17350000</v>
      </c>
      <c r="D22" s="5"/>
      <c r="E22" s="5">
        <v>172122739650</v>
      </c>
      <c r="F22" s="5"/>
      <c r="G22" s="5">
        <v>-155053869600</v>
      </c>
      <c r="H22" s="5"/>
      <c r="I22" s="5">
        <f t="shared" si="0"/>
        <v>17068870050</v>
      </c>
      <c r="J22" s="5"/>
      <c r="K22" s="5">
        <v>17350000</v>
      </c>
      <c r="L22" s="5"/>
      <c r="M22" s="5">
        <v>172122739650</v>
      </c>
      <c r="N22" s="5"/>
      <c r="O22" s="5">
        <v>-161017121189</v>
      </c>
      <c r="P22" s="5"/>
      <c r="Q22" s="5">
        <f t="shared" si="1"/>
        <v>11105618461</v>
      </c>
    </row>
    <row r="23" spans="1:17" ht="18.75">
      <c r="A23" s="2" t="s">
        <v>45</v>
      </c>
      <c r="C23" s="5">
        <v>31000000</v>
      </c>
      <c r="D23" s="5"/>
      <c r="E23" s="5">
        <v>440662365000</v>
      </c>
      <c r="F23" s="5"/>
      <c r="G23" s="5">
        <v>-388166014144</v>
      </c>
      <c r="H23" s="5"/>
      <c r="I23" s="5">
        <f t="shared" si="0"/>
        <v>52496350856</v>
      </c>
      <c r="J23" s="5"/>
      <c r="K23" s="5">
        <v>31000000</v>
      </c>
      <c r="L23" s="5"/>
      <c r="M23" s="5">
        <v>440662365000</v>
      </c>
      <c r="N23" s="5"/>
      <c r="O23" s="5">
        <v>-426826377223</v>
      </c>
      <c r="P23" s="5"/>
      <c r="Q23" s="5">
        <f t="shared" si="1"/>
        <v>13835987777</v>
      </c>
    </row>
    <row r="24" spans="1:17" ht="18.75">
      <c r="A24" s="2" t="s">
        <v>59</v>
      </c>
      <c r="C24" s="5">
        <v>3100000</v>
      </c>
      <c r="D24" s="5"/>
      <c r="E24" s="5">
        <v>76422564000</v>
      </c>
      <c r="F24" s="5"/>
      <c r="G24" s="5">
        <v>-74945843072</v>
      </c>
      <c r="H24" s="5"/>
      <c r="I24" s="5">
        <f t="shared" si="0"/>
        <v>1476720928</v>
      </c>
      <c r="J24" s="5"/>
      <c r="K24" s="5">
        <v>3100000</v>
      </c>
      <c r="L24" s="5"/>
      <c r="M24" s="5">
        <v>76422564000</v>
      </c>
      <c r="N24" s="5"/>
      <c r="O24" s="5">
        <v>-48010626890</v>
      </c>
      <c r="P24" s="5"/>
      <c r="Q24" s="5">
        <f t="shared" si="1"/>
        <v>28411937110</v>
      </c>
    </row>
    <row r="25" spans="1:17" ht="18.75">
      <c r="A25" s="2" t="s">
        <v>34</v>
      </c>
      <c r="C25" s="5">
        <v>5700001</v>
      </c>
      <c r="D25" s="5"/>
      <c r="E25" s="5">
        <v>36772898101</v>
      </c>
      <c r="F25" s="5"/>
      <c r="G25" s="5">
        <v>-28885680958</v>
      </c>
      <c r="H25" s="5"/>
      <c r="I25" s="5">
        <f t="shared" si="0"/>
        <v>7887217143</v>
      </c>
      <c r="J25" s="5"/>
      <c r="K25" s="5">
        <v>5700001</v>
      </c>
      <c r="L25" s="5"/>
      <c r="M25" s="5">
        <v>36772898101</v>
      </c>
      <c r="N25" s="5"/>
      <c r="O25" s="5">
        <v>-39130067539</v>
      </c>
      <c r="P25" s="5"/>
      <c r="Q25" s="5">
        <f t="shared" si="1"/>
        <v>-2357169438</v>
      </c>
    </row>
    <row r="26" spans="1:17" ht="18.75">
      <c r="A26" s="2" t="s">
        <v>51</v>
      </c>
      <c r="C26" s="5">
        <v>1500000</v>
      </c>
      <c r="D26" s="5"/>
      <c r="E26" s="5">
        <v>55661829750</v>
      </c>
      <c r="F26" s="5"/>
      <c r="G26" s="5">
        <v>-53797016980</v>
      </c>
      <c r="H26" s="5"/>
      <c r="I26" s="5">
        <f t="shared" si="0"/>
        <v>1864812770</v>
      </c>
      <c r="J26" s="5"/>
      <c r="K26" s="5">
        <v>1500000</v>
      </c>
      <c r="L26" s="5"/>
      <c r="M26" s="5">
        <v>55661829750</v>
      </c>
      <c r="N26" s="5"/>
      <c r="O26" s="5">
        <v>-57305581024</v>
      </c>
      <c r="P26" s="5"/>
      <c r="Q26" s="5">
        <f t="shared" si="1"/>
        <v>-1643751274</v>
      </c>
    </row>
    <row r="27" spans="1:17" ht="18.75">
      <c r="A27" s="2" t="s">
        <v>33</v>
      </c>
      <c r="C27" s="5">
        <v>5818182</v>
      </c>
      <c r="D27" s="5"/>
      <c r="E27" s="5">
        <v>42220015864</v>
      </c>
      <c r="F27" s="5"/>
      <c r="G27" s="5">
        <v>-34527875988</v>
      </c>
      <c r="H27" s="5"/>
      <c r="I27" s="5">
        <f t="shared" si="0"/>
        <v>7692139876</v>
      </c>
      <c r="J27" s="5"/>
      <c r="K27" s="5">
        <v>5818182</v>
      </c>
      <c r="L27" s="5"/>
      <c r="M27" s="5">
        <v>42220015864</v>
      </c>
      <c r="N27" s="5"/>
      <c r="O27" s="5">
        <v>-29805595200</v>
      </c>
      <c r="P27" s="5"/>
      <c r="Q27" s="5">
        <f t="shared" si="1"/>
        <v>12414420664</v>
      </c>
    </row>
    <row r="28" spans="1:17" ht="18.75">
      <c r="A28" s="2" t="s">
        <v>41</v>
      </c>
      <c r="C28" s="5">
        <v>4000000</v>
      </c>
      <c r="D28" s="5"/>
      <c r="E28" s="5">
        <v>76899708000</v>
      </c>
      <c r="F28" s="5"/>
      <c r="G28" s="5">
        <v>-71317891088</v>
      </c>
      <c r="H28" s="5"/>
      <c r="I28" s="5">
        <f t="shared" si="0"/>
        <v>5581816912</v>
      </c>
      <c r="J28" s="5"/>
      <c r="K28" s="5">
        <v>4000000</v>
      </c>
      <c r="L28" s="5"/>
      <c r="M28" s="5">
        <v>76899708000</v>
      </c>
      <c r="N28" s="5"/>
      <c r="O28" s="5">
        <v>-54615677952</v>
      </c>
      <c r="P28" s="5"/>
      <c r="Q28" s="5">
        <f t="shared" si="1"/>
        <v>22284030048</v>
      </c>
    </row>
    <row r="29" spans="1:17" ht="18.75">
      <c r="A29" s="2" t="s">
        <v>38</v>
      </c>
      <c r="C29" s="5">
        <v>900000</v>
      </c>
      <c r="D29" s="5"/>
      <c r="E29" s="5">
        <v>21337283250</v>
      </c>
      <c r="F29" s="5"/>
      <c r="G29" s="5">
        <v>-18180883941</v>
      </c>
      <c r="H29" s="5"/>
      <c r="I29" s="5">
        <f t="shared" si="0"/>
        <v>3156399309</v>
      </c>
      <c r="J29" s="5"/>
      <c r="K29" s="5">
        <v>900000</v>
      </c>
      <c r="L29" s="5"/>
      <c r="M29" s="5">
        <v>21337283250</v>
      </c>
      <c r="N29" s="5"/>
      <c r="O29" s="5">
        <v>-18466780313</v>
      </c>
      <c r="P29" s="5"/>
      <c r="Q29" s="5">
        <f t="shared" si="1"/>
        <v>2870502937</v>
      </c>
    </row>
    <row r="30" spans="1:17" ht="18.75">
      <c r="A30" s="2" t="s">
        <v>67</v>
      </c>
      <c r="C30" s="5">
        <v>600000</v>
      </c>
      <c r="D30" s="5"/>
      <c r="E30" s="5">
        <v>11278491300</v>
      </c>
      <c r="F30" s="5"/>
      <c r="G30" s="5">
        <v>-5728841567</v>
      </c>
      <c r="H30" s="5"/>
      <c r="I30" s="5">
        <f t="shared" si="0"/>
        <v>5549649733</v>
      </c>
      <c r="J30" s="5"/>
      <c r="K30" s="5">
        <v>600000</v>
      </c>
      <c r="L30" s="5"/>
      <c r="M30" s="5">
        <v>11278491300</v>
      </c>
      <c r="N30" s="5"/>
      <c r="O30" s="5">
        <v>-12464648811</v>
      </c>
      <c r="P30" s="5"/>
      <c r="Q30" s="5">
        <f t="shared" si="1"/>
        <v>-1186157511</v>
      </c>
    </row>
    <row r="31" spans="1:17" ht="18.75">
      <c r="A31" s="2" t="s">
        <v>36</v>
      </c>
      <c r="C31" s="5">
        <v>593827</v>
      </c>
      <c r="D31" s="5"/>
      <c r="E31" s="5">
        <v>71691173429</v>
      </c>
      <c r="F31" s="5"/>
      <c r="G31" s="5">
        <v>-64108819587</v>
      </c>
      <c r="H31" s="5"/>
      <c r="I31" s="5">
        <f t="shared" si="0"/>
        <v>7582353842</v>
      </c>
      <c r="J31" s="5"/>
      <c r="K31" s="5">
        <v>593827</v>
      </c>
      <c r="L31" s="5"/>
      <c r="M31" s="5">
        <v>71691173429</v>
      </c>
      <c r="N31" s="5"/>
      <c r="O31" s="5">
        <v>-53312831642</v>
      </c>
      <c r="P31" s="5"/>
      <c r="Q31" s="5">
        <f t="shared" si="1"/>
        <v>18378341787</v>
      </c>
    </row>
    <row r="32" spans="1:17" ht="18.75">
      <c r="A32" s="2" t="s">
        <v>57</v>
      </c>
      <c r="C32" s="5">
        <v>2000000</v>
      </c>
      <c r="D32" s="5"/>
      <c r="E32" s="5">
        <v>61412409000</v>
      </c>
      <c r="F32" s="5"/>
      <c r="G32" s="5">
        <v>-61316681983</v>
      </c>
      <c r="H32" s="5"/>
      <c r="I32" s="5">
        <f t="shared" si="0"/>
        <v>95727017</v>
      </c>
      <c r="J32" s="5"/>
      <c r="K32" s="5">
        <v>2000000</v>
      </c>
      <c r="L32" s="5"/>
      <c r="M32" s="5">
        <v>61412409000</v>
      </c>
      <c r="N32" s="5"/>
      <c r="O32" s="5">
        <v>-35408061000</v>
      </c>
      <c r="P32" s="5"/>
      <c r="Q32" s="5">
        <f t="shared" si="1"/>
        <v>26004348000</v>
      </c>
    </row>
    <row r="33" spans="1:17" ht="18.75">
      <c r="A33" s="2" t="s">
        <v>24</v>
      </c>
      <c r="C33" s="5">
        <v>780134</v>
      </c>
      <c r="D33" s="5"/>
      <c r="E33" s="5">
        <v>137998837470</v>
      </c>
      <c r="F33" s="5"/>
      <c r="G33" s="5">
        <v>-122760415687</v>
      </c>
      <c r="H33" s="5"/>
      <c r="I33" s="5">
        <f t="shared" si="0"/>
        <v>15238421783</v>
      </c>
      <c r="J33" s="5"/>
      <c r="K33" s="5">
        <v>780134</v>
      </c>
      <c r="L33" s="5"/>
      <c r="M33" s="5">
        <v>137998837470</v>
      </c>
      <c r="N33" s="5"/>
      <c r="O33" s="5">
        <v>-100559793329</v>
      </c>
      <c r="P33" s="5"/>
      <c r="Q33" s="5">
        <f t="shared" si="1"/>
        <v>37439044141</v>
      </c>
    </row>
    <row r="34" spans="1:17" ht="18.75">
      <c r="A34" s="2" t="s">
        <v>26</v>
      </c>
      <c r="C34" s="5">
        <v>500000</v>
      </c>
      <c r="D34" s="5"/>
      <c r="E34" s="5">
        <v>81959422500</v>
      </c>
      <c r="F34" s="5"/>
      <c r="G34" s="5">
        <v>-65577478500</v>
      </c>
      <c r="H34" s="5"/>
      <c r="I34" s="5">
        <f t="shared" si="0"/>
        <v>16381944000</v>
      </c>
      <c r="J34" s="5"/>
      <c r="K34" s="5">
        <v>500000</v>
      </c>
      <c r="L34" s="5"/>
      <c r="M34" s="5">
        <v>81959422500</v>
      </c>
      <c r="N34" s="5"/>
      <c r="O34" s="5">
        <v>-34238716494</v>
      </c>
      <c r="P34" s="5"/>
      <c r="Q34" s="5">
        <f t="shared" si="1"/>
        <v>47720706006</v>
      </c>
    </row>
    <row r="35" spans="1:17" ht="18.75">
      <c r="A35" s="2" t="s">
        <v>49</v>
      </c>
      <c r="C35" s="5">
        <v>20884146</v>
      </c>
      <c r="D35" s="5"/>
      <c r="E35" s="5">
        <v>166079082650</v>
      </c>
      <c r="F35" s="5"/>
      <c r="G35" s="5">
        <v>-140696448644</v>
      </c>
      <c r="H35" s="5"/>
      <c r="I35" s="5">
        <f t="shared" si="0"/>
        <v>25382634006</v>
      </c>
      <c r="J35" s="5"/>
      <c r="K35" s="5">
        <v>20884146</v>
      </c>
      <c r="L35" s="5"/>
      <c r="M35" s="5">
        <v>166079082650</v>
      </c>
      <c r="N35" s="5"/>
      <c r="O35" s="5">
        <v>-108694011257</v>
      </c>
      <c r="P35" s="5"/>
      <c r="Q35" s="5">
        <f t="shared" si="1"/>
        <v>57385071393</v>
      </c>
    </row>
    <row r="36" spans="1:17" ht="18.75">
      <c r="A36" s="2" t="s">
        <v>54</v>
      </c>
      <c r="C36" s="5">
        <v>49380632</v>
      </c>
      <c r="D36" s="5"/>
      <c r="E36" s="5">
        <v>119280965892</v>
      </c>
      <c r="F36" s="5"/>
      <c r="G36" s="5">
        <v>-108236432013</v>
      </c>
      <c r="H36" s="5"/>
      <c r="I36" s="5">
        <f t="shared" si="0"/>
        <v>11044533879</v>
      </c>
      <c r="J36" s="5"/>
      <c r="K36" s="5">
        <v>49380632</v>
      </c>
      <c r="L36" s="5"/>
      <c r="M36" s="5">
        <v>119280965892</v>
      </c>
      <c r="N36" s="5"/>
      <c r="O36" s="5">
        <v>-184790396405</v>
      </c>
      <c r="P36" s="5"/>
      <c r="Q36" s="5">
        <f t="shared" si="1"/>
        <v>-65509430513</v>
      </c>
    </row>
    <row r="37" spans="1:17" ht="18.75">
      <c r="A37" s="2" t="s">
        <v>27</v>
      </c>
      <c r="C37" s="5">
        <v>2450000</v>
      </c>
      <c r="D37" s="5"/>
      <c r="E37" s="5">
        <v>215778433500</v>
      </c>
      <c r="F37" s="5"/>
      <c r="G37" s="5">
        <v>-193822085738</v>
      </c>
      <c r="H37" s="5"/>
      <c r="I37" s="5">
        <f t="shared" si="0"/>
        <v>21956347762</v>
      </c>
      <c r="J37" s="5"/>
      <c r="K37" s="5">
        <v>2450000</v>
      </c>
      <c r="L37" s="5"/>
      <c r="M37" s="5">
        <v>215778433500</v>
      </c>
      <c r="N37" s="5"/>
      <c r="O37" s="5">
        <v>-130251266150</v>
      </c>
      <c r="P37" s="5"/>
      <c r="Q37" s="5">
        <f t="shared" si="1"/>
        <v>85527167350</v>
      </c>
    </row>
    <row r="38" spans="1:17" ht="18.75">
      <c r="A38" s="2" t="s">
        <v>40</v>
      </c>
      <c r="C38" s="5">
        <v>14950000</v>
      </c>
      <c r="D38" s="5"/>
      <c r="E38" s="5">
        <v>231832341000</v>
      </c>
      <c r="F38" s="5"/>
      <c r="G38" s="5">
        <v>-201025312734</v>
      </c>
      <c r="H38" s="5"/>
      <c r="I38" s="5">
        <f t="shared" si="0"/>
        <v>30807028266</v>
      </c>
      <c r="J38" s="5"/>
      <c r="K38" s="5">
        <v>14950000</v>
      </c>
      <c r="L38" s="5"/>
      <c r="M38" s="5">
        <v>231832341000</v>
      </c>
      <c r="N38" s="5"/>
      <c r="O38" s="5">
        <v>-188994771002</v>
      </c>
      <c r="P38" s="5"/>
      <c r="Q38" s="5">
        <f t="shared" si="1"/>
        <v>42837569998</v>
      </c>
    </row>
    <row r="39" spans="1:17" ht="18.75">
      <c r="A39" s="2" t="s">
        <v>25</v>
      </c>
      <c r="C39" s="5">
        <v>1100000</v>
      </c>
      <c r="D39" s="5"/>
      <c r="E39" s="5">
        <v>105638687550</v>
      </c>
      <c r="F39" s="5"/>
      <c r="G39" s="5">
        <v>-88001097971</v>
      </c>
      <c r="H39" s="5"/>
      <c r="I39" s="5">
        <f t="shared" si="0"/>
        <v>17637589579</v>
      </c>
      <c r="J39" s="5"/>
      <c r="K39" s="5">
        <v>1100000</v>
      </c>
      <c r="L39" s="5"/>
      <c r="M39" s="5">
        <v>105638687550</v>
      </c>
      <c r="N39" s="5"/>
      <c r="O39" s="5">
        <v>-87598711839</v>
      </c>
      <c r="P39" s="5"/>
      <c r="Q39" s="5">
        <f t="shared" si="1"/>
        <v>18039975711</v>
      </c>
    </row>
    <row r="40" spans="1:17" ht="18.75">
      <c r="A40" s="2" t="s">
        <v>47</v>
      </c>
      <c r="C40" s="5">
        <v>9098854</v>
      </c>
      <c r="D40" s="5"/>
      <c r="E40" s="5">
        <v>101300817169</v>
      </c>
      <c r="F40" s="5"/>
      <c r="G40" s="5">
        <v>-79921080860</v>
      </c>
      <c r="H40" s="5"/>
      <c r="I40" s="5">
        <f t="shared" si="0"/>
        <v>21379736309</v>
      </c>
      <c r="J40" s="5"/>
      <c r="K40" s="5">
        <v>9098854</v>
      </c>
      <c r="L40" s="5"/>
      <c r="M40" s="5">
        <v>101300817169</v>
      </c>
      <c r="N40" s="5"/>
      <c r="O40" s="5">
        <v>-86683952961</v>
      </c>
      <c r="P40" s="5"/>
      <c r="Q40" s="5">
        <f t="shared" si="1"/>
        <v>14616864208</v>
      </c>
    </row>
    <row r="41" spans="1:17" ht="18.75">
      <c r="A41" s="2" t="s">
        <v>46</v>
      </c>
      <c r="C41" s="5">
        <v>7800000</v>
      </c>
      <c r="D41" s="5"/>
      <c r="E41" s="5">
        <v>75985182000</v>
      </c>
      <c r="F41" s="5"/>
      <c r="G41" s="5">
        <v>-63387435224</v>
      </c>
      <c r="H41" s="5"/>
      <c r="I41" s="5">
        <f t="shared" si="0"/>
        <v>12597746776</v>
      </c>
      <c r="J41" s="5"/>
      <c r="K41" s="5">
        <v>7800000</v>
      </c>
      <c r="L41" s="5"/>
      <c r="M41" s="5">
        <v>75985182000</v>
      </c>
      <c r="N41" s="5"/>
      <c r="O41" s="5">
        <v>-86718378438</v>
      </c>
      <c r="P41" s="5"/>
      <c r="Q41" s="5">
        <f t="shared" si="1"/>
        <v>-10733196438</v>
      </c>
    </row>
    <row r="42" spans="1:17" ht="18.75">
      <c r="A42" s="2" t="s">
        <v>58</v>
      </c>
      <c r="C42" s="5">
        <v>6000000</v>
      </c>
      <c r="D42" s="5"/>
      <c r="E42" s="5">
        <v>108609903000</v>
      </c>
      <c r="F42" s="5"/>
      <c r="G42" s="5">
        <v>-102004440750</v>
      </c>
      <c r="H42" s="5"/>
      <c r="I42" s="5">
        <f t="shared" si="0"/>
        <v>6605462250</v>
      </c>
      <c r="J42" s="5"/>
      <c r="K42" s="5">
        <v>6000000</v>
      </c>
      <c r="L42" s="5"/>
      <c r="M42" s="5">
        <v>108609903000</v>
      </c>
      <c r="N42" s="5"/>
      <c r="O42" s="5">
        <v>-111085087500</v>
      </c>
      <c r="P42" s="5"/>
      <c r="Q42" s="5">
        <f t="shared" si="1"/>
        <v>-2475184500</v>
      </c>
    </row>
    <row r="43" spans="1:17" ht="18.75">
      <c r="A43" s="2" t="s">
        <v>15</v>
      </c>
      <c r="C43" s="5">
        <v>34740000</v>
      </c>
      <c r="D43" s="5"/>
      <c r="E43" s="5">
        <v>101493359883</v>
      </c>
      <c r="F43" s="5"/>
      <c r="G43" s="5">
        <v>-86435272864</v>
      </c>
      <c r="H43" s="5"/>
      <c r="I43" s="5">
        <f t="shared" si="0"/>
        <v>15058087019</v>
      </c>
      <c r="J43" s="5"/>
      <c r="K43" s="5">
        <v>34740000</v>
      </c>
      <c r="L43" s="5"/>
      <c r="M43" s="5">
        <v>101493359883</v>
      </c>
      <c r="N43" s="5"/>
      <c r="O43" s="5">
        <v>-106496979557</v>
      </c>
      <c r="P43" s="5"/>
      <c r="Q43" s="5">
        <f t="shared" si="1"/>
        <v>-5003619674</v>
      </c>
    </row>
    <row r="44" spans="1:17" ht="18.75">
      <c r="A44" s="2" t="s">
        <v>17</v>
      </c>
      <c r="C44" s="5">
        <v>53500000</v>
      </c>
      <c r="D44" s="5"/>
      <c r="E44" s="5">
        <v>227085752250</v>
      </c>
      <c r="F44" s="5"/>
      <c r="G44" s="5">
        <v>-212343037005</v>
      </c>
      <c r="H44" s="5"/>
      <c r="I44" s="5">
        <f t="shared" si="0"/>
        <v>14742715245</v>
      </c>
      <c r="J44" s="5"/>
      <c r="K44" s="5">
        <v>53500000</v>
      </c>
      <c r="L44" s="5"/>
      <c r="M44" s="5">
        <v>227085752250</v>
      </c>
      <c r="N44" s="5"/>
      <c r="O44" s="5">
        <v>-219669598699</v>
      </c>
      <c r="P44" s="5"/>
      <c r="Q44" s="5">
        <f t="shared" si="1"/>
        <v>7416153551</v>
      </c>
    </row>
    <row r="45" spans="1:17" ht="18.75">
      <c r="A45" s="2" t="s">
        <v>31</v>
      </c>
      <c r="C45" s="5">
        <v>1129857</v>
      </c>
      <c r="D45" s="5"/>
      <c r="E45" s="5">
        <v>41499814263</v>
      </c>
      <c r="F45" s="5"/>
      <c r="G45" s="5">
        <v>-36782649990</v>
      </c>
      <c r="H45" s="5"/>
      <c r="I45" s="5">
        <f t="shared" si="0"/>
        <v>4717164273</v>
      </c>
      <c r="J45" s="5"/>
      <c r="K45" s="5">
        <v>1129857</v>
      </c>
      <c r="L45" s="5"/>
      <c r="M45" s="5">
        <v>41499814263</v>
      </c>
      <c r="N45" s="5"/>
      <c r="O45" s="5">
        <v>-40275112239</v>
      </c>
      <c r="P45" s="5"/>
      <c r="Q45" s="5">
        <f t="shared" si="1"/>
        <v>1224702024</v>
      </c>
    </row>
    <row r="46" spans="1:17" ht="18.75">
      <c r="A46" s="2" t="s">
        <v>60</v>
      </c>
      <c r="C46" s="5">
        <v>6000000</v>
      </c>
      <c r="D46" s="5"/>
      <c r="E46" s="5">
        <v>49444047000</v>
      </c>
      <c r="F46" s="5"/>
      <c r="G46" s="5">
        <v>-40258607489</v>
      </c>
      <c r="H46" s="5"/>
      <c r="I46" s="5">
        <f t="shared" si="0"/>
        <v>9185439511</v>
      </c>
      <c r="J46" s="5"/>
      <c r="K46" s="5">
        <v>6000000</v>
      </c>
      <c r="L46" s="5"/>
      <c r="M46" s="5">
        <v>49444047000</v>
      </c>
      <c r="N46" s="5"/>
      <c r="O46" s="5">
        <v>-43777961990</v>
      </c>
      <c r="P46" s="5"/>
      <c r="Q46" s="5">
        <f t="shared" si="1"/>
        <v>5666085010</v>
      </c>
    </row>
    <row r="47" spans="1:17" ht="18.75">
      <c r="A47" s="2" t="s">
        <v>48</v>
      </c>
      <c r="C47" s="5">
        <v>1700000</v>
      </c>
      <c r="D47" s="5"/>
      <c r="E47" s="5">
        <v>16543974150</v>
      </c>
      <c r="F47" s="5"/>
      <c r="G47" s="5">
        <v>-13305813460</v>
      </c>
      <c r="H47" s="5"/>
      <c r="I47" s="5">
        <f t="shared" si="0"/>
        <v>3238160690</v>
      </c>
      <c r="J47" s="5"/>
      <c r="K47" s="5">
        <v>1700000</v>
      </c>
      <c r="L47" s="5"/>
      <c r="M47" s="5">
        <v>16543974150</v>
      </c>
      <c r="N47" s="5"/>
      <c r="O47" s="5">
        <v>-13693222596</v>
      </c>
      <c r="P47" s="5"/>
      <c r="Q47" s="5">
        <f t="shared" si="1"/>
        <v>2850751554</v>
      </c>
    </row>
    <row r="48" spans="1:17" ht="18.75">
      <c r="A48" s="2" t="s">
        <v>20</v>
      </c>
      <c r="C48" s="5">
        <v>34263645</v>
      </c>
      <c r="D48" s="5"/>
      <c r="E48" s="5">
        <v>65462890072</v>
      </c>
      <c r="F48" s="5"/>
      <c r="G48" s="5">
        <v>-54802180086</v>
      </c>
      <c r="H48" s="5"/>
      <c r="I48" s="5">
        <f t="shared" si="0"/>
        <v>10660709986</v>
      </c>
      <c r="J48" s="5"/>
      <c r="K48" s="5">
        <v>34263645</v>
      </c>
      <c r="L48" s="5"/>
      <c r="M48" s="5">
        <v>65462890072</v>
      </c>
      <c r="N48" s="5"/>
      <c r="O48" s="5">
        <v>-81745000558</v>
      </c>
      <c r="P48" s="5"/>
      <c r="Q48" s="5">
        <f t="shared" si="1"/>
        <v>-16282110486</v>
      </c>
    </row>
    <row r="49" spans="1:17" ht="18.75">
      <c r="A49" s="2" t="s">
        <v>28</v>
      </c>
      <c r="C49" s="5">
        <v>30155556</v>
      </c>
      <c r="D49" s="5"/>
      <c r="E49" s="5">
        <v>109682661286</v>
      </c>
      <c r="F49" s="5"/>
      <c r="G49" s="5">
        <v>-88279704151</v>
      </c>
      <c r="H49" s="5"/>
      <c r="I49" s="5">
        <f t="shared" si="0"/>
        <v>21402957135</v>
      </c>
      <c r="J49" s="5"/>
      <c r="K49" s="5">
        <v>30155556</v>
      </c>
      <c r="L49" s="5"/>
      <c r="M49" s="5">
        <v>109682661286</v>
      </c>
      <c r="N49" s="5"/>
      <c r="O49" s="5">
        <v>-107957204325</v>
      </c>
      <c r="P49" s="5"/>
      <c r="Q49" s="5">
        <f t="shared" si="1"/>
        <v>1725456961</v>
      </c>
    </row>
    <row r="50" spans="1:17" ht="18.75">
      <c r="A50" s="2" t="s">
        <v>30</v>
      </c>
      <c r="C50" s="5">
        <v>4183326</v>
      </c>
      <c r="D50" s="5"/>
      <c r="E50" s="5">
        <v>30356577035</v>
      </c>
      <c r="F50" s="5"/>
      <c r="G50" s="5">
        <v>-23495158938</v>
      </c>
      <c r="H50" s="5"/>
      <c r="I50" s="5">
        <f t="shared" si="0"/>
        <v>6861418097</v>
      </c>
      <c r="J50" s="5"/>
      <c r="K50" s="5">
        <v>4183326</v>
      </c>
      <c r="L50" s="5"/>
      <c r="M50" s="5">
        <v>30356577035</v>
      </c>
      <c r="N50" s="5"/>
      <c r="O50" s="5">
        <v>-20155214041</v>
      </c>
      <c r="P50" s="5"/>
      <c r="Q50" s="5">
        <f t="shared" si="1"/>
        <v>10201362994</v>
      </c>
    </row>
    <row r="51" spans="1:17" ht="18.75">
      <c r="A51" s="2" t="s">
        <v>32</v>
      </c>
      <c r="C51" s="5">
        <v>325402</v>
      </c>
      <c r="D51" s="5"/>
      <c r="E51" s="5">
        <v>8086646452</v>
      </c>
      <c r="F51" s="5"/>
      <c r="G51" s="5">
        <v>-7391194857</v>
      </c>
      <c r="H51" s="5"/>
      <c r="I51" s="5">
        <f t="shared" si="0"/>
        <v>695451595</v>
      </c>
      <c r="J51" s="5"/>
      <c r="K51" s="5">
        <v>325402</v>
      </c>
      <c r="L51" s="5"/>
      <c r="M51" s="5">
        <v>8086646452</v>
      </c>
      <c r="N51" s="5"/>
      <c r="O51" s="5">
        <v>-3183918734</v>
      </c>
      <c r="P51" s="5"/>
      <c r="Q51" s="5">
        <f t="shared" si="1"/>
        <v>4902727718</v>
      </c>
    </row>
    <row r="52" spans="1:17" ht="18.75">
      <c r="A52" s="2" t="s">
        <v>68</v>
      </c>
      <c r="C52" s="5">
        <v>6000000</v>
      </c>
      <c r="D52" s="5"/>
      <c r="E52" s="5">
        <v>49742262000</v>
      </c>
      <c r="F52" s="5"/>
      <c r="G52" s="5">
        <v>-51638770187</v>
      </c>
      <c r="H52" s="5"/>
      <c r="I52" s="5">
        <f t="shared" si="0"/>
        <v>-1896508187</v>
      </c>
      <c r="J52" s="5"/>
      <c r="K52" s="5">
        <v>6000000</v>
      </c>
      <c r="L52" s="5"/>
      <c r="M52" s="5">
        <v>49742262000</v>
      </c>
      <c r="N52" s="5"/>
      <c r="O52" s="5">
        <v>-51638770187</v>
      </c>
      <c r="P52" s="5"/>
      <c r="Q52" s="5">
        <f t="shared" si="1"/>
        <v>-1896508187</v>
      </c>
    </row>
    <row r="53" spans="1:17" ht="18.75">
      <c r="A53" s="2" t="s">
        <v>55</v>
      </c>
      <c r="C53" s="5">
        <v>2490764</v>
      </c>
      <c r="D53" s="5"/>
      <c r="E53" s="5">
        <v>40803556365</v>
      </c>
      <c r="F53" s="5"/>
      <c r="G53" s="5">
        <v>-34440380402</v>
      </c>
      <c r="H53" s="5"/>
      <c r="I53" s="5">
        <f t="shared" si="0"/>
        <v>6363175963</v>
      </c>
      <c r="J53" s="5"/>
      <c r="K53" s="5">
        <v>2490764</v>
      </c>
      <c r="L53" s="5"/>
      <c r="M53" s="5">
        <v>40803556365</v>
      </c>
      <c r="N53" s="5"/>
      <c r="O53" s="5">
        <v>-33029092349</v>
      </c>
      <c r="P53" s="5"/>
      <c r="Q53" s="5">
        <f t="shared" si="1"/>
        <v>7774464016</v>
      </c>
    </row>
    <row r="54" spans="1:17" ht="18.75">
      <c r="A54" s="2" t="s">
        <v>37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f t="shared" si="0"/>
        <v>0</v>
      </c>
      <c r="J54" s="5"/>
      <c r="K54" s="5">
        <v>836661</v>
      </c>
      <c r="L54" s="5"/>
      <c r="M54" s="5">
        <v>15386133040</v>
      </c>
      <c r="N54" s="5"/>
      <c r="O54" s="5">
        <v>-20691927887</v>
      </c>
      <c r="P54" s="5"/>
      <c r="Q54" s="5">
        <f t="shared" si="1"/>
        <v>-5305794847</v>
      </c>
    </row>
    <row r="55" spans="1:17" ht="18.75">
      <c r="A55" s="2" t="s">
        <v>19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f t="shared" si="0"/>
        <v>0</v>
      </c>
      <c r="J55" s="5"/>
      <c r="K55" s="5">
        <v>108053</v>
      </c>
      <c r="L55" s="5"/>
      <c r="M55" s="5">
        <v>53705042</v>
      </c>
      <c r="N55" s="5"/>
      <c r="O55" s="5">
        <v>-54075554</v>
      </c>
      <c r="P55" s="5"/>
      <c r="Q55" s="5">
        <f t="shared" si="1"/>
        <v>-370512</v>
      </c>
    </row>
    <row r="56" spans="1:17" ht="18.75">
      <c r="A56" s="2" t="s">
        <v>18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5">
        <v>38137</v>
      </c>
      <c r="L56" s="5"/>
      <c r="M56" s="5">
        <v>26537059</v>
      </c>
      <c r="N56" s="5"/>
      <c r="O56" s="5">
        <v>-26720136</v>
      </c>
      <c r="P56" s="5"/>
      <c r="Q56" s="5">
        <f t="shared" si="1"/>
        <v>-183077</v>
      </c>
    </row>
    <row r="57" spans="1:17" ht="18.75">
      <c r="A57" s="2" t="s">
        <v>29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5">
        <v>25453</v>
      </c>
      <c r="L57" s="5"/>
      <c r="M57" s="5">
        <v>25301554</v>
      </c>
      <c r="N57" s="5"/>
      <c r="O57" s="5">
        <v>-25476109</v>
      </c>
      <c r="P57" s="5"/>
      <c r="Q57" s="5">
        <f>M57+O57</f>
        <v>-174555</v>
      </c>
    </row>
    <row r="58" spans="1:17" ht="18.75">
      <c r="A58" s="2" t="s">
        <v>50</v>
      </c>
      <c r="C58" s="5">
        <v>0</v>
      </c>
      <c r="D58" s="5"/>
      <c r="E58" s="5">
        <v>0</v>
      </c>
      <c r="F58" s="5"/>
      <c r="G58" s="5">
        <v>-1819986344</v>
      </c>
      <c r="H58" s="5"/>
      <c r="I58" s="5">
        <f t="shared" si="0"/>
        <v>-1819986344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f t="shared" si="1"/>
        <v>0</v>
      </c>
    </row>
    <row r="59" spans="1:17" ht="18.75">
      <c r="A59" s="2" t="s">
        <v>16</v>
      </c>
      <c r="C59" s="5">
        <v>0</v>
      </c>
      <c r="D59" s="5"/>
      <c r="E59" s="5">
        <v>0</v>
      </c>
      <c r="F59" s="5"/>
      <c r="G59" s="5">
        <v>4846987804</v>
      </c>
      <c r="H59" s="5"/>
      <c r="I59" s="5">
        <f t="shared" si="0"/>
        <v>4846987804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f t="shared" si="1"/>
        <v>0</v>
      </c>
    </row>
    <row r="60" spans="1:17" ht="18.75">
      <c r="A60" s="2" t="s">
        <v>39</v>
      </c>
      <c r="C60" s="5">
        <v>0</v>
      </c>
      <c r="D60" s="5"/>
      <c r="E60" s="5">
        <v>0</v>
      </c>
      <c r="F60" s="5"/>
      <c r="G60" s="5">
        <v>-306417045</v>
      </c>
      <c r="H60" s="5"/>
      <c r="I60" s="5">
        <f t="shared" si="0"/>
        <v>-306417045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f t="shared" si="1"/>
        <v>0</v>
      </c>
    </row>
    <row r="61" spans="1:17" ht="18.75">
      <c r="A61" s="2" t="s">
        <v>21</v>
      </c>
      <c r="C61" s="5">
        <v>0</v>
      </c>
      <c r="D61" s="5"/>
      <c r="E61" s="5">
        <v>0</v>
      </c>
      <c r="F61" s="5"/>
      <c r="G61" s="5">
        <v>3745779227</v>
      </c>
      <c r="H61" s="5"/>
      <c r="I61" s="5">
        <f t="shared" si="0"/>
        <v>3745779227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f t="shared" si="1"/>
        <v>0</v>
      </c>
    </row>
    <row r="62" spans="1:17" ht="18.75">
      <c r="A62" s="2" t="s">
        <v>65</v>
      </c>
      <c r="C62" s="5"/>
      <c r="D62" s="5"/>
      <c r="E62" s="5">
        <v>465323352.82999998</v>
      </c>
      <c r="F62" s="5"/>
      <c r="G62" s="5">
        <v>-465323352.82999998</v>
      </c>
      <c r="H62" s="5"/>
      <c r="I62" s="5">
        <f t="shared" si="0"/>
        <v>0</v>
      </c>
      <c r="J62" s="5"/>
      <c r="K62" s="5"/>
      <c r="L62" s="5"/>
      <c r="M62" s="5">
        <f>465323353.83-1</f>
        <v>465323352.82999998</v>
      </c>
      <c r="N62" s="5"/>
      <c r="O62" s="5">
        <v>-465323353</v>
      </c>
      <c r="P62" s="5"/>
      <c r="Q62" s="5">
        <v>0</v>
      </c>
    </row>
    <row r="63" spans="1:17" ht="19.5" thickBot="1">
      <c r="E63" s="12">
        <f>SUM(E8:E62)</f>
        <v>5010912547951.8301</v>
      </c>
      <c r="F63" s="23">
        <f t="shared" ref="F63:G63" si="2">SUM(F8:F62)</f>
        <v>0</v>
      </c>
      <c r="G63" s="12">
        <f t="shared" si="2"/>
        <v>-4456875986117.8301</v>
      </c>
      <c r="H63" s="5"/>
      <c r="I63" s="12">
        <f>SUM(I8:I62)</f>
        <v>554036561834</v>
      </c>
      <c r="J63" s="5"/>
      <c r="K63" s="5"/>
      <c r="L63" s="5"/>
      <c r="M63" s="12">
        <f>SUM(M8:M62)</f>
        <v>5026404224646.8301</v>
      </c>
      <c r="N63" s="5"/>
      <c r="O63" s="12">
        <f>SUM(O8:O62)</f>
        <v>-4210664101300</v>
      </c>
      <c r="P63" s="5"/>
      <c r="Q63" s="12">
        <f>SUM(Q8:Q61)</f>
        <v>815740123347</v>
      </c>
    </row>
    <row r="64" spans="1:17" ht="15.75" thickTop="1"/>
    <row r="65" spans="5:17" ht="18.75">
      <c r="E65" s="5"/>
      <c r="I65" s="3"/>
      <c r="Q65" s="3"/>
    </row>
    <row r="67" spans="5:17">
      <c r="E67" s="11"/>
      <c r="I67" s="3"/>
      <c r="M67" s="11"/>
      <c r="N67" s="11"/>
      <c r="O67" s="11"/>
      <c r="P67" s="11"/>
      <c r="Q67" s="11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G90"/>
  <sheetViews>
    <sheetView rightToLeft="1" view="pageBreakPreview" zoomScale="90" zoomScaleNormal="100" zoomScaleSheetLayoutView="90" workbookViewId="0">
      <selection activeCell="Q82" sqref="Q82"/>
    </sheetView>
  </sheetViews>
  <sheetFormatPr defaultRowHeight="1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33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3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3" ht="18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33" ht="18.75"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23.25">
      <c r="A6" s="8" t="s">
        <v>3</v>
      </c>
      <c r="C6" s="9" t="s">
        <v>108</v>
      </c>
      <c r="D6" s="9" t="s">
        <v>108</v>
      </c>
      <c r="E6" s="9" t="s">
        <v>108</v>
      </c>
      <c r="F6" s="9" t="s">
        <v>108</v>
      </c>
      <c r="G6" s="9" t="s">
        <v>108</v>
      </c>
      <c r="H6" s="9" t="s">
        <v>108</v>
      </c>
      <c r="I6" s="9" t="s">
        <v>108</v>
      </c>
      <c r="K6" s="9" t="s">
        <v>109</v>
      </c>
      <c r="L6" s="9" t="s">
        <v>109</v>
      </c>
      <c r="M6" s="9" t="s">
        <v>109</v>
      </c>
      <c r="N6" s="9" t="s">
        <v>109</v>
      </c>
      <c r="O6" s="9" t="s">
        <v>109</v>
      </c>
      <c r="P6" s="9" t="s">
        <v>109</v>
      </c>
      <c r="Q6" s="9" t="s">
        <v>109</v>
      </c>
    </row>
    <row r="7" spans="1:33" ht="23.25">
      <c r="A7" s="9" t="s">
        <v>3</v>
      </c>
      <c r="C7" s="9" t="s">
        <v>7</v>
      </c>
      <c r="E7" s="9" t="s">
        <v>167</v>
      </c>
      <c r="G7" s="9" t="s">
        <v>168</v>
      </c>
      <c r="I7" s="9" t="s">
        <v>170</v>
      </c>
      <c r="K7" s="9" t="s">
        <v>7</v>
      </c>
      <c r="M7" s="9" t="s">
        <v>167</v>
      </c>
      <c r="O7" s="9" t="s">
        <v>168</v>
      </c>
      <c r="Q7" s="9" t="s">
        <v>170</v>
      </c>
    </row>
    <row r="8" spans="1:33" ht="18.75">
      <c r="A8" s="2" t="s">
        <v>47</v>
      </c>
      <c r="C8" s="5">
        <v>1041278</v>
      </c>
      <c r="D8" s="5"/>
      <c r="E8" s="5">
        <v>11000383961</v>
      </c>
      <c r="F8" s="5"/>
      <c r="G8" s="5">
        <v>-9920160626</v>
      </c>
      <c r="H8" s="5"/>
      <c r="I8" s="5">
        <v>1080223335</v>
      </c>
      <c r="J8" s="5"/>
      <c r="K8" s="5">
        <v>1041278</v>
      </c>
      <c r="L8" s="5"/>
      <c r="M8" s="5">
        <v>11000383961</v>
      </c>
      <c r="N8" s="5"/>
      <c r="O8" s="5">
        <v>-9920160626</v>
      </c>
      <c r="P8" s="5"/>
      <c r="Q8" s="5">
        <v>1080223335</v>
      </c>
    </row>
    <row r="9" spans="1:33" ht="18.75">
      <c r="A9" s="2" t="s">
        <v>46</v>
      </c>
      <c r="C9" s="5">
        <v>64723</v>
      </c>
      <c r="D9" s="5"/>
      <c r="E9" s="5">
        <v>565056707</v>
      </c>
      <c r="F9" s="5"/>
      <c r="G9" s="5">
        <v>-719573540</v>
      </c>
      <c r="H9" s="5"/>
      <c r="I9" s="5">
        <v>-154516833</v>
      </c>
      <c r="J9" s="5"/>
      <c r="K9" s="5">
        <v>64723</v>
      </c>
      <c r="L9" s="5"/>
      <c r="M9" s="5">
        <v>565056707</v>
      </c>
      <c r="N9" s="5"/>
      <c r="O9" s="5">
        <v>-719573540</v>
      </c>
      <c r="P9" s="5"/>
      <c r="Q9" s="5">
        <v>-154516833</v>
      </c>
    </row>
    <row r="10" spans="1:33" ht="18.75">
      <c r="A10" s="2" t="s">
        <v>39</v>
      </c>
      <c r="C10" s="5">
        <v>1394767</v>
      </c>
      <c r="D10" s="5"/>
      <c r="E10" s="5">
        <v>5236690218</v>
      </c>
      <c r="F10" s="5"/>
      <c r="G10" s="5">
        <v>-4652979478</v>
      </c>
      <c r="H10" s="5"/>
      <c r="I10" s="5">
        <v>583710740</v>
      </c>
      <c r="J10" s="5"/>
      <c r="K10" s="5">
        <v>2789534</v>
      </c>
      <c r="L10" s="5"/>
      <c r="M10" s="5">
        <v>11681429772</v>
      </c>
      <c r="N10" s="5"/>
      <c r="O10" s="5">
        <v>-9305958965</v>
      </c>
      <c r="P10" s="5"/>
      <c r="Q10" s="5">
        <v>2375470807</v>
      </c>
    </row>
    <row r="11" spans="1:33" ht="18.75">
      <c r="A11" s="2" t="s">
        <v>62</v>
      </c>
      <c r="C11" s="5">
        <v>794414</v>
      </c>
      <c r="D11" s="5"/>
      <c r="E11" s="5">
        <v>12534689296</v>
      </c>
      <c r="F11" s="5"/>
      <c r="G11" s="5">
        <v>-11165967754</v>
      </c>
      <c r="H11" s="5"/>
      <c r="I11" s="5">
        <v>1368721542</v>
      </c>
      <c r="J11" s="5"/>
      <c r="K11" s="5">
        <v>794414</v>
      </c>
      <c r="L11" s="5"/>
      <c r="M11" s="5">
        <v>12534689296</v>
      </c>
      <c r="N11" s="5"/>
      <c r="O11" s="5">
        <v>-11165967754</v>
      </c>
      <c r="P11" s="5"/>
      <c r="Q11" s="5">
        <v>1368721542</v>
      </c>
    </row>
    <row r="12" spans="1:33" ht="18.75">
      <c r="A12" s="2" t="s">
        <v>69</v>
      </c>
      <c r="C12" s="5">
        <v>218701</v>
      </c>
      <c r="D12" s="5"/>
      <c r="E12" s="5">
        <v>2088295225</v>
      </c>
      <c r="F12" s="5"/>
      <c r="G12" s="5">
        <v>-2052881500</v>
      </c>
      <c r="H12" s="5"/>
      <c r="I12" s="5">
        <v>35413725</v>
      </c>
      <c r="J12" s="5"/>
      <c r="K12" s="5">
        <v>11680774</v>
      </c>
      <c r="L12" s="5"/>
      <c r="M12" s="5">
        <v>107987497732</v>
      </c>
      <c r="N12" s="5"/>
      <c r="O12" s="5">
        <v>-112801333530</v>
      </c>
      <c r="P12" s="5"/>
      <c r="Q12" s="5">
        <v>-4813835798</v>
      </c>
    </row>
    <row r="13" spans="1:33" ht="18.75">
      <c r="A13" s="2" t="s">
        <v>63</v>
      </c>
      <c r="C13" s="5">
        <v>2591320</v>
      </c>
      <c r="D13" s="5"/>
      <c r="E13" s="5">
        <v>19767854093</v>
      </c>
      <c r="F13" s="5"/>
      <c r="G13" s="5">
        <v>-15880433758</v>
      </c>
      <c r="H13" s="5"/>
      <c r="I13" s="5">
        <v>3887420335</v>
      </c>
      <c r="J13" s="5"/>
      <c r="K13" s="5">
        <v>7591320</v>
      </c>
      <c r="L13" s="5"/>
      <c r="M13" s="5">
        <v>80622051218</v>
      </c>
      <c r="N13" s="5"/>
      <c r="O13" s="5">
        <v>-77163616220</v>
      </c>
      <c r="P13" s="5"/>
      <c r="Q13" s="5">
        <v>3458434998</v>
      </c>
    </row>
    <row r="14" spans="1:33" ht="18.75">
      <c r="A14" s="2" t="s">
        <v>53</v>
      </c>
      <c r="C14" s="5">
        <v>1465693</v>
      </c>
      <c r="D14" s="5"/>
      <c r="E14" s="5">
        <v>17855512105</v>
      </c>
      <c r="F14" s="5"/>
      <c r="G14" s="5">
        <v>-13203991819</v>
      </c>
      <c r="H14" s="5"/>
      <c r="I14" s="5">
        <v>4651520286</v>
      </c>
      <c r="J14" s="5"/>
      <c r="K14" s="5">
        <v>2689004</v>
      </c>
      <c r="L14" s="5"/>
      <c r="M14" s="5">
        <v>30767528271</v>
      </c>
      <c r="N14" s="5"/>
      <c r="O14" s="5">
        <v>-23864444673</v>
      </c>
      <c r="P14" s="5"/>
      <c r="Q14" s="5">
        <v>6903083598</v>
      </c>
    </row>
    <row r="15" spans="1:33" ht="18.75">
      <c r="A15" s="2" t="s">
        <v>17</v>
      </c>
      <c r="C15" s="5">
        <v>1065043</v>
      </c>
      <c r="D15" s="5"/>
      <c r="E15" s="5">
        <v>4243953524</v>
      </c>
      <c r="F15" s="5"/>
      <c r="G15" s="5">
        <v>-4375378938</v>
      </c>
      <c r="H15" s="5"/>
      <c r="I15" s="5">
        <v>-131425414</v>
      </c>
      <c r="J15" s="5"/>
      <c r="K15" s="5">
        <v>1065043</v>
      </c>
      <c r="L15" s="5"/>
      <c r="M15" s="5">
        <v>4243953524</v>
      </c>
      <c r="N15" s="5"/>
      <c r="O15" s="5">
        <v>-4375378938</v>
      </c>
      <c r="P15" s="5"/>
      <c r="Q15" s="5">
        <v>-131425414</v>
      </c>
    </row>
    <row r="16" spans="1:33" ht="18.75">
      <c r="A16" s="2" t="s">
        <v>16</v>
      </c>
      <c r="C16" s="5">
        <v>4000000</v>
      </c>
      <c r="D16" s="5"/>
      <c r="E16" s="5">
        <v>15866211096</v>
      </c>
      <c r="F16" s="5"/>
      <c r="G16" s="5">
        <v>-19570856404</v>
      </c>
      <c r="H16" s="5"/>
      <c r="I16" s="5">
        <v>-3704645308</v>
      </c>
      <c r="J16" s="5"/>
      <c r="K16" s="5">
        <v>20321813</v>
      </c>
      <c r="L16" s="5"/>
      <c r="M16" s="5">
        <v>75177165307</v>
      </c>
      <c r="N16" s="5"/>
      <c r="O16" s="5">
        <v>-99428821002</v>
      </c>
      <c r="P16" s="5"/>
      <c r="Q16" s="5">
        <v>-24251655695</v>
      </c>
    </row>
    <row r="17" spans="1:17" ht="18.75">
      <c r="A17" s="2" t="s">
        <v>15</v>
      </c>
      <c r="C17" s="5">
        <v>1500000</v>
      </c>
      <c r="D17" s="5"/>
      <c r="E17" s="5">
        <v>3992104845</v>
      </c>
      <c r="F17" s="5"/>
      <c r="G17" s="5">
        <v>-4598315180</v>
      </c>
      <c r="H17" s="5"/>
      <c r="I17" s="5">
        <v>-606210335</v>
      </c>
      <c r="J17" s="5"/>
      <c r="K17" s="5">
        <v>6000000</v>
      </c>
      <c r="L17" s="5"/>
      <c r="M17" s="5">
        <v>28521143960</v>
      </c>
      <c r="N17" s="5"/>
      <c r="O17" s="5">
        <v>-30532812943</v>
      </c>
      <c r="P17" s="5"/>
      <c r="Q17" s="5">
        <v>-2011668983</v>
      </c>
    </row>
    <row r="18" spans="1:17" ht="18.75">
      <c r="A18" s="2" t="s">
        <v>60</v>
      </c>
      <c r="C18" s="5">
        <v>942000</v>
      </c>
      <c r="D18" s="5"/>
      <c r="E18" s="5">
        <v>7706173841</v>
      </c>
      <c r="F18" s="5"/>
      <c r="G18" s="5">
        <v>-6873140044</v>
      </c>
      <c r="H18" s="5"/>
      <c r="I18" s="5">
        <v>833033797</v>
      </c>
      <c r="J18" s="5"/>
      <c r="K18" s="5">
        <v>942000</v>
      </c>
      <c r="L18" s="5"/>
      <c r="M18" s="5">
        <v>7706173841</v>
      </c>
      <c r="N18" s="5"/>
      <c r="O18" s="5">
        <v>-6873140044</v>
      </c>
      <c r="P18" s="5"/>
      <c r="Q18" s="5">
        <v>833033797</v>
      </c>
    </row>
    <row r="19" spans="1:17" ht="18.75">
      <c r="A19" s="2" t="s">
        <v>48</v>
      </c>
      <c r="C19" s="5">
        <v>219370</v>
      </c>
      <c r="D19" s="5"/>
      <c r="E19" s="5">
        <v>1892802025</v>
      </c>
      <c r="F19" s="5"/>
      <c r="G19" s="5">
        <v>-1766989553</v>
      </c>
      <c r="H19" s="5"/>
      <c r="I19" s="5">
        <v>125812472</v>
      </c>
      <c r="J19" s="5"/>
      <c r="K19" s="5">
        <v>219371</v>
      </c>
      <c r="L19" s="5"/>
      <c r="M19" s="5">
        <v>1892802026</v>
      </c>
      <c r="N19" s="5"/>
      <c r="O19" s="5">
        <v>-1766997607</v>
      </c>
      <c r="P19" s="5"/>
      <c r="Q19" s="5">
        <v>125804419</v>
      </c>
    </row>
    <row r="20" spans="1:17" ht="18.75">
      <c r="A20" s="2" t="s">
        <v>21</v>
      </c>
      <c r="C20" s="5">
        <v>400000</v>
      </c>
      <c r="D20" s="5"/>
      <c r="E20" s="5">
        <v>1958676144</v>
      </c>
      <c r="F20" s="5"/>
      <c r="G20" s="5">
        <v>-5710419647</v>
      </c>
      <c r="H20" s="5"/>
      <c r="I20" s="5">
        <v>-3751743503</v>
      </c>
      <c r="J20" s="5"/>
      <c r="K20" s="5">
        <v>14118790</v>
      </c>
      <c r="L20" s="5"/>
      <c r="M20" s="5">
        <v>145017187367</v>
      </c>
      <c r="N20" s="5"/>
      <c r="O20" s="5">
        <v>-218691797809</v>
      </c>
      <c r="P20" s="5"/>
      <c r="Q20" s="5">
        <v>-73674610442</v>
      </c>
    </row>
    <row r="21" spans="1:17" ht="18.75">
      <c r="A21" s="2" t="s">
        <v>43</v>
      </c>
      <c r="C21" s="5">
        <v>500000</v>
      </c>
      <c r="D21" s="5"/>
      <c r="E21" s="5">
        <v>4954375112</v>
      </c>
      <c r="F21" s="5"/>
      <c r="G21" s="5">
        <v>-4640262900</v>
      </c>
      <c r="H21" s="5"/>
      <c r="I21" s="5">
        <v>314112212</v>
      </c>
      <c r="J21" s="5"/>
      <c r="K21" s="5">
        <v>1150000</v>
      </c>
      <c r="L21" s="5"/>
      <c r="M21" s="5">
        <v>10639898330</v>
      </c>
      <c r="N21" s="5"/>
      <c r="O21" s="5">
        <v>-10672604620</v>
      </c>
      <c r="P21" s="5"/>
      <c r="Q21" s="5">
        <v>-32706290</v>
      </c>
    </row>
    <row r="22" spans="1:17" ht="18.75">
      <c r="A22" s="2" t="s">
        <v>45</v>
      </c>
      <c r="C22" s="5">
        <v>1382652</v>
      </c>
      <c r="D22" s="5"/>
      <c r="E22" s="5">
        <v>18285963284</v>
      </c>
      <c r="F22" s="5"/>
      <c r="G22" s="5">
        <v>-19037172396</v>
      </c>
      <c r="H22" s="5"/>
      <c r="I22" s="5">
        <v>-751209112</v>
      </c>
      <c r="J22" s="5"/>
      <c r="K22" s="5">
        <v>5728873</v>
      </c>
      <c r="L22" s="5"/>
      <c r="M22" s="5">
        <v>60384108459</v>
      </c>
      <c r="N22" s="5"/>
      <c r="O22" s="5">
        <v>-59432547685</v>
      </c>
      <c r="P22" s="5"/>
      <c r="Q22" s="5">
        <v>951560774</v>
      </c>
    </row>
    <row r="23" spans="1:17" ht="18.75">
      <c r="A23" s="2" t="s">
        <v>22</v>
      </c>
      <c r="C23" s="5">
        <v>841679</v>
      </c>
      <c r="D23" s="5"/>
      <c r="E23" s="5">
        <v>6864727954</v>
      </c>
      <c r="F23" s="5"/>
      <c r="G23" s="5">
        <v>-3666239157</v>
      </c>
      <c r="H23" s="5"/>
      <c r="I23" s="5">
        <v>3198488797</v>
      </c>
      <c r="J23" s="5"/>
      <c r="K23" s="5">
        <v>10041680</v>
      </c>
      <c r="L23" s="5"/>
      <c r="M23" s="5">
        <v>57508924096</v>
      </c>
      <c r="N23" s="5"/>
      <c r="O23" s="5">
        <v>-43740190817</v>
      </c>
      <c r="P23" s="5"/>
      <c r="Q23" s="5">
        <v>13768733279</v>
      </c>
    </row>
    <row r="24" spans="1:17" ht="18.75">
      <c r="A24" s="2" t="s">
        <v>64</v>
      </c>
      <c r="C24" s="5">
        <v>500000</v>
      </c>
      <c r="D24" s="5"/>
      <c r="E24" s="5">
        <v>1578860845</v>
      </c>
      <c r="F24" s="5"/>
      <c r="G24" s="5">
        <v>-1249893432</v>
      </c>
      <c r="H24" s="5"/>
      <c r="I24" s="5">
        <v>328967413</v>
      </c>
      <c r="J24" s="5"/>
      <c r="K24" s="5">
        <v>888489</v>
      </c>
      <c r="L24" s="5"/>
      <c r="M24" s="5">
        <v>2935518546</v>
      </c>
      <c r="N24" s="5"/>
      <c r="O24" s="5">
        <v>-2221033133</v>
      </c>
      <c r="P24" s="5"/>
      <c r="Q24" s="5">
        <v>714485413</v>
      </c>
    </row>
    <row r="25" spans="1:17" ht="18.75">
      <c r="A25" s="2" t="s">
        <v>23</v>
      </c>
      <c r="C25" s="5">
        <v>500000</v>
      </c>
      <c r="D25" s="5"/>
      <c r="E25" s="5">
        <v>20066887350</v>
      </c>
      <c r="F25" s="5"/>
      <c r="G25" s="5">
        <v>-14235141595</v>
      </c>
      <c r="H25" s="5"/>
      <c r="I25" s="5">
        <v>5831745755</v>
      </c>
      <c r="J25" s="5"/>
      <c r="K25" s="5">
        <v>500000</v>
      </c>
      <c r="L25" s="5"/>
      <c r="M25" s="5">
        <v>20066887350</v>
      </c>
      <c r="N25" s="5"/>
      <c r="O25" s="5">
        <v>-14235141595</v>
      </c>
      <c r="P25" s="5"/>
      <c r="Q25" s="5">
        <v>5831745755</v>
      </c>
    </row>
    <row r="26" spans="1:17" ht="18.75">
      <c r="A26" s="2" t="s">
        <v>59</v>
      </c>
      <c r="C26" s="5">
        <v>1018000</v>
      </c>
      <c r="D26" s="5"/>
      <c r="E26" s="5">
        <v>22398034875</v>
      </c>
      <c r="F26" s="5"/>
      <c r="G26" s="5">
        <v>-15766070392</v>
      </c>
      <c r="H26" s="5"/>
      <c r="I26" s="5">
        <v>6631964483</v>
      </c>
      <c r="J26" s="5"/>
      <c r="K26" s="5">
        <v>1018000</v>
      </c>
      <c r="L26" s="5"/>
      <c r="M26" s="5">
        <v>22398034875</v>
      </c>
      <c r="N26" s="5"/>
      <c r="O26" s="5">
        <v>-15766070392</v>
      </c>
      <c r="P26" s="5"/>
      <c r="Q26" s="5">
        <v>6631964483</v>
      </c>
    </row>
    <row r="27" spans="1:17" ht="18.75">
      <c r="A27" s="2" t="s">
        <v>34</v>
      </c>
      <c r="C27" s="5">
        <v>1900000</v>
      </c>
      <c r="D27" s="5"/>
      <c r="E27" s="5">
        <v>11429047174</v>
      </c>
      <c r="F27" s="5"/>
      <c r="G27" s="5">
        <v>-13043353558</v>
      </c>
      <c r="H27" s="5"/>
      <c r="I27" s="5">
        <v>-1614306384</v>
      </c>
      <c r="J27" s="5"/>
      <c r="K27" s="5">
        <v>2603958</v>
      </c>
      <c r="L27" s="5"/>
      <c r="M27" s="5">
        <v>15312767701</v>
      </c>
      <c r="N27" s="5"/>
      <c r="O27" s="5">
        <v>-17875970969</v>
      </c>
      <c r="P27" s="5"/>
      <c r="Q27" s="5">
        <v>-2563203268</v>
      </c>
    </row>
    <row r="28" spans="1:17" ht="18.75">
      <c r="A28" s="2" t="s">
        <v>41</v>
      </c>
      <c r="C28" s="5">
        <v>572828</v>
      </c>
      <c r="D28" s="5"/>
      <c r="E28" s="5">
        <v>10768180216</v>
      </c>
      <c r="F28" s="5"/>
      <c r="G28" s="5">
        <v>-7821347425</v>
      </c>
      <c r="H28" s="5"/>
      <c r="I28" s="5">
        <v>2946832791</v>
      </c>
      <c r="J28" s="5"/>
      <c r="K28" s="5">
        <v>752048</v>
      </c>
      <c r="L28" s="5"/>
      <c r="M28" s="5">
        <v>14555911760</v>
      </c>
      <c r="N28" s="5"/>
      <c r="O28" s="5">
        <v>-9850844867</v>
      </c>
      <c r="P28" s="5"/>
      <c r="Q28" s="5">
        <v>4705066893</v>
      </c>
    </row>
    <row r="29" spans="1:17" ht="18.75">
      <c r="A29" s="2" t="s">
        <v>67</v>
      </c>
      <c r="C29" s="5">
        <v>430000</v>
      </c>
      <c r="D29" s="5"/>
      <c r="E29" s="5">
        <v>6567349438</v>
      </c>
      <c r="F29" s="5"/>
      <c r="G29" s="5">
        <v>-8932998313</v>
      </c>
      <c r="H29" s="5"/>
      <c r="I29" s="5">
        <v>-2365648875</v>
      </c>
      <c r="J29" s="5"/>
      <c r="K29" s="5">
        <v>430000</v>
      </c>
      <c r="L29" s="5"/>
      <c r="M29" s="5">
        <v>6567349438</v>
      </c>
      <c r="N29" s="5"/>
      <c r="O29" s="5">
        <v>-8932998313</v>
      </c>
      <c r="P29" s="5"/>
      <c r="Q29" s="5">
        <v>-2365648875</v>
      </c>
    </row>
    <row r="30" spans="1:17" ht="18.75">
      <c r="A30" s="2" t="s">
        <v>38</v>
      </c>
      <c r="C30" s="5">
        <v>200000</v>
      </c>
      <c r="D30" s="5"/>
      <c r="E30" s="5">
        <v>4553332520</v>
      </c>
      <c r="F30" s="5"/>
      <c r="G30" s="5">
        <v>-4103728959</v>
      </c>
      <c r="H30" s="5"/>
      <c r="I30" s="5">
        <v>449603561</v>
      </c>
      <c r="J30" s="5"/>
      <c r="K30" s="5">
        <v>383081</v>
      </c>
      <c r="L30" s="5"/>
      <c r="M30" s="5">
        <v>8330998488</v>
      </c>
      <c r="N30" s="5"/>
      <c r="O30" s="5">
        <v>-7860302968</v>
      </c>
      <c r="P30" s="5"/>
      <c r="Q30" s="5">
        <v>470695520</v>
      </c>
    </row>
    <row r="31" spans="1:17" ht="18.75">
      <c r="A31" s="2" t="s">
        <v>58</v>
      </c>
      <c r="C31" s="5">
        <v>1000000</v>
      </c>
      <c r="D31" s="5"/>
      <c r="E31" s="5">
        <v>18072208700</v>
      </c>
      <c r="F31" s="5"/>
      <c r="G31" s="5">
        <v>-18514181250</v>
      </c>
      <c r="H31" s="5"/>
      <c r="I31" s="5">
        <v>-441972550</v>
      </c>
      <c r="J31" s="5"/>
      <c r="K31" s="5">
        <v>3143160</v>
      </c>
      <c r="L31" s="5"/>
      <c r="M31" s="5">
        <v>54704762430</v>
      </c>
      <c r="N31" s="5"/>
      <c r="O31" s="5">
        <v>-58193033937</v>
      </c>
      <c r="P31" s="5"/>
      <c r="Q31" s="5">
        <v>-3488271507</v>
      </c>
    </row>
    <row r="32" spans="1:17" ht="18.75">
      <c r="A32" s="2" t="s">
        <v>27</v>
      </c>
      <c r="C32" s="5">
        <v>235000</v>
      </c>
      <c r="D32" s="5"/>
      <c r="E32" s="5">
        <v>22685480968</v>
      </c>
      <c r="F32" s="5"/>
      <c r="G32" s="5">
        <v>-12493488787</v>
      </c>
      <c r="H32" s="5"/>
      <c r="I32" s="5">
        <v>10191992181</v>
      </c>
      <c r="J32" s="5"/>
      <c r="K32" s="5">
        <v>1104198</v>
      </c>
      <c r="L32" s="5"/>
      <c r="M32" s="5">
        <v>94955523895</v>
      </c>
      <c r="N32" s="5"/>
      <c r="O32" s="5">
        <v>-81808268399</v>
      </c>
      <c r="P32" s="5"/>
      <c r="Q32" s="5">
        <v>13147255496</v>
      </c>
    </row>
    <row r="33" spans="1:17" ht="18.75">
      <c r="A33" s="2" t="s">
        <v>49</v>
      </c>
      <c r="C33" s="5">
        <v>1800000</v>
      </c>
      <c r="D33" s="5"/>
      <c r="E33" s="5">
        <v>13431592198</v>
      </c>
      <c r="F33" s="5"/>
      <c r="G33" s="5">
        <v>-9368313185</v>
      </c>
      <c r="H33" s="5"/>
      <c r="I33" s="5">
        <v>4063279013</v>
      </c>
      <c r="J33" s="5"/>
      <c r="K33" s="5">
        <v>2046448</v>
      </c>
      <c r="L33" s="5"/>
      <c r="M33" s="5">
        <v>15959549202</v>
      </c>
      <c r="N33" s="5"/>
      <c r="O33" s="5">
        <v>-11555999188</v>
      </c>
      <c r="P33" s="5"/>
      <c r="Q33" s="5">
        <v>4403550014</v>
      </c>
    </row>
    <row r="34" spans="1:17" ht="18.75">
      <c r="A34" s="2" t="s">
        <v>57</v>
      </c>
      <c r="C34" s="5">
        <v>665000</v>
      </c>
      <c r="D34" s="5"/>
      <c r="E34" s="5">
        <v>19142561049</v>
      </c>
      <c r="F34" s="5"/>
      <c r="G34" s="5">
        <v>-11773180284</v>
      </c>
      <c r="H34" s="5"/>
      <c r="I34" s="5">
        <v>7369380765</v>
      </c>
      <c r="J34" s="5"/>
      <c r="K34" s="5">
        <v>765000</v>
      </c>
      <c r="L34" s="5"/>
      <c r="M34" s="5">
        <v>22227545414</v>
      </c>
      <c r="N34" s="5"/>
      <c r="O34" s="5">
        <v>-13543583332</v>
      </c>
      <c r="P34" s="5"/>
      <c r="Q34" s="5">
        <v>8683962082</v>
      </c>
    </row>
    <row r="35" spans="1:17" ht="18.75">
      <c r="A35" s="2" t="s">
        <v>36</v>
      </c>
      <c r="C35" s="5">
        <v>249111</v>
      </c>
      <c r="D35" s="5"/>
      <c r="E35" s="5">
        <v>29534608447</v>
      </c>
      <c r="F35" s="5"/>
      <c r="G35" s="5">
        <v>-22364784363</v>
      </c>
      <c r="H35" s="5"/>
      <c r="I35" s="5">
        <v>7169824084</v>
      </c>
      <c r="J35" s="5"/>
      <c r="K35" s="5">
        <v>249111</v>
      </c>
      <c r="L35" s="5"/>
      <c r="M35" s="5">
        <v>29534608447</v>
      </c>
      <c r="N35" s="5"/>
      <c r="O35" s="5">
        <v>-22364784363</v>
      </c>
      <c r="P35" s="5"/>
      <c r="Q35" s="5">
        <v>7169824084</v>
      </c>
    </row>
    <row r="36" spans="1:17" ht="18.75">
      <c r="A36" s="2" t="s">
        <v>40</v>
      </c>
      <c r="C36" s="5">
        <v>1800000</v>
      </c>
      <c r="D36" s="5"/>
      <c r="E36" s="5">
        <v>25577806628</v>
      </c>
      <c r="F36" s="5"/>
      <c r="G36" s="5">
        <v>-22755223266</v>
      </c>
      <c r="H36" s="5"/>
      <c r="I36" s="5">
        <v>2822583362</v>
      </c>
      <c r="J36" s="5"/>
      <c r="K36" s="5">
        <v>1800000</v>
      </c>
      <c r="L36" s="5"/>
      <c r="M36" s="5">
        <v>25577806628</v>
      </c>
      <c r="N36" s="5"/>
      <c r="O36" s="5">
        <v>-22755223266</v>
      </c>
      <c r="P36" s="5"/>
      <c r="Q36" s="5">
        <v>2822583362</v>
      </c>
    </row>
    <row r="37" spans="1:17" ht="18.75">
      <c r="A37" s="2" t="s">
        <v>25</v>
      </c>
      <c r="C37" s="5">
        <v>304845</v>
      </c>
      <c r="D37" s="5"/>
      <c r="E37" s="5">
        <v>29363720826</v>
      </c>
      <c r="F37" s="5"/>
      <c r="G37" s="5">
        <v>-24276390277</v>
      </c>
      <c r="H37" s="5"/>
      <c r="I37" s="5">
        <v>5087330549</v>
      </c>
      <c r="J37" s="5"/>
      <c r="K37" s="5">
        <v>304845</v>
      </c>
      <c r="L37" s="5"/>
      <c r="M37" s="5">
        <v>29363720826</v>
      </c>
      <c r="N37" s="5"/>
      <c r="O37" s="5">
        <v>-24276390277</v>
      </c>
      <c r="P37" s="5"/>
      <c r="Q37" s="5">
        <v>5087330549</v>
      </c>
    </row>
    <row r="38" spans="1:17" ht="18.75">
      <c r="A38" s="2" t="s">
        <v>50</v>
      </c>
      <c r="C38" s="5">
        <v>303736</v>
      </c>
      <c r="D38" s="5"/>
      <c r="E38" s="5">
        <v>9526350271</v>
      </c>
      <c r="F38" s="5"/>
      <c r="G38" s="5">
        <v>-7252973218</v>
      </c>
      <c r="H38" s="5"/>
      <c r="I38" s="5">
        <v>2273377053</v>
      </c>
      <c r="J38" s="5"/>
      <c r="K38" s="5">
        <v>607472</v>
      </c>
      <c r="L38" s="5"/>
      <c r="M38" s="5">
        <v>18933827297</v>
      </c>
      <c r="N38" s="5"/>
      <c r="O38" s="5">
        <v>-12342878765</v>
      </c>
      <c r="P38" s="5"/>
      <c r="Q38" s="5">
        <v>6590948532</v>
      </c>
    </row>
    <row r="39" spans="1:17" ht="18.75">
      <c r="A39" s="2" t="s">
        <v>171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5"/>
      <c r="K39" s="5">
        <v>51261</v>
      </c>
      <c r="L39" s="5"/>
      <c r="M39" s="5">
        <v>2957895462</v>
      </c>
      <c r="N39" s="5"/>
      <c r="O39" s="5">
        <v>-1667546470</v>
      </c>
      <c r="P39" s="5"/>
      <c r="Q39" s="5">
        <v>1290348992</v>
      </c>
    </row>
    <row r="40" spans="1:17" ht="18.75">
      <c r="A40" s="2" t="s">
        <v>165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J40" s="5"/>
      <c r="K40" s="5">
        <v>397424</v>
      </c>
      <c r="L40" s="5"/>
      <c r="M40" s="5">
        <v>24880920382</v>
      </c>
      <c r="N40" s="5"/>
      <c r="O40" s="5">
        <v>-8354046421</v>
      </c>
      <c r="P40" s="5"/>
      <c r="Q40" s="5">
        <v>16526873961</v>
      </c>
    </row>
    <row r="41" spans="1:17" ht="18.75">
      <c r="A41" s="2" t="s">
        <v>172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0</v>
      </c>
      <c r="J41" s="5"/>
      <c r="K41" s="5">
        <v>158520</v>
      </c>
      <c r="L41" s="5"/>
      <c r="M41" s="5">
        <v>3183997054</v>
      </c>
      <c r="N41" s="5"/>
      <c r="O41" s="5">
        <v>-5063888237</v>
      </c>
      <c r="P41" s="5"/>
      <c r="Q41" s="5">
        <v>-1879891183</v>
      </c>
    </row>
    <row r="42" spans="1:17" ht="18.75">
      <c r="A42" s="2" t="s">
        <v>56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J42" s="5"/>
      <c r="K42" s="5">
        <v>397261</v>
      </c>
      <c r="L42" s="5"/>
      <c r="M42" s="5">
        <v>826461309</v>
      </c>
      <c r="N42" s="5"/>
      <c r="O42" s="5">
        <v>-465189021</v>
      </c>
      <c r="P42" s="5"/>
      <c r="Q42" s="5">
        <v>361272288</v>
      </c>
    </row>
    <row r="43" spans="1:17" ht="18.75">
      <c r="A43" s="2" t="s">
        <v>135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v>0</v>
      </c>
      <c r="J43" s="5"/>
      <c r="K43" s="5">
        <v>4500000</v>
      </c>
      <c r="L43" s="5"/>
      <c r="M43" s="5">
        <v>97616547954</v>
      </c>
      <c r="N43" s="5"/>
      <c r="O43" s="5">
        <v>-71175547484</v>
      </c>
      <c r="P43" s="5"/>
      <c r="Q43" s="5">
        <v>26441000470</v>
      </c>
    </row>
    <row r="44" spans="1:17" ht="18.75">
      <c r="A44" s="2" t="s">
        <v>31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J44" s="5"/>
      <c r="K44" s="5">
        <v>100000</v>
      </c>
      <c r="L44" s="5"/>
      <c r="M44" s="5">
        <v>3552436500</v>
      </c>
      <c r="N44" s="5"/>
      <c r="O44" s="5">
        <v>-3448439378</v>
      </c>
      <c r="P44" s="5"/>
      <c r="Q44" s="5">
        <v>103997122</v>
      </c>
    </row>
    <row r="45" spans="1:17" ht="18.75">
      <c r="A45" s="2" t="s">
        <v>131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v>0</v>
      </c>
      <c r="J45" s="5"/>
      <c r="K45" s="5">
        <v>499387</v>
      </c>
      <c r="L45" s="5"/>
      <c r="M45" s="5">
        <v>6668127781</v>
      </c>
      <c r="N45" s="5"/>
      <c r="O45" s="5">
        <v>-7158313634</v>
      </c>
      <c r="P45" s="5"/>
      <c r="Q45" s="5">
        <v>-490185853</v>
      </c>
    </row>
    <row r="46" spans="1:17" ht="18.75">
      <c r="A46" s="2" t="s">
        <v>173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J46" s="5"/>
      <c r="K46" s="5">
        <v>62000000</v>
      </c>
      <c r="L46" s="5"/>
      <c r="M46" s="5">
        <v>77063131893</v>
      </c>
      <c r="N46" s="5"/>
      <c r="O46" s="5">
        <v>-62056296000</v>
      </c>
      <c r="P46" s="5"/>
      <c r="Q46" s="5">
        <v>15006835893</v>
      </c>
    </row>
    <row r="47" spans="1:17" ht="18.75">
      <c r="A47" s="2" t="s">
        <v>174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0</v>
      </c>
      <c r="J47" s="5"/>
      <c r="K47" s="5">
        <v>1703225</v>
      </c>
      <c r="L47" s="5"/>
      <c r="M47" s="5">
        <v>19193112656</v>
      </c>
      <c r="N47" s="5"/>
      <c r="O47" s="5">
        <v>-18437758934</v>
      </c>
      <c r="P47" s="5"/>
      <c r="Q47" s="5">
        <v>755353722</v>
      </c>
    </row>
    <row r="48" spans="1:17" ht="18.75">
      <c r="A48" s="2" t="s">
        <v>175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0</v>
      </c>
      <c r="J48" s="5"/>
      <c r="K48" s="5">
        <v>62000000</v>
      </c>
      <c r="L48" s="5"/>
      <c r="M48" s="5">
        <v>62056296000</v>
      </c>
      <c r="N48" s="5"/>
      <c r="O48" s="5">
        <v>-62056296000</v>
      </c>
      <c r="P48" s="5"/>
      <c r="Q48" s="5">
        <v>0</v>
      </c>
    </row>
    <row r="49" spans="1:17" ht="18.75">
      <c r="A49" s="2" t="s">
        <v>138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J49" s="5"/>
      <c r="K49" s="5">
        <v>6250000</v>
      </c>
      <c r="L49" s="5"/>
      <c r="M49" s="5">
        <v>146794063700</v>
      </c>
      <c r="N49" s="5"/>
      <c r="O49" s="5">
        <v>-85488300000</v>
      </c>
      <c r="P49" s="5"/>
      <c r="Q49" s="5">
        <v>61305763700</v>
      </c>
    </row>
    <row r="50" spans="1:17" ht="18.75">
      <c r="A50" s="2" t="s">
        <v>122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0</v>
      </c>
      <c r="J50" s="5"/>
      <c r="K50" s="5">
        <v>1398518</v>
      </c>
      <c r="L50" s="5"/>
      <c r="M50" s="5">
        <v>12365974715</v>
      </c>
      <c r="N50" s="5"/>
      <c r="O50" s="5">
        <v>-12414457583</v>
      </c>
      <c r="P50" s="5"/>
      <c r="Q50" s="5">
        <v>-48482868</v>
      </c>
    </row>
    <row r="51" spans="1:17" ht="18.75">
      <c r="A51" s="2" t="s">
        <v>176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0</v>
      </c>
      <c r="J51" s="5"/>
      <c r="K51" s="5">
        <v>5576448</v>
      </c>
      <c r="L51" s="5"/>
      <c r="M51" s="5">
        <v>104222016617</v>
      </c>
      <c r="N51" s="5"/>
      <c r="O51" s="5">
        <v>-97938743754</v>
      </c>
      <c r="P51" s="5"/>
      <c r="Q51" s="5">
        <v>6283272863</v>
      </c>
    </row>
    <row r="52" spans="1:17" ht="18.75">
      <c r="A52" s="2" t="s">
        <v>141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v>0</v>
      </c>
      <c r="J52" s="5"/>
      <c r="K52" s="5">
        <v>14400000</v>
      </c>
      <c r="L52" s="5"/>
      <c r="M52" s="5">
        <v>75528375816</v>
      </c>
      <c r="N52" s="5"/>
      <c r="O52" s="5">
        <v>-87317352000</v>
      </c>
      <c r="P52" s="5"/>
      <c r="Q52" s="5">
        <v>-11788976184</v>
      </c>
    </row>
    <row r="53" spans="1:17" ht="18.75">
      <c r="A53" s="2" t="s">
        <v>35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v>0</v>
      </c>
      <c r="J53" s="5"/>
      <c r="K53" s="5">
        <v>95581</v>
      </c>
      <c r="L53" s="5"/>
      <c r="M53" s="5">
        <v>1341119929</v>
      </c>
      <c r="N53" s="5"/>
      <c r="O53" s="5">
        <v>-750226917</v>
      </c>
      <c r="P53" s="5"/>
      <c r="Q53" s="5">
        <v>590893012</v>
      </c>
    </row>
    <row r="54" spans="1:17" ht="18.75">
      <c r="A54" s="2" t="s">
        <v>177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v>0</v>
      </c>
      <c r="J54" s="5"/>
      <c r="K54" s="5">
        <v>25000000</v>
      </c>
      <c r="L54" s="5"/>
      <c r="M54" s="5">
        <v>56824232350</v>
      </c>
      <c r="N54" s="5"/>
      <c r="O54" s="5">
        <v>-54697601250</v>
      </c>
      <c r="P54" s="5"/>
      <c r="Q54" s="5">
        <v>2126631100</v>
      </c>
    </row>
    <row r="55" spans="1:17" ht="18.75">
      <c r="A55" s="2" t="s">
        <v>32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v>0</v>
      </c>
      <c r="J55" s="5"/>
      <c r="K55" s="5">
        <v>325402</v>
      </c>
      <c r="L55" s="5"/>
      <c r="M55" s="5">
        <v>4136481708</v>
      </c>
      <c r="N55" s="5"/>
      <c r="O55" s="5">
        <v>-1786224580</v>
      </c>
      <c r="P55" s="5"/>
      <c r="Q55" s="5">
        <v>2350257128</v>
      </c>
    </row>
    <row r="56" spans="1:17" ht="18.75">
      <c r="A56" s="2" t="s">
        <v>162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v>0</v>
      </c>
      <c r="J56" s="5"/>
      <c r="K56" s="5">
        <v>48678</v>
      </c>
      <c r="L56" s="5"/>
      <c r="M56" s="5">
        <v>3636222472</v>
      </c>
      <c r="N56" s="5"/>
      <c r="O56" s="5">
        <v>-4872756834</v>
      </c>
      <c r="P56" s="5"/>
      <c r="Q56" s="5">
        <v>-1236534362</v>
      </c>
    </row>
    <row r="57" spans="1:17" ht="18.75">
      <c r="A57" s="2" t="s">
        <v>178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v>0</v>
      </c>
      <c r="J57" s="5"/>
      <c r="K57" s="5">
        <v>5664941</v>
      </c>
      <c r="L57" s="5"/>
      <c r="M57" s="5">
        <v>70664488055</v>
      </c>
      <c r="N57" s="5"/>
      <c r="O57" s="5">
        <v>-65983616067</v>
      </c>
      <c r="P57" s="5"/>
      <c r="Q57" s="5">
        <v>4680871988</v>
      </c>
    </row>
    <row r="58" spans="1:17" ht="18.75">
      <c r="A58" s="2" t="s">
        <v>179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0</v>
      </c>
      <c r="J58" s="5"/>
      <c r="K58" s="5">
        <v>2550000</v>
      </c>
      <c r="L58" s="5"/>
      <c r="M58" s="5">
        <v>24796200000</v>
      </c>
      <c r="N58" s="5"/>
      <c r="O58" s="5">
        <v>-24796200000</v>
      </c>
      <c r="P58" s="5"/>
      <c r="Q58" s="5">
        <v>0</v>
      </c>
    </row>
    <row r="59" spans="1:17" ht="18.75">
      <c r="A59" s="2" t="s">
        <v>44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v>0</v>
      </c>
      <c r="J59" s="5"/>
      <c r="K59" s="5">
        <v>360826</v>
      </c>
      <c r="L59" s="5"/>
      <c r="M59" s="5">
        <v>4726795495</v>
      </c>
      <c r="N59" s="5"/>
      <c r="O59" s="5">
        <v>-4842167651</v>
      </c>
      <c r="P59" s="5"/>
      <c r="Q59" s="5">
        <v>-115372156</v>
      </c>
    </row>
    <row r="60" spans="1:17" ht="18.75">
      <c r="A60" s="2" t="s">
        <v>180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v>0</v>
      </c>
      <c r="J60" s="5"/>
      <c r="K60" s="5">
        <v>3550000</v>
      </c>
      <c r="L60" s="5"/>
      <c r="M60" s="5">
        <v>45048003369</v>
      </c>
      <c r="N60" s="5"/>
      <c r="O60" s="5">
        <v>-36523882125</v>
      </c>
      <c r="P60" s="5"/>
      <c r="Q60" s="5">
        <v>8524121244</v>
      </c>
    </row>
    <row r="61" spans="1:17" ht="18.75">
      <c r="A61" s="2" t="s">
        <v>158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v>0</v>
      </c>
      <c r="J61" s="5"/>
      <c r="K61" s="5">
        <v>11896067</v>
      </c>
      <c r="L61" s="5"/>
      <c r="M61" s="5">
        <v>82941206097</v>
      </c>
      <c r="N61" s="5"/>
      <c r="O61" s="5">
        <v>-86915847699</v>
      </c>
      <c r="P61" s="5"/>
      <c r="Q61" s="5">
        <v>-3974641602</v>
      </c>
    </row>
    <row r="62" spans="1:17" ht="18.75">
      <c r="A62" s="2" t="s">
        <v>181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0</v>
      </c>
      <c r="J62" s="5"/>
      <c r="K62" s="5">
        <v>1673330</v>
      </c>
      <c r="L62" s="5"/>
      <c r="M62" s="5">
        <v>6387100610</v>
      </c>
      <c r="N62" s="5"/>
      <c r="O62" s="5">
        <v>-6387100610</v>
      </c>
      <c r="P62" s="5"/>
      <c r="Q62" s="5">
        <v>0</v>
      </c>
    </row>
    <row r="63" spans="1:17" ht="18.75">
      <c r="A63" s="2" t="s">
        <v>182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v>0</v>
      </c>
      <c r="J63" s="5"/>
      <c r="K63" s="5">
        <v>9423611</v>
      </c>
      <c r="L63" s="5"/>
      <c r="M63" s="5">
        <v>24303492769</v>
      </c>
      <c r="N63" s="5"/>
      <c r="O63" s="5">
        <v>-24303492769</v>
      </c>
      <c r="P63" s="5"/>
      <c r="Q63" s="5">
        <v>0</v>
      </c>
    </row>
    <row r="64" spans="1:17" ht="18.75">
      <c r="A64" s="2" t="s">
        <v>183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0</v>
      </c>
      <c r="J64" s="5"/>
      <c r="K64" s="5">
        <v>3600000</v>
      </c>
      <c r="L64" s="5"/>
      <c r="M64" s="5">
        <v>45519601376</v>
      </c>
      <c r="N64" s="5"/>
      <c r="O64" s="5">
        <v>-49566801689</v>
      </c>
      <c r="P64" s="5"/>
      <c r="Q64" s="5">
        <v>-4047200313</v>
      </c>
    </row>
    <row r="65" spans="1:17" ht="18.75">
      <c r="A65" s="2" t="s">
        <v>154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0</v>
      </c>
      <c r="J65" s="5"/>
      <c r="K65" s="5">
        <v>500000</v>
      </c>
      <c r="L65" s="5"/>
      <c r="M65" s="5">
        <v>15077106797</v>
      </c>
      <c r="N65" s="5"/>
      <c r="O65" s="5">
        <v>-10775502000</v>
      </c>
      <c r="P65" s="5"/>
      <c r="Q65" s="5">
        <v>4301604797</v>
      </c>
    </row>
    <row r="66" spans="1:17" ht="18.75">
      <c r="A66" s="2" t="s">
        <v>184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v>0</v>
      </c>
      <c r="J66" s="5"/>
      <c r="K66" s="5">
        <v>2995371</v>
      </c>
      <c r="L66" s="5"/>
      <c r="M66" s="5">
        <v>23142236346</v>
      </c>
      <c r="N66" s="5"/>
      <c r="O66" s="5">
        <v>-23142236346</v>
      </c>
      <c r="P66" s="5"/>
      <c r="Q66" s="5">
        <v>0</v>
      </c>
    </row>
    <row r="67" spans="1:17" ht="18.75">
      <c r="A67" s="2" t="s">
        <v>51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0</v>
      </c>
      <c r="J67" s="5"/>
      <c r="K67" s="5">
        <v>1214121</v>
      </c>
      <c r="L67" s="5"/>
      <c r="M67" s="5">
        <v>46740987673</v>
      </c>
      <c r="N67" s="5"/>
      <c r="O67" s="5">
        <v>-36396668742</v>
      </c>
      <c r="P67" s="5"/>
      <c r="Q67" s="5">
        <v>10344318931</v>
      </c>
    </row>
    <row r="68" spans="1:17" ht="18.75">
      <c r="A68" s="2" t="s">
        <v>185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v>0</v>
      </c>
      <c r="J68" s="5"/>
      <c r="K68" s="5">
        <v>390597</v>
      </c>
      <c r="L68" s="5"/>
      <c r="M68" s="5">
        <v>4787868244</v>
      </c>
      <c r="N68" s="5"/>
      <c r="O68" s="5">
        <v>-4550558948</v>
      </c>
      <c r="P68" s="5"/>
      <c r="Q68" s="5">
        <v>237309296</v>
      </c>
    </row>
    <row r="69" spans="1:17" ht="18.75">
      <c r="A69" s="2" t="s">
        <v>155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0</v>
      </c>
      <c r="J69" s="5"/>
      <c r="K69" s="5">
        <v>500000</v>
      </c>
      <c r="L69" s="5"/>
      <c r="M69" s="5">
        <v>9682212643</v>
      </c>
      <c r="N69" s="5"/>
      <c r="O69" s="5">
        <v>-8335109250</v>
      </c>
      <c r="P69" s="5"/>
      <c r="Q69" s="5">
        <v>1347103393</v>
      </c>
    </row>
    <row r="70" spans="1:17" ht="18.75">
      <c r="A70" s="2" t="s">
        <v>186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0</v>
      </c>
      <c r="J70" s="5"/>
      <c r="K70" s="5">
        <v>1607056</v>
      </c>
      <c r="L70" s="5"/>
      <c r="M70" s="5">
        <v>35610753904</v>
      </c>
      <c r="N70" s="5"/>
      <c r="O70" s="5">
        <v>-35610753904</v>
      </c>
      <c r="P70" s="5"/>
      <c r="Q70" s="5">
        <v>0</v>
      </c>
    </row>
    <row r="71" spans="1:17" ht="18.75">
      <c r="A71" s="2" t="s">
        <v>187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0</v>
      </c>
      <c r="J71" s="5"/>
      <c r="K71" s="5">
        <v>25000</v>
      </c>
      <c r="L71" s="5"/>
      <c r="M71" s="5">
        <v>651107708</v>
      </c>
      <c r="N71" s="5"/>
      <c r="O71" s="5">
        <v>-638329077</v>
      </c>
      <c r="P71" s="5"/>
      <c r="Q71" s="5">
        <v>12778631</v>
      </c>
    </row>
    <row r="72" spans="1:17" ht="18.75">
      <c r="A72" s="2" t="s">
        <v>188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0</v>
      </c>
      <c r="J72" s="5"/>
      <c r="K72" s="5">
        <v>7588259</v>
      </c>
      <c r="L72" s="5"/>
      <c r="M72" s="5">
        <v>32920202203</v>
      </c>
      <c r="N72" s="5"/>
      <c r="O72" s="5">
        <v>-22717537960</v>
      </c>
      <c r="P72" s="5"/>
      <c r="Q72" s="5">
        <v>10202664243</v>
      </c>
    </row>
    <row r="73" spans="1:17" ht="18.75">
      <c r="A73" s="2" t="s">
        <v>189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0</v>
      </c>
      <c r="J73" s="5"/>
      <c r="K73" s="5">
        <v>139632</v>
      </c>
      <c r="L73" s="5"/>
      <c r="M73" s="5">
        <v>1409078841</v>
      </c>
      <c r="N73" s="5"/>
      <c r="O73" s="5">
        <v>-702008378</v>
      </c>
      <c r="P73" s="5"/>
      <c r="Q73" s="5">
        <v>707070463</v>
      </c>
    </row>
    <row r="74" spans="1:17" ht="18.75">
      <c r="A74" s="2" t="s">
        <v>190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0</v>
      </c>
      <c r="J74" s="5"/>
      <c r="K74" s="5">
        <v>285100</v>
      </c>
      <c r="L74" s="5"/>
      <c r="M74" s="5">
        <v>1300976977</v>
      </c>
      <c r="N74" s="5"/>
      <c r="O74" s="5">
        <v>-542752570</v>
      </c>
      <c r="P74" s="5"/>
      <c r="Q74" s="5">
        <v>758224407</v>
      </c>
    </row>
    <row r="75" spans="1:17" ht="18.75">
      <c r="A75" s="2" t="s">
        <v>153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v>0</v>
      </c>
      <c r="J75" s="5"/>
      <c r="K75" s="5">
        <v>450652</v>
      </c>
      <c r="L75" s="5"/>
      <c r="M75" s="5">
        <v>19263938564</v>
      </c>
      <c r="N75" s="5"/>
      <c r="O75" s="5">
        <v>-15239960512</v>
      </c>
      <c r="P75" s="5"/>
      <c r="Q75" s="5">
        <v>4023978052</v>
      </c>
    </row>
    <row r="76" spans="1:17" ht="18.75">
      <c r="A76" s="2" t="s">
        <v>26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0</v>
      </c>
      <c r="J76" s="5"/>
      <c r="K76" s="5">
        <v>72004</v>
      </c>
      <c r="L76" s="5"/>
      <c r="M76" s="5">
        <v>7911332857</v>
      </c>
      <c r="N76" s="5"/>
      <c r="O76" s="5">
        <v>-4930649083</v>
      </c>
      <c r="P76" s="5"/>
      <c r="Q76" s="5">
        <v>2980683774</v>
      </c>
    </row>
    <row r="77" spans="1:17" ht="18.75">
      <c r="A77" s="2" t="s">
        <v>157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0</v>
      </c>
      <c r="J77" s="5"/>
      <c r="K77" s="5">
        <v>1210000</v>
      </c>
      <c r="L77" s="5"/>
      <c r="M77" s="5">
        <v>244685179075</v>
      </c>
      <c r="N77" s="5"/>
      <c r="O77" s="5">
        <v>-176650355969</v>
      </c>
      <c r="P77" s="5"/>
      <c r="Q77" s="5">
        <v>68034823106</v>
      </c>
    </row>
    <row r="78" spans="1:17" ht="18.75">
      <c r="A78" s="2" t="s">
        <v>161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0</v>
      </c>
      <c r="J78" s="5"/>
      <c r="K78" s="5">
        <v>2431607</v>
      </c>
      <c r="L78" s="5"/>
      <c r="M78" s="5">
        <v>76946953325</v>
      </c>
      <c r="N78" s="5"/>
      <c r="O78" s="5">
        <v>-70071679709</v>
      </c>
      <c r="P78" s="5"/>
      <c r="Q78" s="5">
        <v>6875273616</v>
      </c>
    </row>
    <row r="79" spans="1:17" ht="18.75">
      <c r="A79" s="2" t="s">
        <v>191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0</v>
      </c>
      <c r="J79" s="5"/>
      <c r="K79" s="5">
        <v>580551</v>
      </c>
      <c r="L79" s="5"/>
      <c r="M79" s="5">
        <v>18356495276</v>
      </c>
      <c r="N79" s="5"/>
      <c r="O79" s="5">
        <v>-13365064279</v>
      </c>
      <c r="P79" s="5"/>
      <c r="Q79" s="5">
        <v>4991430997</v>
      </c>
    </row>
    <row r="80" spans="1:17" ht="18.75">
      <c r="A80" s="2" t="s">
        <v>24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0</v>
      </c>
      <c r="J80" s="5"/>
      <c r="K80" s="5">
        <v>1018406</v>
      </c>
      <c r="L80" s="5"/>
      <c r="M80" s="5">
        <v>197686210558</v>
      </c>
      <c r="N80" s="5"/>
      <c r="O80" s="5">
        <v>-95039087946</v>
      </c>
      <c r="P80" s="5"/>
      <c r="Q80" s="5">
        <f>102647122612-259</f>
        <v>102647122353</v>
      </c>
    </row>
    <row r="81" spans="1:17" ht="18.75">
      <c r="A81" s="2" t="s">
        <v>37</v>
      </c>
      <c r="C81" s="5">
        <v>0</v>
      </c>
      <c r="D81" s="5"/>
      <c r="E81" s="5">
        <v>0</v>
      </c>
      <c r="F81" s="5"/>
      <c r="G81" s="5">
        <v>0</v>
      </c>
      <c r="H81" s="5"/>
      <c r="I81" s="5">
        <v>0</v>
      </c>
      <c r="J81" s="5"/>
      <c r="K81" s="5">
        <v>2431607</v>
      </c>
      <c r="L81" s="5"/>
      <c r="M81" s="5">
        <v>58997463077</v>
      </c>
      <c r="N81" s="5"/>
      <c r="O81" s="5">
        <v>-76165226061</v>
      </c>
      <c r="P81" s="5"/>
      <c r="Q81" s="5">
        <v>-17167762984</v>
      </c>
    </row>
    <row r="82" spans="1:17" ht="19.5" thickBot="1">
      <c r="E82" s="12">
        <f>SUM(E8:E81)</f>
        <v>379509490935</v>
      </c>
      <c r="F82" s="5"/>
      <c r="G82" s="12">
        <f>SUM(G8:G81)</f>
        <v>-321785830998</v>
      </c>
      <c r="H82" s="5"/>
      <c r="I82" s="12">
        <f>SUM(I8:I81)</f>
        <v>57723659937</v>
      </c>
      <c r="J82" s="5"/>
      <c r="K82" s="5"/>
      <c r="L82" s="5"/>
      <c r="M82" s="12">
        <f>SUM(M8:M81)</f>
        <v>2830079212301</v>
      </c>
      <c r="N82" s="5"/>
      <c r="O82" s="12">
        <f>SUM(O8:O81)</f>
        <v>-2523379444378</v>
      </c>
      <c r="P82" s="5"/>
      <c r="Q82" s="12">
        <f>SUM(Q8:Q81)</f>
        <v>306699767664</v>
      </c>
    </row>
    <row r="83" spans="1:17" ht="15.75" thickTop="1"/>
    <row r="84" spans="1:17">
      <c r="E84" s="24"/>
      <c r="I84" s="3"/>
      <c r="M84" s="3"/>
      <c r="O84" s="3"/>
      <c r="Q84" s="3"/>
    </row>
    <row r="85" spans="1:17">
      <c r="I85" s="3"/>
      <c r="M85" s="3"/>
      <c r="O85" s="3"/>
      <c r="Q85" s="3"/>
    </row>
    <row r="86" spans="1:17">
      <c r="E86" s="3"/>
      <c r="I86" s="3"/>
      <c r="O86" s="11"/>
      <c r="Q86" s="3"/>
    </row>
    <row r="87" spans="1:17" ht="18.75">
      <c r="I87" s="15"/>
      <c r="M87" s="11"/>
      <c r="Q87" s="15"/>
    </row>
    <row r="88" spans="1:17" ht="18.75">
      <c r="Q88" s="15"/>
    </row>
    <row r="89" spans="1:17">
      <c r="I89" s="3"/>
    </row>
    <row r="90" spans="1:17">
      <c r="Q90" s="3"/>
    </row>
  </sheetData>
  <mergeCells count="13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00"/>
  <sheetViews>
    <sheetView rightToLeft="1" view="pageBreakPreview" zoomScale="90" zoomScaleNormal="100" zoomScaleSheetLayoutView="90" workbookViewId="0">
      <selection activeCell="X7" sqref="X7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5703125" style="1" bestFit="1" customWidth="1"/>
    <col min="24" max="24" width="20.5703125" style="1" bestFit="1" customWidth="1"/>
    <col min="25" max="16384" width="9.140625" style="1"/>
  </cols>
  <sheetData>
    <row r="2" spans="1:24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6" spans="1:24" ht="23.25">
      <c r="A6" s="8" t="s">
        <v>3</v>
      </c>
      <c r="C6" s="9" t="s">
        <v>108</v>
      </c>
      <c r="D6" s="9" t="s">
        <v>108</v>
      </c>
      <c r="E6" s="9" t="s">
        <v>108</v>
      </c>
      <c r="F6" s="9" t="s">
        <v>108</v>
      </c>
      <c r="G6" s="9" t="s">
        <v>108</v>
      </c>
      <c r="H6" s="9" t="s">
        <v>108</v>
      </c>
      <c r="I6" s="9" t="s">
        <v>108</v>
      </c>
      <c r="J6" s="9" t="s">
        <v>108</v>
      </c>
      <c r="K6" s="9" t="s">
        <v>108</v>
      </c>
      <c r="M6" s="9" t="s">
        <v>109</v>
      </c>
      <c r="N6" s="9" t="s">
        <v>109</v>
      </c>
      <c r="O6" s="9" t="s">
        <v>109</v>
      </c>
      <c r="P6" s="9" t="s">
        <v>109</v>
      </c>
      <c r="Q6" s="9" t="s">
        <v>109</v>
      </c>
      <c r="R6" s="9" t="s">
        <v>109</v>
      </c>
      <c r="S6" s="9" t="s">
        <v>109</v>
      </c>
      <c r="T6" s="9" t="s">
        <v>109</v>
      </c>
      <c r="U6" s="9" t="s">
        <v>109</v>
      </c>
    </row>
    <row r="7" spans="1:24" ht="23.25">
      <c r="A7" s="9" t="s">
        <v>3</v>
      </c>
      <c r="C7" s="9" t="s">
        <v>192</v>
      </c>
      <c r="E7" s="9" t="s">
        <v>193</v>
      </c>
      <c r="G7" s="9" t="s">
        <v>194</v>
      </c>
      <c r="I7" s="9" t="s">
        <v>77</v>
      </c>
      <c r="K7" s="9" t="s">
        <v>195</v>
      </c>
      <c r="M7" s="9" t="s">
        <v>192</v>
      </c>
      <c r="O7" s="9" t="s">
        <v>193</v>
      </c>
      <c r="Q7" s="9" t="s">
        <v>194</v>
      </c>
      <c r="S7" s="9" t="s">
        <v>77</v>
      </c>
      <c r="U7" s="9" t="s">
        <v>195</v>
      </c>
      <c r="X7" s="3"/>
    </row>
    <row r="8" spans="1:24" ht="18.75">
      <c r="A8" s="2" t="s">
        <v>47</v>
      </c>
      <c r="C8" s="5">
        <v>0</v>
      </c>
      <c r="D8" s="5"/>
      <c r="E8" s="5">
        <v>21379736309</v>
      </c>
      <c r="F8" s="5"/>
      <c r="G8" s="5">
        <v>1080223335</v>
      </c>
      <c r="H8" s="5"/>
      <c r="I8" s="5">
        <f>C8+E8+G8</f>
        <v>22459959644</v>
      </c>
      <c r="K8" s="7">
        <v>3.4574460994888243E-2</v>
      </c>
      <c r="M8" s="5">
        <v>12960904110</v>
      </c>
      <c r="N8" s="5"/>
      <c r="O8" s="5">
        <v>14616864208</v>
      </c>
      <c r="P8" s="5"/>
      <c r="Q8" s="5">
        <v>1080223335</v>
      </c>
      <c r="R8" s="5"/>
      <c r="S8" s="5">
        <f>M8+O8+Q8</f>
        <v>28657991653</v>
      </c>
      <c r="U8" s="7">
        <v>1.9626287753149552E-2</v>
      </c>
      <c r="W8" s="7"/>
      <c r="X8" s="6"/>
    </row>
    <row r="9" spans="1:24" ht="18.75">
      <c r="A9" s="2" t="s">
        <v>46</v>
      </c>
      <c r="C9" s="5">
        <v>0</v>
      </c>
      <c r="D9" s="5"/>
      <c r="E9" s="5">
        <v>12597746776</v>
      </c>
      <c r="F9" s="5"/>
      <c r="G9" s="5">
        <v>-154516833</v>
      </c>
      <c r="H9" s="5"/>
      <c r="I9" s="5">
        <f t="shared" ref="I9:I72" si="0">C9+E9+G9</f>
        <v>12443229943</v>
      </c>
      <c r="K9" s="7">
        <v>1.9154886078773886E-2</v>
      </c>
      <c r="M9" s="5">
        <v>8386948963</v>
      </c>
      <c r="N9" s="5"/>
      <c r="O9" s="5">
        <v>-10733196438</v>
      </c>
      <c r="P9" s="5"/>
      <c r="Q9" s="5">
        <v>-154516833</v>
      </c>
      <c r="R9" s="5"/>
      <c r="S9" s="5">
        <f t="shared" ref="S9:S72" si="1">M9+O9+Q9</f>
        <v>-2500764308</v>
      </c>
      <c r="U9" s="7">
        <v>-1.7126364089256061E-3</v>
      </c>
      <c r="W9" s="7"/>
      <c r="X9" s="6"/>
    </row>
    <row r="10" spans="1:24" ht="18.75">
      <c r="A10" s="2" t="s">
        <v>39</v>
      </c>
      <c r="C10" s="5">
        <v>0</v>
      </c>
      <c r="D10" s="5"/>
      <c r="E10" s="5">
        <v>-306417045</v>
      </c>
      <c r="F10" s="5"/>
      <c r="G10" s="5">
        <v>583710740</v>
      </c>
      <c r="H10" s="5"/>
      <c r="I10" s="5">
        <f t="shared" si="0"/>
        <v>277293695</v>
      </c>
      <c r="K10" s="7">
        <v>4.2686096475098086E-4</v>
      </c>
      <c r="M10" s="5">
        <v>0</v>
      </c>
      <c r="N10" s="5"/>
      <c r="O10" s="5">
        <v>0</v>
      </c>
      <c r="P10" s="5"/>
      <c r="Q10" s="5">
        <v>2375470807</v>
      </c>
      <c r="R10" s="5"/>
      <c r="S10" s="5">
        <f t="shared" si="1"/>
        <v>2375470807</v>
      </c>
      <c r="U10" s="7">
        <v>1.62682975736396E-3</v>
      </c>
      <c r="W10" s="7"/>
      <c r="X10" s="6"/>
    </row>
    <row r="11" spans="1:24" ht="18.75">
      <c r="A11" s="2" t="s">
        <v>62</v>
      </c>
      <c r="C11" s="5">
        <v>0</v>
      </c>
      <c r="D11" s="5"/>
      <c r="E11" s="5">
        <v>-14455245</v>
      </c>
      <c r="F11" s="5"/>
      <c r="G11" s="5">
        <v>1368721542</v>
      </c>
      <c r="H11" s="5"/>
      <c r="I11" s="5">
        <f t="shared" si="0"/>
        <v>1354266297</v>
      </c>
      <c r="K11" s="7">
        <v>2.0847333657087238E-3</v>
      </c>
      <c r="M11" s="5">
        <v>0</v>
      </c>
      <c r="N11" s="5"/>
      <c r="O11" s="5">
        <v>33205679880</v>
      </c>
      <c r="P11" s="5"/>
      <c r="Q11" s="5">
        <v>1368721542</v>
      </c>
      <c r="R11" s="5"/>
      <c r="S11" s="5">
        <f t="shared" si="1"/>
        <v>34574401422</v>
      </c>
      <c r="U11" s="7">
        <v>2.36781125285184E-2</v>
      </c>
      <c r="W11" s="7"/>
      <c r="X11" s="6"/>
    </row>
    <row r="12" spans="1:24" ht="18.75">
      <c r="A12" s="2" t="s">
        <v>69</v>
      </c>
      <c r="C12" s="5">
        <v>0</v>
      </c>
      <c r="D12" s="5"/>
      <c r="E12" s="5">
        <v>-332543339</v>
      </c>
      <c r="F12" s="5"/>
      <c r="G12" s="5">
        <v>35413725</v>
      </c>
      <c r="H12" s="5"/>
      <c r="I12" s="5">
        <f t="shared" si="0"/>
        <v>-297129614</v>
      </c>
      <c r="K12" s="7">
        <v>-4.5739602441421018E-4</v>
      </c>
      <c r="M12" s="5">
        <v>7697993325</v>
      </c>
      <c r="N12" s="5"/>
      <c r="O12" s="5">
        <v>-332543339</v>
      </c>
      <c r="P12" s="5"/>
      <c r="Q12" s="5">
        <v>-4813835798</v>
      </c>
      <c r="R12" s="5"/>
      <c r="S12" s="5">
        <f t="shared" si="1"/>
        <v>2551614188</v>
      </c>
      <c r="U12" s="7">
        <v>1.7474607046814689E-3</v>
      </c>
      <c r="W12" s="7"/>
      <c r="X12" s="6"/>
    </row>
    <row r="13" spans="1:24" ht="18.75">
      <c r="A13" s="2" t="s">
        <v>63</v>
      </c>
      <c r="C13" s="5">
        <v>0</v>
      </c>
      <c r="D13" s="5"/>
      <c r="E13" s="5">
        <v>29543078</v>
      </c>
      <c r="F13" s="5"/>
      <c r="G13" s="5">
        <v>3887420335</v>
      </c>
      <c r="H13" s="5"/>
      <c r="I13" s="5">
        <f t="shared" si="0"/>
        <v>3916963413</v>
      </c>
      <c r="K13" s="7">
        <v>6.0297035652666919E-3</v>
      </c>
      <c r="M13" s="5">
        <v>2742792608</v>
      </c>
      <c r="N13" s="5"/>
      <c r="O13" s="5">
        <v>24080861323</v>
      </c>
      <c r="P13" s="5"/>
      <c r="Q13" s="5">
        <v>3458434998</v>
      </c>
      <c r="R13" s="5"/>
      <c r="S13" s="5">
        <f t="shared" si="1"/>
        <v>30282088929</v>
      </c>
      <c r="U13" s="7">
        <v>2.0738542961533827E-2</v>
      </c>
      <c r="W13" s="7"/>
      <c r="X13" s="6"/>
    </row>
    <row r="14" spans="1:24" ht="18.75">
      <c r="A14" s="2" t="s">
        <v>53</v>
      </c>
      <c r="C14" s="5">
        <v>0</v>
      </c>
      <c r="D14" s="5"/>
      <c r="E14" s="5">
        <v>37311755184</v>
      </c>
      <c r="F14" s="5"/>
      <c r="G14" s="5">
        <v>4651520286</v>
      </c>
      <c r="H14" s="5"/>
      <c r="I14" s="5">
        <f t="shared" si="0"/>
        <v>41963275470</v>
      </c>
      <c r="K14" s="7">
        <v>6.4597517268596277E-2</v>
      </c>
      <c r="M14" s="5">
        <v>13289329479</v>
      </c>
      <c r="N14" s="5"/>
      <c r="O14" s="5">
        <v>110988122691</v>
      </c>
      <c r="P14" s="5"/>
      <c r="Q14" s="5">
        <v>6903083598</v>
      </c>
      <c r="R14" s="5"/>
      <c r="S14" s="5">
        <f t="shared" si="1"/>
        <v>131180535768</v>
      </c>
      <c r="U14" s="7">
        <v>8.9838359008858878E-2</v>
      </c>
      <c r="W14" s="7"/>
      <c r="X14" s="6"/>
    </row>
    <row r="15" spans="1:24" ht="18.75">
      <c r="A15" s="2" t="s">
        <v>17</v>
      </c>
      <c r="C15" s="5">
        <v>0</v>
      </c>
      <c r="D15" s="5"/>
      <c r="E15" s="5">
        <v>14742715245</v>
      </c>
      <c r="F15" s="5"/>
      <c r="G15" s="5">
        <v>-131425414</v>
      </c>
      <c r="H15" s="5"/>
      <c r="I15" s="5">
        <f t="shared" si="0"/>
        <v>14611289831</v>
      </c>
      <c r="K15" s="7">
        <v>2.2492358773310211E-2</v>
      </c>
      <c r="M15" s="5">
        <v>0</v>
      </c>
      <c r="N15" s="5"/>
      <c r="O15" s="5">
        <v>7416153551</v>
      </c>
      <c r="P15" s="5"/>
      <c r="Q15" s="5">
        <v>-131425414</v>
      </c>
      <c r="R15" s="5"/>
      <c r="S15" s="5">
        <f t="shared" si="1"/>
        <v>7284728137</v>
      </c>
      <c r="U15" s="7">
        <v>4.9889110287761676E-3</v>
      </c>
      <c r="W15" s="7"/>
      <c r="X15" s="6"/>
    </row>
    <row r="16" spans="1:24" ht="18.75">
      <c r="A16" s="2" t="s">
        <v>16</v>
      </c>
      <c r="C16" s="5">
        <v>0</v>
      </c>
      <c r="D16" s="5"/>
      <c r="E16" s="5">
        <v>4846987804</v>
      </c>
      <c r="F16" s="5"/>
      <c r="G16" s="5">
        <v>-3704645308</v>
      </c>
      <c r="H16" s="5"/>
      <c r="I16" s="5">
        <f t="shared" si="0"/>
        <v>1142342496</v>
      </c>
      <c r="K16" s="7">
        <v>1.7585016490137054E-3</v>
      </c>
      <c r="M16" s="5">
        <v>1341239658</v>
      </c>
      <c r="N16" s="5"/>
      <c r="O16" s="5">
        <v>0</v>
      </c>
      <c r="P16" s="5"/>
      <c r="Q16" s="5">
        <v>-24251655695</v>
      </c>
      <c r="R16" s="5"/>
      <c r="S16" s="5">
        <f t="shared" si="1"/>
        <v>-22910416037</v>
      </c>
      <c r="U16" s="7">
        <v>-1.569008823545609E-2</v>
      </c>
      <c r="W16" s="7"/>
      <c r="X16" s="6"/>
    </row>
    <row r="17" spans="1:24" ht="18.75">
      <c r="A17" s="2" t="s">
        <v>15</v>
      </c>
      <c r="C17" s="5">
        <v>0</v>
      </c>
      <c r="D17" s="5"/>
      <c r="E17" s="5">
        <v>15058087019</v>
      </c>
      <c r="F17" s="5"/>
      <c r="G17" s="5">
        <v>-606210335</v>
      </c>
      <c r="H17" s="5"/>
      <c r="I17" s="5">
        <f t="shared" si="0"/>
        <v>14451876684</v>
      </c>
      <c r="K17" s="7">
        <v>2.2246961020135875E-2</v>
      </c>
      <c r="M17" s="5">
        <v>930000000</v>
      </c>
      <c r="N17" s="5"/>
      <c r="O17" s="5">
        <v>-5003619674</v>
      </c>
      <c r="P17" s="5"/>
      <c r="Q17" s="5">
        <v>-2011668983</v>
      </c>
      <c r="R17" s="5"/>
      <c r="S17" s="5">
        <f t="shared" si="1"/>
        <v>-6085288657</v>
      </c>
      <c r="U17" s="7">
        <v>-4.1674806695938347E-3</v>
      </c>
      <c r="W17" s="7"/>
      <c r="X17" s="6"/>
    </row>
    <row r="18" spans="1:24" ht="18.75">
      <c r="A18" s="2" t="s">
        <v>60</v>
      </c>
      <c r="C18" s="5">
        <v>0</v>
      </c>
      <c r="D18" s="5"/>
      <c r="E18" s="5">
        <v>9185439511</v>
      </c>
      <c r="F18" s="5"/>
      <c r="G18" s="5">
        <v>833033797</v>
      </c>
      <c r="H18" s="5"/>
      <c r="I18" s="5">
        <f t="shared" si="0"/>
        <v>10018473308</v>
      </c>
      <c r="K18" s="7">
        <v>1.5422258993609035E-2</v>
      </c>
      <c r="M18" s="5">
        <v>2082600000</v>
      </c>
      <c r="N18" s="5"/>
      <c r="O18" s="5">
        <v>5666085010</v>
      </c>
      <c r="P18" s="5"/>
      <c r="Q18" s="5">
        <v>833033797</v>
      </c>
      <c r="R18" s="5"/>
      <c r="S18" s="5">
        <f t="shared" si="1"/>
        <v>8581718807</v>
      </c>
      <c r="U18" s="7">
        <v>5.8771488512582432E-3</v>
      </c>
      <c r="W18" s="7"/>
      <c r="X18" s="6"/>
    </row>
    <row r="19" spans="1:24" ht="18.75">
      <c r="A19" s="2" t="s">
        <v>48</v>
      </c>
      <c r="C19" s="5">
        <v>0</v>
      </c>
      <c r="D19" s="5"/>
      <c r="E19" s="5">
        <v>3238160690</v>
      </c>
      <c r="F19" s="5"/>
      <c r="G19" s="5">
        <v>125812472</v>
      </c>
      <c r="H19" s="5"/>
      <c r="I19" s="5">
        <f t="shared" si="0"/>
        <v>3363973162</v>
      </c>
      <c r="K19" s="7">
        <v>5.1784402430344748E-3</v>
      </c>
      <c r="M19" s="5">
        <v>0</v>
      </c>
      <c r="N19" s="5"/>
      <c r="O19" s="5">
        <v>2850751554</v>
      </c>
      <c r="P19" s="5"/>
      <c r="Q19" s="5">
        <v>125804419</v>
      </c>
      <c r="R19" s="5"/>
      <c r="S19" s="5">
        <f t="shared" si="1"/>
        <v>2976555973</v>
      </c>
      <c r="U19" s="7">
        <v>2.0384800423842195E-3</v>
      </c>
      <c r="W19" s="7"/>
      <c r="X19" s="6"/>
    </row>
    <row r="20" spans="1:24" ht="18.75">
      <c r="A20" s="2" t="s">
        <v>21</v>
      </c>
      <c r="C20" s="5">
        <v>0</v>
      </c>
      <c r="D20" s="5"/>
      <c r="E20" s="5">
        <v>3745779227</v>
      </c>
      <c r="F20" s="5"/>
      <c r="G20" s="5">
        <v>-3751743503</v>
      </c>
      <c r="H20" s="5"/>
      <c r="I20" s="5">
        <f t="shared" si="0"/>
        <v>-5964276</v>
      </c>
      <c r="K20" s="7">
        <v>-9.1813000198259866E-6</v>
      </c>
      <c r="M20" s="5">
        <v>926786795</v>
      </c>
      <c r="N20" s="5"/>
      <c r="O20" s="5">
        <v>0</v>
      </c>
      <c r="P20" s="5"/>
      <c r="Q20" s="5">
        <v>-73674610442</v>
      </c>
      <c r="R20" s="5"/>
      <c r="S20" s="5">
        <f t="shared" si="1"/>
        <v>-72747823647</v>
      </c>
      <c r="U20" s="7">
        <v>-4.9820997144506336E-2</v>
      </c>
      <c r="W20" s="7"/>
      <c r="X20" s="6"/>
    </row>
    <row r="21" spans="1:24" ht="18.75">
      <c r="A21" s="2" t="s">
        <v>43</v>
      </c>
      <c r="C21" s="5">
        <v>11521364498</v>
      </c>
      <c r="D21" s="5"/>
      <c r="E21" s="5">
        <v>17068870050</v>
      </c>
      <c r="F21" s="5"/>
      <c r="G21" s="5">
        <v>314112212</v>
      </c>
      <c r="H21" s="5"/>
      <c r="I21" s="5">
        <f t="shared" si="0"/>
        <v>28904346760</v>
      </c>
      <c r="K21" s="7">
        <v>4.4494835497325275E-2</v>
      </c>
      <c r="M21" s="5">
        <v>11521364498</v>
      </c>
      <c r="N21" s="5"/>
      <c r="O21" s="5">
        <v>11105618461</v>
      </c>
      <c r="P21" s="5"/>
      <c r="Q21" s="5">
        <v>-32706290</v>
      </c>
      <c r="R21" s="5"/>
      <c r="S21" s="5">
        <f t="shared" si="1"/>
        <v>22594276669</v>
      </c>
      <c r="U21" s="7">
        <v>1.5473581709751338E-2</v>
      </c>
      <c r="W21" s="7"/>
      <c r="X21" s="6"/>
    </row>
    <row r="22" spans="1:24" ht="18.75">
      <c r="A22" s="2" t="s">
        <v>45</v>
      </c>
      <c r="C22" s="5">
        <v>0</v>
      </c>
      <c r="D22" s="5"/>
      <c r="E22" s="5">
        <v>52496350856</v>
      </c>
      <c r="F22" s="5"/>
      <c r="G22" s="5">
        <v>-751209112</v>
      </c>
      <c r="H22" s="5"/>
      <c r="I22" s="5">
        <f t="shared" si="0"/>
        <v>51745141744</v>
      </c>
      <c r="K22" s="7">
        <v>7.965554761719372E-2</v>
      </c>
      <c r="M22" s="5">
        <v>61446354751</v>
      </c>
      <c r="N22" s="5"/>
      <c r="O22" s="5">
        <v>13835987777</v>
      </c>
      <c r="P22" s="5"/>
      <c r="Q22" s="5">
        <v>951560774</v>
      </c>
      <c r="R22" s="5"/>
      <c r="S22" s="5">
        <f t="shared" si="1"/>
        <v>76233903302</v>
      </c>
      <c r="U22" s="7">
        <v>5.2208422029957721E-2</v>
      </c>
      <c r="W22" s="7"/>
      <c r="X22" s="6"/>
    </row>
    <row r="23" spans="1:24" ht="18.75">
      <c r="A23" s="2" t="s">
        <v>22</v>
      </c>
      <c r="C23" s="5">
        <v>0</v>
      </c>
      <c r="D23" s="5"/>
      <c r="E23" s="5">
        <v>12950738902</v>
      </c>
      <c r="F23" s="5"/>
      <c r="G23" s="5">
        <v>3198488797</v>
      </c>
      <c r="H23" s="5"/>
      <c r="I23" s="5">
        <f t="shared" si="0"/>
        <v>16149227699</v>
      </c>
      <c r="K23" s="7">
        <v>2.4859832877117537E-2</v>
      </c>
      <c r="M23" s="5">
        <v>18121510326</v>
      </c>
      <c r="N23" s="5"/>
      <c r="O23" s="5">
        <v>53774887831</v>
      </c>
      <c r="P23" s="5"/>
      <c r="Q23" s="5">
        <v>13768733279</v>
      </c>
      <c r="R23" s="5"/>
      <c r="S23" s="5">
        <f t="shared" si="1"/>
        <v>85665131436</v>
      </c>
      <c r="U23" s="7">
        <v>5.8667353258102836E-2</v>
      </c>
      <c r="W23" s="7"/>
      <c r="X23" s="6"/>
    </row>
    <row r="24" spans="1:24" ht="18.75">
      <c r="A24" s="2" t="s">
        <v>64</v>
      </c>
      <c r="C24" s="5">
        <v>0</v>
      </c>
      <c r="D24" s="5"/>
      <c r="E24" s="5">
        <v>3034213182</v>
      </c>
      <c r="F24" s="5"/>
      <c r="G24" s="5">
        <v>328967413</v>
      </c>
      <c r="H24" s="5"/>
      <c r="I24" s="5">
        <f t="shared" si="0"/>
        <v>3363180595</v>
      </c>
      <c r="K24" s="7">
        <v>5.177220179540966E-3</v>
      </c>
      <c r="M24" s="5">
        <v>1938566300</v>
      </c>
      <c r="N24" s="5"/>
      <c r="O24" s="5">
        <v>7698796515</v>
      </c>
      <c r="P24" s="5"/>
      <c r="Q24" s="5">
        <v>714485413</v>
      </c>
      <c r="R24" s="5"/>
      <c r="S24" s="5">
        <f t="shared" si="1"/>
        <v>10351848228</v>
      </c>
      <c r="U24" s="7">
        <v>7.0894134718052036E-3</v>
      </c>
      <c r="W24" s="7"/>
      <c r="X24" s="6"/>
    </row>
    <row r="25" spans="1:24" ht="18.75">
      <c r="A25" s="2" t="s">
        <v>23</v>
      </c>
      <c r="C25" s="5">
        <v>0</v>
      </c>
      <c r="D25" s="5"/>
      <c r="E25" s="5">
        <v>31333130672</v>
      </c>
      <c r="F25" s="5"/>
      <c r="G25" s="5">
        <v>5831745755</v>
      </c>
      <c r="H25" s="5"/>
      <c r="I25" s="5">
        <f t="shared" si="0"/>
        <v>37164876427</v>
      </c>
      <c r="K25" s="7">
        <v>5.721094742698786E-2</v>
      </c>
      <c r="M25" s="5">
        <v>12733752596</v>
      </c>
      <c r="N25" s="5"/>
      <c r="O25" s="5">
        <v>78304310669</v>
      </c>
      <c r="P25" s="5"/>
      <c r="Q25" s="5">
        <v>5831745755</v>
      </c>
      <c r="R25" s="5"/>
      <c r="S25" s="5">
        <f t="shared" si="1"/>
        <v>96869809020</v>
      </c>
      <c r="U25" s="7">
        <v>6.6340822812687897E-2</v>
      </c>
      <c r="W25" s="7"/>
      <c r="X25" s="6"/>
    </row>
    <row r="26" spans="1:24" ht="18.75">
      <c r="A26" s="2" t="s">
        <v>59</v>
      </c>
      <c r="C26" s="5">
        <v>0</v>
      </c>
      <c r="D26" s="5"/>
      <c r="E26" s="5">
        <v>1476720928</v>
      </c>
      <c r="F26" s="5"/>
      <c r="G26" s="5">
        <v>6631964483</v>
      </c>
      <c r="H26" s="5"/>
      <c r="I26" s="5">
        <f t="shared" si="0"/>
        <v>8108685411</v>
      </c>
      <c r="K26" s="7">
        <v>1.2482365592198784E-2</v>
      </c>
      <c r="M26" s="5">
        <v>7412400000</v>
      </c>
      <c r="N26" s="5"/>
      <c r="O26" s="5">
        <v>28411937110</v>
      </c>
      <c r="P26" s="5"/>
      <c r="Q26" s="5">
        <v>6631964483</v>
      </c>
      <c r="R26" s="5"/>
      <c r="S26" s="5">
        <f t="shared" si="1"/>
        <v>42456301593</v>
      </c>
      <c r="U26" s="7">
        <v>2.9075993952684807E-2</v>
      </c>
      <c r="W26" s="7"/>
      <c r="X26" s="6"/>
    </row>
    <row r="27" spans="1:24" ht="18.75">
      <c r="A27" s="2" t="s">
        <v>34</v>
      </c>
      <c r="C27" s="5">
        <v>0</v>
      </c>
      <c r="D27" s="5"/>
      <c r="E27" s="5">
        <v>7887217143</v>
      </c>
      <c r="F27" s="5"/>
      <c r="G27" s="5">
        <v>-1614306384</v>
      </c>
      <c r="H27" s="5"/>
      <c r="I27" s="5">
        <f t="shared" si="0"/>
        <v>6272910759</v>
      </c>
      <c r="K27" s="7">
        <v>9.6564068591013137E-3</v>
      </c>
      <c r="M27" s="5">
        <v>234677100</v>
      </c>
      <c r="N27" s="5"/>
      <c r="O27" s="5">
        <v>-2357169437</v>
      </c>
      <c r="P27" s="5"/>
      <c r="Q27" s="5">
        <v>-2563203268</v>
      </c>
      <c r="R27" s="5"/>
      <c r="S27" s="5">
        <f t="shared" si="1"/>
        <v>-4685695605</v>
      </c>
      <c r="U27" s="7">
        <v>-3.2089760992644874E-3</v>
      </c>
      <c r="W27" s="7"/>
      <c r="X27" s="6"/>
    </row>
    <row r="28" spans="1:24" ht="18.75">
      <c r="A28" s="2" t="s">
        <v>41</v>
      </c>
      <c r="C28" s="5">
        <v>0</v>
      </c>
      <c r="D28" s="5"/>
      <c r="E28" s="5">
        <v>5581816912</v>
      </c>
      <c r="F28" s="5"/>
      <c r="G28" s="5">
        <v>2946832791</v>
      </c>
      <c r="H28" s="5"/>
      <c r="I28" s="5">
        <f t="shared" si="0"/>
        <v>8528649703</v>
      </c>
      <c r="K28" s="7">
        <v>1.3128851127486855E-2</v>
      </c>
      <c r="M28" s="5">
        <v>8528800750</v>
      </c>
      <c r="N28" s="5"/>
      <c r="O28" s="5">
        <v>22284030048</v>
      </c>
      <c r="P28" s="5"/>
      <c r="Q28" s="5">
        <v>4705066893</v>
      </c>
      <c r="R28" s="5"/>
      <c r="S28" s="5">
        <f t="shared" si="1"/>
        <v>35517897691</v>
      </c>
      <c r="U28" s="7">
        <v>2.4324261410604439E-2</v>
      </c>
      <c r="W28" s="7"/>
      <c r="X28" s="6"/>
    </row>
    <row r="29" spans="1:24" ht="18.75">
      <c r="A29" s="2" t="s">
        <v>67</v>
      </c>
      <c r="C29" s="5">
        <v>0</v>
      </c>
      <c r="D29" s="5"/>
      <c r="E29" s="5">
        <v>5549649733</v>
      </c>
      <c r="F29" s="5"/>
      <c r="G29" s="5">
        <v>-2365648875</v>
      </c>
      <c r="H29" s="5"/>
      <c r="I29" s="5">
        <f t="shared" si="0"/>
        <v>3184000858</v>
      </c>
      <c r="K29" s="7">
        <v>4.9013940905285663E-3</v>
      </c>
      <c r="M29" s="5">
        <v>0</v>
      </c>
      <c r="N29" s="5"/>
      <c r="O29" s="5">
        <v>-1186157511</v>
      </c>
      <c r="P29" s="5"/>
      <c r="Q29" s="5">
        <v>-2365648875</v>
      </c>
      <c r="R29" s="5"/>
      <c r="S29" s="5">
        <f t="shared" si="1"/>
        <v>-3551806386</v>
      </c>
      <c r="U29" s="7">
        <v>-2.4324375210644901E-3</v>
      </c>
      <c r="W29" s="7"/>
      <c r="X29" s="6"/>
    </row>
    <row r="30" spans="1:24" ht="18.75">
      <c r="A30" s="2" t="s">
        <v>38</v>
      </c>
      <c r="C30" s="5">
        <v>0</v>
      </c>
      <c r="D30" s="5"/>
      <c r="E30" s="5">
        <v>3156399309</v>
      </c>
      <c r="F30" s="5"/>
      <c r="G30" s="5">
        <v>449603561</v>
      </c>
      <c r="H30" s="5"/>
      <c r="I30" s="5">
        <f t="shared" si="0"/>
        <v>3606002870</v>
      </c>
      <c r="K30" s="7">
        <v>5.5510164556139864E-3</v>
      </c>
      <c r="M30" s="5">
        <v>0</v>
      </c>
      <c r="N30" s="5"/>
      <c r="O30" s="5">
        <v>2870502937</v>
      </c>
      <c r="P30" s="5"/>
      <c r="Q30" s="5">
        <v>470695520</v>
      </c>
      <c r="R30" s="5"/>
      <c r="S30" s="5">
        <f t="shared" si="1"/>
        <v>3341198457</v>
      </c>
      <c r="U30" s="7">
        <v>2.28820369380618E-3</v>
      </c>
      <c r="W30" s="7"/>
      <c r="X30" s="6"/>
    </row>
    <row r="31" spans="1:24" ht="18.75">
      <c r="A31" s="2" t="s">
        <v>58</v>
      </c>
      <c r="C31" s="5">
        <v>0</v>
      </c>
      <c r="D31" s="5"/>
      <c r="E31" s="5">
        <v>6605462250</v>
      </c>
      <c r="F31" s="5"/>
      <c r="G31" s="5">
        <v>-441972550</v>
      </c>
      <c r="H31" s="5"/>
      <c r="I31" s="5">
        <f t="shared" si="0"/>
        <v>6163489700</v>
      </c>
      <c r="K31" s="7">
        <v>9.4879660339003864E-3</v>
      </c>
      <c r="M31" s="5">
        <v>2971527000</v>
      </c>
      <c r="N31" s="5"/>
      <c r="O31" s="5">
        <v>-2475184500</v>
      </c>
      <c r="P31" s="5"/>
      <c r="Q31" s="5">
        <v>-3488271507</v>
      </c>
      <c r="R31" s="5"/>
      <c r="S31" s="5">
        <f t="shared" si="1"/>
        <v>-2991929007</v>
      </c>
      <c r="U31" s="7">
        <v>-2.0490081907826216E-3</v>
      </c>
      <c r="W31" s="7"/>
      <c r="X31" s="6"/>
    </row>
    <row r="32" spans="1:24" ht="18.75">
      <c r="A32" s="2" t="s">
        <v>27</v>
      </c>
      <c r="C32" s="5">
        <v>22920109066</v>
      </c>
      <c r="D32" s="5"/>
      <c r="E32" s="5">
        <v>21956347762</v>
      </c>
      <c r="F32" s="5"/>
      <c r="G32" s="5">
        <v>10191992181</v>
      </c>
      <c r="H32" s="5"/>
      <c r="I32" s="5">
        <f t="shared" si="0"/>
        <v>55068449009</v>
      </c>
      <c r="K32" s="7">
        <v>8.4771387504219795E-2</v>
      </c>
      <c r="M32" s="5">
        <v>22920109066</v>
      </c>
      <c r="N32" s="5"/>
      <c r="O32" s="5">
        <v>85527167350</v>
      </c>
      <c r="P32" s="5"/>
      <c r="Q32" s="5">
        <v>13147255496</v>
      </c>
      <c r="R32" s="5"/>
      <c r="S32" s="5">
        <f t="shared" si="1"/>
        <v>121594531912</v>
      </c>
      <c r="U32" s="7">
        <v>8.3273430371894802E-2</v>
      </c>
      <c r="W32" s="7"/>
      <c r="X32" s="6"/>
    </row>
    <row r="33" spans="1:24" ht="18.75">
      <c r="A33" s="2" t="s">
        <v>49</v>
      </c>
      <c r="C33" s="5">
        <v>0</v>
      </c>
      <c r="D33" s="5"/>
      <c r="E33" s="5">
        <v>25382634006</v>
      </c>
      <c r="F33" s="5"/>
      <c r="G33" s="5">
        <v>4063279013</v>
      </c>
      <c r="H33" s="5"/>
      <c r="I33" s="5">
        <f t="shared" si="0"/>
        <v>29445913019</v>
      </c>
      <c r="K33" s="7">
        <v>4.5328512930176097E-2</v>
      </c>
      <c r="M33" s="5">
        <v>7817317818</v>
      </c>
      <c r="N33" s="5"/>
      <c r="O33" s="5">
        <v>57385071393</v>
      </c>
      <c r="P33" s="5"/>
      <c r="Q33" s="5">
        <v>4403550014</v>
      </c>
      <c r="R33" s="5"/>
      <c r="S33" s="5">
        <f t="shared" si="1"/>
        <v>69605939225</v>
      </c>
      <c r="U33" s="7">
        <v>4.7669292708970468E-2</v>
      </c>
      <c r="W33" s="7"/>
      <c r="X33" s="6"/>
    </row>
    <row r="34" spans="1:24" ht="18.75">
      <c r="A34" s="2" t="s">
        <v>57</v>
      </c>
      <c r="C34" s="5">
        <v>0</v>
      </c>
      <c r="D34" s="5"/>
      <c r="E34" s="5">
        <v>95727017</v>
      </c>
      <c r="F34" s="5"/>
      <c r="G34" s="5">
        <v>7369380765</v>
      </c>
      <c r="H34" s="5"/>
      <c r="I34" s="5">
        <f t="shared" si="0"/>
        <v>7465107782</v>
      </c>
      <c r="K34" s="7">
        <v>1.1491653677140314E-2</v>
      </c>
      <c r="M34" s="5">
        <v>9407450000</v>
      </c>
      <c r="N34" s="5"/>
      <c r="O34" s="5">
        <v>26004348000</v>
      </c>
      <c r="P34" s="5"/>
      <c r="Q34" s="5">
        <v>8683962082</v>
      </c>
      <c r="R34" s="5"/>
      <c r="S34" s="5">
        <f t="shared" si="1"/>
        <v>44095760082</v>
      </c>
      <c r="U34" s="7">
        <v>3.0198769213912489E-2</v>
      </c>
      <c r="W34" s="7"/>
      <c r="X34" s="6"/>
    </row>
    <row r="35" spans="1:24" ht="18.75">
      <c r="A35" s="2" t="s">
        <v>36</v>
      </c>
      <c r="C35" s="5">
        <v>0</v>
      </c>
      <c r="D35" s="5"/>
      <c r="E35" s="5">
        <v>7582353842</v>
      </c>
      <c r="F35" s="5"/>
      <c r="G35" s="5">
        <v>7169824084</v>
      </c>
      <c r="H35" s="5"/>
      <c r="I35" s="5">
        <f t="shared" si="0"/>
        <v>14752177926</v>
      </c>
      <c r="K35" s="7">
        <v>2.2709239392083847E-2</v>
      </c>
      <c r="M35" s="5">
        <v>0</v>
      </c>
      <c r="N35" s="5"/>
      <c r="O35" s="5">
        <v>18378341787</v>
      </c>
      <c r="P35" s="5"/>
      <c r="Q35" s="5">
        <v>7169824084</v>
      </c>
      <c r="R35" s="5"/>
      <c r="S35" s="5">
        <f t="shared" si="1"/>
        <v>25548165871</v>
      </c>
      <c r="U35" s="7">
        <v>1.7496538523031881E-2</v>
      </c>
      <c r="W35" s="7"/>
      <c r="X35" s="6"/>
    </row>
    <row r="36" spans="1:24" ht="18.75">
      <c r="A36" s="2" t="s">
        <v>40</v>
      </c>
      <c r="C36" s="5">
        <v>0</v>
      </c>
      <c r="D36" s="5"/>
      <c r="E36" s="5">
        <v>30807028266</v>
      </c>
      <c r="F36" s="5"/>
      <c r="G36" s="5">
        <v>2822583362</v>
      </c>
      <c r="H36" s="5"/>
      <c r="I36" s="5">
        <f t="shared" si="0"/>
        <v>33629611628</v>
      </c>
      <c r="K36" s="7">
        <v>5.1768823895288654E-2</v>
      </c>
      <c r="M36" s="5">
        <v>16984000000</v>
      </c>
      <c r="N36" s="5"/>
      <c r="O36" s="5">
        <v>42837569998</v>
      </c>
      <c r="P36" s="5"/>
      <c r="Q36" s="5">
        <v>2822583362</v>
      </c>
      <c r="R36" s="5"/>
      <c r="S36" s="5">
        <f t="shared" si="1"/>
        <v>62644153360</v>
      </c>
      <c r="U36" s="7">
        <v>4.2901547141984936E-2</v>
      </c>
      <c r="W36" s="7"/>
      <c r="X36" s="6"/>
    </row>
    <row r="37" spans="1:24" ht="18.75">
      <c r="A37" s="2" t="s">
        <v>25</v>
      </c>
      <c r="C37" s="5">
        <v>0</v>
      </c>
      <c r="D37" s="5"/>
      <c r="E37" s="5">
        <v>17637589579</v>
      </c>
      <c r="F37" s="5"/>
      <c r="G37" s="5">
        <v>5087330549</v>
      </c>
      <c r="H37" s="5"/>
      <c r="I37" s="5">
        <f t="shared" si="0"/>
        <v>22724920128</v>
      </c>
      <c r="K37" s="7">
        <v>3.4982336434757608E-2</v>
      </c>
      <c r="M37" s="5">
        <v>8000000000</v>
      </c>
      <c r="N37" s="5"/>
      <c r="O37" s="5">
        <v>18039975711</v>
      </c>
      <c r="P37" s="5"/>
      <c r="Q37" s="5">
        <v>5087330549</v>
      </c>
      <c r="R37" s="5"/>
      <c r="S37" s="5">
        <f t="shared" si="1"/>
        <v>31127306260</v>
      </c>
      <c r="U37" s="7">
        <v>2.131738598560242E-2</v>
      </c>
      <c r="W37" s="7"/>
      <c r="X37" s="6"/>
    </row>
    <row r="38" spans="1:24" ht="18.75">
      <c r="A38" s="2" t="s">
        <v>50</v>
      </c>
      <c r="C38" s="5">
        <v>0</v>
      </c>
      <c r="D38" s="5"/>
      <c r="E38" s="5">
        <v>-1819986344</v>
      </c>
      <c r="F38" s="5"/>
      <c r="G38" s="5">
        <v>2273377053</v>
      </c>
      <c r="H38" s="5"/>
      <c r="I38" s="5">
        <f t="shared" si="0"/>
        <v>453390709</v>
      </c>
      <c r="K38" s="7">
        <v>6.979415649997784E-4</v>
      </c>
      <c r="M38" s="5">
        <v>0</v>
      </c>
      <c r="N38" s="5"/>
      <c r="O38" s="5">
        <v>0</v>
      </c>
      <c r="P38" s="5"/>
      <c r="Q38" s="5">
        <v>6590948532</v>
      </c>
      <c r="R38" s="5"/>
      <c r="S38" s="5">
        <f t="shared" si="1"/>
        <v>6590948532</v>
      </c>
      <c r="U38" s="7">
        <v>4.5137794030200044E-3</v>
      </c>
      <c r="W38" s="7"/>
      <c r="X38" s="6"/>
    </row>
    <row r="39" spans="1:24" ht="18.75">
      <c r="A39" s="2" t="s">
        <v>171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f t="shared" si="0"/>
        <v>0</v>
      </c>
      <c r="K39" s="7">
        <v>0</v>
      </c>
      <c r="M39" s="5">
        <v>0</v>
      </c>
      <c r="N39" s="5"/>
      <c r="O39" s="5">
        <v>0</v>
      </c>
      <c r="P39" s="5"/>
      <c r="Q39" s="5">
        <v>1290348992</v>
      </c>
      <c r="R39" s="5"/>
      <c r="S39" s="5">
        <f t="shared" si="1"/>
        <v>1290348992</v>
      </c>
      <c r="U39" s="7">
        <v>8.8368930124687922E-4</v>
      </c>
      <c r="W39" s="7"/>
      <c r="X39" s="6"/>
    </row>
    <row r="40" spans="1:24" ht="18.75">
      <c r="A40" s="2" t="s">
        <v>165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0"/>
        <v>0</v>
      </c>
      <c r="K40" s="7">
        <v>0</v>
      </c>
      <c r="M40" s="5">
        <v>1192272000</v>
      </c>
      <c r="N40" s="5"/>
      <c r="O40" s="5">
        <v>0</v>
      </c>
      <c r="P40" s="5"/>
      <c r="Q40" s="5">
        <v>16526873961</v>
      </c>
      <c r="R40" s="5"/>
      <c r="S40" s="5">
        <f t="shared" si="1"/>
        <v>17719145961</v>
      </c>
      <c r="U40" s="7">
        <v>1.2134871891284085E-2</v>
      </c>
      <c r="W40" s="7"/>
      <c r="X40" s="6"/>
    </row>
    <row r="41" spans="1:24" ht="18.75">
      <c r="A41" s="2" t="s">
        <v>172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f t="shared" si="0"/>
        <v>0</v>
      </c>
      <c r="K41" s="7">
        <v>0</v>
      </c>
      <c r="M41" s="5">
        <v>0</v>
      </c>
      <c r="N41" s="5"/>
      <c r="O41" s="5">
        <v>0</v>
      </c>
      <c r="P41" s="5"/>
      <c r="Q41" s="5">
        <v>-1879891183</v>
      </c>
      <c r="R41" s="5"/>
      <c r="S41" s="5">
        <f t="shared" si="1"/>
        <v>-1879891183</v>
      </c>
      <c r="U41" s="7">
        <v>-1.2874344353542449E-3</v>
      </c>
      <c r="W41" s="7"/>
      <c r="X41" s="6"/>
    </row>
    <row r="42" spans="1:24" ht="18.75">
      <c r="A42" s="2" t="s">
        <v>56</v>
      </c>
      <c r="C42" s="5">
        <v>0</v>
      </c>
      <c r="D42" s="5"/>
      <c r="E42" s="5">
        <v>10899758250</v>
      </c>
      <c r="F42" s="5"/>
      <c r="G42" s="5">
        <v>0</v>
      </c>
      <c r="H42" s="5"/>
      <c r="I42" s="5">
        <f t="shared" si="0"/>
        <v>10899758250</v>
      </c>
      <c r="K42" s="7">
        <v>1.6778893303533146E-2</v>
      </c>
      <c r="M42" s="5">
        <v>2391124040</v>
      </c>
      <c r="N42" s="5"/>
      <c r="O42" s="5">
        <v>72918537756</v>
      </c>
      <c r="P42" s="5"/>
      <c r="Q42" s="5">
        <v>361272288</v>
      </c>
      <c r="R42" s="5"/>
      <c r="S42" s="5">
        <f t="shared" si="1"/>
        <v>75670934084</v>
      </c>
      <c r="U42" s="7">
        <v>5.1822875268606877E-2</v>
      </c>
      <c r="W42" s="7"/>
      <c r="X42" s="6"/>
    </row>
    <row r="43" spans="1:24" ht="18.75">
      <c r="A43" s="2" t="s">
        <v>135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f t="shared" si="0"/>
        <v>0</v>
      </c>
      <c r="K43" s="7">
        <v>0</v>
      </c>
      <c r="M43" s="5">
        <v>10665000000</v>
      </c>
      <c r="N43" s="5"/>
      <c r="O43" s="5">
        <v>0</v>
      </c>
      <c r="P43" s="5"/>
      <c r="Q43" s="5">
        <v>26441000470</v>
      </c>
      <c r="R43" s="5"/>
      <c r="S43" s="5">
        <f t="shared" si="1"/>
        <v>37106000470</v>
      </c>
      <c r="U43" s="7">
        <v>2.5411865960833543E-2</v>
      </c>
      <c r="W43" s="7"/>
      <c r="X43" s="6"/>
    </row>
    <row r="44" spans="1:24" ht="18.75">
      <c r="A44" s="2" t="s">
        <v>31</v>
      </c>
      <c r="C44" s="5">
        <v>0</v>
      </c>
      <c r="D44" s="5"/>
      <c r="E44" s="5">
        <v>4717164273</v>
      </c>
      <c r="F44" s="5"/>
      <c r="G44" s="5">
        <v>0</v>
      </c>
      <c r="H44" s="5"/>
      <c r="I44" s="5">
        <f t="shared" si="0"/>
        <v>4717164273</v>
      </c>
      <c r="K44" s="7">
        <v>7.2615184866054719E-3</v>
      </c>
      <c r="M44" s="5">
        <v>3741676337</v>
      </c>
      <c r="N44" s="5"/>
      <c r="O44" s="5">
        <v>1224702024</v>
      </c>
      <c r="P44" s="5"/>
      <c r="Q44" s="5">
        <v>103997122</v>
      </c>
      <c r="R44" s="5"/>
      <c r="S44" s="5">
        <f t="shared" si="1"/>
        <v>5070375483</v>
      </c>
      <c r="U44" s="7">
        <v>3.4724222635976435E-3</v>
      </c>
      <c r="W44" s="7"/>
      <c r="X44" s="6"/>
    </row>
    <row r="45" spans="1:24" ht="18.75">
      <c r="A45" s="2" t="s">
        <v>131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f t="shared" si="0"/>
        <v>0</v>
      </c>
      <c r="K45" s="7">
        <v>0</v>
      </c>
      <c r="M45" s="5">
        <v>35248123</v>
      </c>
      <c r="N45" s="5"/>
      <c r="O45" s="5">
        <v>0</v>
      </c>
      <c r="P45" s="5"/>
      <c r="Q45" s="5">
        <v>-490185853</v>
      </c>
      <c r="R45" s="5"/>
      <c r="S45" s="5">
        <f t="shared" si="1"/>
        <v>-454937730</v>
      </c>
      <c r="U45" s="7">
        <v>-3.1156191637071577E-4</v>
      </c>
      <c r="W45" s="7"/>
      <c r="X45" s="6"/>
    </row>
    <row r="46" spans="1:24" ht="18.75">
      <c r="A46" s="2" t="s">
        <v>173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f t="shared" si="0"/>
        <v>0</v>
      </c>
      <c r="K46" s="7">
        <v>0</v>
      </c>
      <c r="M46" s="5">
        <v>0</v>
      </c>
      <c r="N46" s="5"/>
      <c r="O46" s="5">
        <v>0</v>
      </c>
      <c r="P46" s="5"/>
      <c r="Q46" s="5">
        <v>15006835893</v>
      </c>
      <c r="R46" s="5"/>
      <c r="S46" s="5">
        <f t="shared" si="1"/>
        <v>15006835893</v>
      </c>
      <c r="U46" s="7">
        <v>1.027735938605031E-2</v>
      </c>
      <c r="W46" s="7"/>
      <c r="X46" s="6"/>
    </row>
    <row r="47" spans="1:24" ht="18.75">
      <c r="A47" s="2" t="s">
        <v>174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f t="shared" si="0"/>
        <v>0</v>
      </c>
      <c r="K47" s="7">
        <v>0</v>
      </c>
      <c r="M47" s="5">
        <v>0</v>
      </c>
      <c r="N47" s="5"/>
      <c r="O47" s="5">
        <v>0</v>
      </c>
      <c r="P47" s="5"/>
      <c r="Q47" s="5">
        <v>755353722</v>
      </c>
      <c r="R47" s="5"/>
      <c r="S47" s="5">
        <f t="shared" si="1"/>
        <v>755353722</v>
      </c>
      <c r="U47" s="7">
        <v>5.1730036364333403E-4</v>
      </c>
      <c r="W47" s="7"/>
      <c r="X47" s="6"/>
    </row>
    <row r="48" spans="1:24" ht="18.75">
      <c r="A48" s="2" t="s">
        <v>175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K48" s="7">
        <v>0</v>
      </c>
      <c r="M48" s="5">
        <v>0</v>
      </c>
      <c r="N48" s="5"/>
      <c r="O48" s="5">
        <v>0</v>
      </c>
      <c r="P48" s="5"/>
      <c r="Q48" s="5">
        <v>0</v>
      </c>
      <c r="R48" s="5"/>
      <c r="S48" s="5">
        <f t="shared" si="1"/>
        <v>0</v>
      </c>
      <c r="U48" s="7">
        <v>0</v>
      </c>
      <c r="W48" s="7"/>
      <c r="X48" s="6"/>
    </row>
    <row r="49" spans="1:24" ht="18.75">
      <c r="A49" s="2" t="s">
        <v>138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f t="shared" si="0"/>
        <v>0</v>
      </c>
      <c r="K49" s="7">
        <v>0</v>
      </c>
      <c r="M49" s="5">
        <v>8125000000</v>
      </c>
      <c r="N49" s="5"/>
      <c r="O49" s="5">
        <v>0</v>
      </c>
      <c r="P49" s="5"/>
      <c r="Q49" s="5">
        <v>61305763700</v>
      </c>
      <c r="R49" s="5"/>
      <c r="S49" s="5">
        <f t="shared" si="1"/>
        <v>69430763700</v>
      </c>
      <c r="U49" s="7">
        <v>4.7549324593179662E-2</v>
      </c>
      <c r="W49" s="7"/>
      <c r="X49" s="6"/>
    </row>
    <row r="50" spans="1:24" ht="18.75">
      <c r="A50" s="2" t="s">
        <v>122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f t="shared" si="0"/>
        <v>0</v>
      </c>
      <c r="K50" s="7">
        <v>0</v>
      </c>
      <c r="M50" s="5">
        <v>489481300</v>
      </c>
      <c r="N50" s="5"/>
      <c r="O50" s="5">
        <v>0</v>
      </c>
      <c r="P50" s="5"/>
      <c r="Q50" s="5">
        <v>-48482868</v>
      </c>
      <c r="R50" s="5"/>
      <c r="S50" s="5">
        <f t="shared" si="1"/>
        <v>440998432</v>
      </c>
      <c r="U50" s="7">
        <v>3.0201565517637061E-4</v>
      </c>
      <c r="W50" s="7"/>
      <c r="X50" s="6"/>
    </row>
    <row r="51" spans="1:24" ht="18.75">
      <c r="A51" s="2" t="s">
        <v>176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0"/>
        <v>0</v>
      </c>
      <c r="K51" s="7">
        <v>0</v>
      </c>
      <c r="M51" s="5">
        <v>0</v>
      </c>
      <c r="N51" s="5"/>
      <c r="O51" s="5">
        <v>0</v>
      </c>
      <c r="P51" s="5"/>
      <c r="Q51" s="5">
        <v>6283272863</v>
      </c>
      <c r="R51" s="5"/>
      <c r="S51" s="5">
        <f t="shared" si="1"/>
        <v>6283272863</v>
      </c>
      <c r="U51" s="7">
        <v>4.3030692008693009E-3</v>
      </c>
      <c r="W51" s="7"/>
      <c r="X51" s="6"/>
    </row>
    <row r="52" spans="1:24" ht="18.75">
      <c r="A52" s="2" t="s">
        <v>141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f t="shared" si="0"/>
        <v>0</v>
      </c>
      <c r="K52" s="7">
        <v>0</v>
      </c>
      <c r="M52" s="5">
        <v>4800000000</v>
      </c>
      <c r="N52" s="5"/>
      <c r="O52" s="5">
        <v>0</v>
      </c>
      <c r="P52" s="5"/>
      <c r="Q52" s="5">
        <v>-11788976184</v>
      </c>
      <c r="R52" s="5"/>
      <c r="S52" s="5">
        <f t="shared" si="1"/>
        <v>-6988976184</v>
      </c>
      <c r="U52" s="7">
        <v>-4.7863667261810365E-3</v>
      </c>
      <c r="W52" s="7"/>
      <c r="X52" s="6"/>
    </row>
    <row r="53" spans="1:24" ht="18.75">
      <c r="A53" s="2" t="s">
        <v>35</v>
      </c>
      <c r="C53" s="5">
        <v>0</v>
      </c>
      <c r="D53" s="5"/>
      <c r="E53" s="5">
        <v>524011191</v>
      </c>
      <c r="F53" s="5"/>
      <c r="G53" s="5">
        <v>0</v>
      </c>
      <c r="H53" s="5"/>
      <c r="I53" s="5">
        <f t="shared" si="0"/>
        <v>524011191</v>
      </c>
      <c r="K53" s="7">
        <v>8.0665347450676976E-4</v>
      </c>
      <c r="M53" s="5">
        <v>10513910</v>
      </c>
      <c r="N53" s="5"/>
      <c r="O53" s="5">
        <v>-10429611095</v>
      </c>
      <c r="P53" s="5"/>
      <c r="Q53" s="5">
        <v>590893012</v>
      </c>
      <c r="R53" s="5"/>
      <c r="S53" s="5">
        <f t="shared" si="1"/>
        <v>-9828204173</v>
      </c>
      <c r="U53" s="7">
        <v>-6.7307983592008206E-3</v>
      </c>
      <c r="W53" s="7"/>
      <c r="X53" s="6"/>
    </row>
    <row r="54" spans="1:24" ht="18.75">
      <c r="A54" s="2" t="s">
        <v>177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f t="shared" si="0"/>
        <v>0</v>
      </c>
      <c r="K54" s="7">
        <v>0</v>
      </c>
      <c r="M54" s="5">
        <v>0</v>
      </c>
      <c r="N54" s="5"/>
      <c r="O54" s="5">
        <v>0</v>
      </c>
      <c r="P54" s="5"/>
      <c r="Q54" s="5">
        <v>2126631100</v>
      </c>
      <c r="R54" s="5"/>
      <c r="S54" s="5">
        <f t="shared" si="1"/>
        <v>2126631100</v>
      </c>
      <c r="U54" s="7">
        <v>1.456413080817815E-3</v>
      </c>
      <c r="W54" s="7"/>
      <c r="X54" s="6"/>
    </row>
    <row r="55" spans="1:24" ht="18.75">
      <c r="A55" s="2" t="s">
        <v>32</v>
      </c>
      <c r="C55" s="5">
        <v>0</v>
      </c>
      <c r="D55" s="5"/>
      <c r="E55" s="5">
        <v>695451595</v>
      </c>
      <c r="F55" s="5"/>
      <c r="G55" s="5">
        <v>0</v>
      </c>
      <c r="H55" s="5"/>
      <c r="I55" s="5">
        <f t="shared" si="0"/>
        <v>695451595</v>
      </c>
      <c r="K55" s="7">
        <v>1.0705657724360028E-3</v>
      </c>
      <c r="M55" s="5">
        <v>131459058</v>
      </c>
      <c r="N55" s="5"/>
      <c r="O55" s="5">
        <v>4902727718</v>
      </c>
      <c r="P55" s="5"/>
      <c r="Q55" s="5">
        <v>2350257128</v>
      </c>
      <c r="R55" s="5"/>
      <c r="S55" s="5">
        <f t="shared" si="1"/>
        <v>7384443904</v>
      </c>
      <c r="U55" s="7">
        <v>5.057200892223843E-3</v>
      </c>
      <c r="W55" s="7"/>
      <c r="X55" s="6"/>
    </row>
    <row r="56" spans="1:24" ht="18.75">
      <c r="A56" s="2" t="s">
        <v>162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K56" s="7">
        <v>0</v>
      </c>
      <c r="M56" s="5">
        <v>267729000</v>
      </c>
      <c r="N56" s="5"/>
      <c r="O56" s="5">
        <v>0</v>
      </c>
      <c r="P56" s="5"/>
      <c r="Q56" s="5">
        <v>-1236534362</v>
      </c>
      <c r="R56" s="5"/>
      <c r="S56" s="5">
        <f t="shared" si="1"/>
        <v>-968805362</v>
      </c>
      <c r="U56" s="7">
        <v>-6.634816927031861E-4</v>
      </c>
      <c r="W56" s="7"/>
      <c r="X56" s="6"/>
    </row>
    <row r="57" spans="1:24" ht="18.75">
      <c r="A57" s="2" t="s">
        <v>178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K57" s="7">
        <v>0</v>
      </c>
      <c r="M57" s="5">
        <v>0</v>
      </c>
      <c r="N57" s="5"/>
      <c r="O57" s="5">
        <v>0</v>
      </c>
      <c r="P57" s="5"/>
      <c r="Q57" s="5">
        <v>4680871988</v>
      </c>
      <c r="R57" s="5"/>
      <c r="S57" s="5">
        <f t="shared" si="1"/>
        <v>4680871988</v>
      </c>
      <c r="U57" s="7">
        <v>3.205672668361189E-3</v>
      </c>
      <c r="W57" s="7"/>
      <c r="X57" s="6"/>
    </row>
    <row r="58" spans="1:24" ht="18.75">
      <c r="A58" s="2" t="s">
        <v>179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f t="shared" si="0"/>
        <v>0</v>
      </c>
      <c r="K58" s="7">
        <v>0</v>
      </c>
      <c r="M58" s="5">
        <v>0</v>
      </c>
      <c r="N58" s="5"/>
      <c r="O58" s="5">
        <v>0</v>
      </c>
      <c r="P58" s="5"/>
      <c r="Q58" s="5">
        <v>0</v>
      </c>
      <c r="R58" s="5"/>
      <c r="S58" s="5">
        <f t="shared" si="1"/>
        <v>0</v>
      </c>
      <c r="U58" s="7">
        <v>0</v>
      </c>
      <c r="W58" s="7"/>
      <c r="X58" s="6"/>
    </row>
    <row r="59" spans="1:24" ht="18.75">
      <c r="A59" s="2" t="s">
        <v>44</v>
      </c>
      <c r="C59" s="5">
        <v>0</v>
      </c>
      <c r="D59" s="5"/>
      <c r="E59" s="5">
        <v>23674461631</v>
      </c>
      <c r="F59" s="5"/>
      <c r="G59" s="5">
        <v>0</v>
      </c>
      <c r="H59" s="5"/>
      <c r="I59" s="5">
        <f t="shared" si="0"/>
        <v>23674461631</v>
      </c>
      <c r="K59" s="7">
        <v>3.6444043676394228E-2</v>
      </c>
      <c r="M59" s="5">
        <v>8000000000</v>
      </c>
      <c r="N59" s="5"/>
      <c r="O59" s="5">
        <v>32061726077</v>
      </c>
      <c r="P59" s="5"/>
      <c r="Q59" s="5">
        <v>-115372156</v>
      </c>
      <c r="R59" s="5"/>
      <c r="S59" s="5">
        <f t="shared" si="1"/>
        <v>39946353921</v>
      </c>
      <c r="U59" s="7">
        <v>2.7357068361091124E-2</v>
      </c>
      <c r="W59" s="7"/>
      <c r="X59" s="6"/>
    </row>
    <row r="60" spans="1:24" ht="18.75">
      <c r="A60" s="2" t="s">
        <v>180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f t="shared" si="0"/>
        <v>0</v>
      </c>
      <c r="K60" s="7">
        <v>0</v>
      </c>
      <c r="M60" s="5">
        <v>0</v>
      </c>
      <c r="N60" s="5"/>
      <c r="O60" s="5">
        <v>0</v>
      </c>
      <c r="P60" s="5"/>
      <c r="Q60" s="5">
        <v>8524121244</v>
      </c>
      <c r="R60" s="5"/>
      <c r="S60" s="5">
        <f t="shared" si="1"/>
        <v>8524121244</v>
      </c>
      <c r="U60" s="7">
        <v>5.837703437252764E-3</v>
      </c>
      <c r="W60" s="7"/>
      <c r="X60" s="6"/>
    </row>
    <row r="61" spans="1:24" ht="18.75">
      <c r="A61" s="2" t="s">
        <v>158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f t="shared" si="0"/>
        <v>0</v>
      </c>
      <c r="K61" s="7">
        <v>0</v>
      </c>
      <c r="M61" s="5">
        <v>999269628</v>
      </c>
      <c r="N61" s="5"/>
      <c r="O61" s="5">
        <v>0</v>
      </c>
      <c r="P61" s="5"/>
      <c r="Q61" s="5">
        <v>-3974641602</v>
      </c>
      <c r="R61" s="5"/>
      <c r="S61" s="5">
        <f t="shared" si="1"/>
        <v>-2975371974</v>
      </c>
      <c r="U61" s="7">
        <v>-2.0376691863635043E-3</v>
      </c>
      <c r="W61" s="7"/>
      <c r="X61" s="6"/>
    </row>
    <row r="62" spans="1:24" ht="18.75">
      <c r="A62" s="2" t="s">
        <v>181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f t="shared" si="0"/>
        <v>0</v>
      </c>
      <c r="K62" s="7">
        <v>0</v>
      </c>
      <c r="M62" s="5">
        <v>0</v>
      </c>
      <c r="N62" s="5"/>
      <c r="O62" s="5">
        <v>0</v>
      </c>
      <c r="P62" s="5"/>
      <c r="Q62" s="5">
        <v>0</v>
      </c>
      <c r="R62" s="5"/>
      <c r="S62" s="5">
        <f t="shared" si="1"/>
        <v>0</v>
      </c>
      <c r="U62" s="7">
        <v>0</v>
      </c>
      <c r="W62" s="7"/>
      <c r="X62" s="6"/>
    </row>
    <row r="63" spans="1:24" ht="18.75">
      <c r="A63" s="2" t="s">
        <v>182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f t="shared" si="0"/>
        <v>0</v>
      </c>
      <c r="K63" s="7">
        <v>0</v>
      </c>
      <c r="M63" s="5">
        <v>0</v>
      </c>
      <c r="N63" s="5"/>
      <c r="O63" s="5">
        <v>0</v>
      </c>
      <c r="P63" s="5"/>
      <c r="Q63" s="5">
        <v>0</v>
      </c>
      <c r="R63" s="5"/>
      <c r="S63" s="5">
        <f t="shared" si="1"/>
        <v>0</v>
      </c>
      <c r="U63" s="7">
        <v>0</v>
      </c>
      <c r="W63" s="7"/>
      <c r="X63" s="6"/>
    </row>
    <row r="64" spans="1:24" ht="18.75">
      <c r="A64" s="2" t="s">
        <v>183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f t="shared" si="0"/>
        <v>0</v>
      </c>
      <c r="K64" s="7">
        <v>0</v>
      </c>
      <c r="M64" s="5">
        <v>0</v>
      </c>
      <c r="N64" s="5"/>
      <c r="O64" s="5">
        <v>0</v>
      </c>
      <c r="P64" s="5"/>
      <c r="Q64" s="5">
        <v>-4047200313</v>
      </c>
      <c r="R64" s="5"/>
      <c r="S64" s="5">
        <f t="shared" si="1"/>
        <v>-4047200313</v>
      </c>
      <c r="U64" s="7">
        <v>-2.7717056693768636E-3</v>
      </c>
      <c r="W64" s="7"/>
      <c r="X64" s="6"/>
    </row>
    <row r="65" spans="1:24" ht="18.75">
      <c r="A65" s="2" t="s">
        <v>154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f t="shared" si="0"/>
        <v>0</v>
      </c>
      <c r="K65" s="7">
        <v>0</v>
      </c>
      <c r="M65" s="5">
        <v>1000000000</v>
      </c>
      <c r="N65" s="5"/>
      <c r="O65" s="5">
        <v>0</v>
      </c>
      <c r="P65" s="5"/>
      <c r="Q65" s="5">
        <v>4301604797</v>
      </c>
      <c r="R65" s="5"/>
      <c r="S65" s="5">
        <f t="shared" si="1"/>
        <v>5301604797</v>
      </c>
      <c r="U65" s="7">
        <v>3.6307785471947989E-3</v>
      </c>
      <c r="W65" s="7"/>
      <c r="X65" s="6"/>
    </row>
    <row r="66" spans="1:24" ht="18.75">
      <c r="A66" s="2" t="s">
        <v>184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f t="shared" si="0"/>
        <v>0</v>
      </c>
      <c r="K66" s="7">
        <v>0</v>
      </c>
      <c r="M66" s="5">
        <v>0</v>
      </c>
      <c r="N66" s="5"/>
      <c r="O66" s="5">
        <v>0</v>
      </c>
      <c r="P66" s="5"/>
      <c r="Q66" s="5">
        <v>0</v>
      </c>
      <c r="R66" s="5"/>
      <c r="S66" s="5">
        <f t="shared" si="1"/>
        <v>0</v>
      </c>
      <c r="U66" s="7">
        <v>0</v>
      </c>
      <c r="W66" s="7"/>
      <c r="X66" s="6"/>
    </row>
    <row r="67" spans="1:24" ht="18.75">
      <c r="A67" s="2" t="s">
        <v>51</v>
      </c>
      <c r="C67" s="5">
        <v>0</v>
      </c>
      <c r="D67" s="5"/>
      <c r="E67" s="5">
        <v>1864812770</v>
      </c>
      <c r="F67" s="5"/>
      <c r="G67" s="5">
        <v>0</v>
      </c>
      <c r="H67" s="5"/>
      <c r="I67" s="5">
        <f t="shared" si="0"/>
        <v>1864812770</v>
      </c>
      <c r="K67" s="7">
        <v>2.8706594936540081E-3</v>
      </c>
      <c r="M67" s="5">
        <v>0</v>
      </c>
      <c r="N67" s="5"/>
      <c r="O67" s="5">
        <v>-1643751274</v>
      </c>
      <c r="P67" s="5"/>
      <c r="Q67" s="5">
        <v>10344318931</v>
      </c>
      <c r="R67" s="5"/>
      <c r="S67" s="5">
        <f t="shared" si="1"/>
        <v>8700567657</v>
      </c>
      <c r="U67" s="7">
        <v>5.9585419145780421E-3</v>
      </c>
      <c r="W67" s="7"/>
      <c r="X67" s="6"/>
    </row>
    <row r="68" spans="1:24" ht="18.75">
      <c r="A68" s="2" t="s">
        <v>185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f t="shared" si="0"/>
        <v>0</v>
      </c>
      <c r="K68" s="7">
        <v>0</v>
      </c>
      <c r="M68" s="5">
        <v>0</v>
      </c>
      <c r="N68" s="5"/>
      <c r="O68" s="5">
        <v>0</v>
      </c>
      <c r="P68" s="5"/>
      <c r="Q68" s="5">
        <v>237309296</v>
      </c>
      <c r="R68" s="5"/>
      <c r="S68" s="5">
        <f t="shared" si="1"/>
        <v>237309296</v>
      </c>
      <c r="U68" s="7">
        <v>1.6252013002822482E-4</v>
      </c>
      <c r="W68" s="7"/>
      <c r="X68" s="6"/>
    </row>
    <row r="69" spans="1:24" ht="18.75">
      <c r="A69" s="2" t="s">
        <v>155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f t="shared" si="0"/>
        <v>0</v>
      </c>
      <c r="K69" s="7">
        <v>0</v>
      </c>
      <c r="M69" s="5">
        <v>840004911</v>
      </c>
      <c r="N69" s="5"/>
      <c r="O69" s="5">
        <v>0</v>
      </c>
      <c r="P69" s="5"/>
      <c r="Q69" s="5">
        <v>1347103393</v>
      </c>
      <c r="R69" s="5"/>
      <c r="S69" s="5">
        <f t="shared" si="1"/>
        <v>2187108304</v>
      </c>
      <c r="U69" s="7">
        <v>1.4978306031125316E-3</v>
      </c>
      <c r="W69" s="7"/>
      <c r="X69" s="6"/>
    </row>
    <row r="70" spans="1:24" ht="18.75">
      <c r="A70" s="2" t="s">
        <v>186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f t="shared" si="0"/>
        <v>0</v>
      </c>
      <c r="K70" s="7">
        <v>0</v>
      </c>
      <c r="M70" s="5">
        <v>0</v>
      </c>
      <c r="N70" s="5"/>
      <c r="O70" s="5">
        <v>0</v>
      </c>
      <c r="P70" s="5"/>
      <c r="Q70" s="5">
        <v>0</v>
      </c>
      <c r="R70" s="5"/>
      <c r="S70" s="5">
        <f t="shared" si="1"/>
        <v>0</v>
      </c>
      <c r="U70" s="7">
        <v>0</v>
      </c>
      <c r="W70" s="7"/>
      <c r="X70" s="6"/>
    </row>
    <row r="71" spans="1:24" ht="18.75">
      <c r="A71" s="2" t="s">
        <v>187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f t="shared" si="0"/>
        <v>0</v>
      </c>
      <c r="K71" s="7">
        <v>0</v>
      </c>
      <c r="M71" s="5">
        <v>0</v>
      </c>
      <c r="N71" s="5"/>
      <c r="O71" s="5">
        <v>0</v>
      </c>
      <c r="P71" s="5"/>
      <c r="Q71" s="5">
        <v>12778631</v>
      </c>
      <c r="R71" s="5"/>
      <c r="S71" s="5">
        <f t="shared" si="1"/>
        <v>12778631</v>
      </c>
      <c r="U71" s="7">
        <v>8.7513839816148824E-6</v>
      </c>
      <c r="W71" s="7"/>
      <c r="X71" s="6"/>
    </row>
    <row r="72" spans="1:24" ht="18.75">
      <c r="A72" s="2" t="s">
        <v>188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f t="shared" si="0"/>
        <v>0</v>
      </c>
      <c r="K72" s="7">
        <v>0</v>
      </c>
      <c r="M72" s="5">
        <v>0</v>
      </c>
      <c r="N72" s="5"/>
      <c r="O72" s="5">
        <v>0</v>
      </c>
      <c r="P72" s="5"/>
      <c r="Q72" s="5">
        <v>10202664243</v>
      </c>
      <c r="R72" s="5"/>
      <c r="S72" s="5">
        <f t="shared" si="1"/>
        <v>10202664243</v>
      </c>
      <c r="U72" s="7">
        <v>6.987245537177271E-3</v>
      </c>
      <c r="W72" s="7"/>
      <c r="X72" s="6"/>
    </row>
    <row r="73" spans="1:24" ht="18.75">
      <c r="A73" s="2" t="s">
        <v>189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f t="shared" ref="I73:I95" si="2">C73+E73+G73</f>
        <v>0</v>
      </c>
      <c r="K73" s="7">
        <v>0</v>
      </c>
      <c r="M73" s="5">
        <v>0</v>
      </c>
      <c r="N73" s="5"/>
      <c r="O73" s="5">
        <v>0</v>
      </c>
      <c r="P73" s="5"/>
      <c r="Q73" s="5">
        <v>707070463</v>
      </c>
      <c r="R73" s="5"/>
      <c r="S73" s="5">
        <f t="shared" ref="S73:S95" si="3">M73+O73+Q73</f>
        <v>707070463</v>
      </c>
      <c r="U73" s="7">
        <v>4.8423380593517557E-4</v>
      </c>
      <c r="W73" s="7"/>
      <c r="X73" s="6"/>
    </row>
    <row r="74" spans="1:24" ht="18.75">
      <c r="A74" s="2" t="s">
        <v>190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f t="shared" si="2"/>
        <v>0</v>
      </c>
      <c r="K74" s="7">
        <v>0</v>
      </c>
      <c r="M74" s="5">
        <v>0</v>
      </c>
      <c r="N74" s="5"/>
      <c r="O74" s="5">
        <v>0</v>
      </c>
      <c r="P74" s="5"/>
      <c r="Q74" s="5">
        <v>758224407</v>
      </c>
      <c r="R74" s="5"/>
      <c r="S74" s="5">
        <f t="shared" si="3"/>
        <v>758224407</v>
      </c>
      <c r="U74" s="7">
        <v>5.1926633845904486E-4</v>
      </c>
      <c r="W74" s="7"/>
      <c r="X74" s="6"/>
    </row>
    <row r="75" spans="1:24" ht="18.75">
      <c r="A75" s="2" t="s">
        <v>153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f t="shared" si="2"/>
        <v>0</v>
      </c>
      <c r="K75" s="7">
        <v>0</v>
      </c>
      <c r="M75" s="5">
        <v>2929238000</v>
      </c>
      <c r="N75" s="5"/>
      <c r="O75" s="5">
        <v>0</v>
      </c>
      <c r="P75" s="5"/>
      <c r="Q75" s="5">
        <v>4023978052</v>
      </c>
      <c r="R75" s="5"/>
      <c r="S75" s="5">
        <f t="shared" si="3"/>
        <v>6953216052</v>
      </c>
      <c r="U75" s="7">
        <v>4.7618765717689377E-3</v>
      </c>
      <c r="W75" s="7"/>
      <c r="X75" s="6"/>
    </row>
    <row r="76" spans="1:24" ht="18.75">
      <c r="A76" s="2" t="s">
        <v>26</v>
      </c>
      <c r="C76" s="5">
        <v>0</v>
      </c>
      <c r="D76" s="5"/>
      <c r="E76" s="5">
        <v>16381944000</v>
      </c>
      <c r="F76" s="5"/>
      <c r="G76" s="5">
        <v>0</v>
      </c>
      <c r="H76" s="5"/>
      <c r="I76" s="5">
        <f t="shared" si="2"/>
        <v>16381944000</v>
      </c>
      <c r="K76" s="7">
        <v>2.5218072197193457E-2</v>
      </c>
      <c r="M76" s="5">
        <v>0</v>
      </c>
      <c r="N76" s="5"/>
      <c r="O76" s="5">
        <v>47720706006</v>
      </c>
      <c r="P76" s="5"/>
      <c r="Q76" s="5">
        <v>2980683774</v>
      </c>
      <c r="R76" s="5"/>
      <c r="S76" s="5">
        <f t="shared" si="3"/>
        <v>50701389780</v>
      </c>
      <c r="U76" s="7">
        <v>3.472260294285863E-2</v>
      </c>
      <c r="W76" s="7"/>
      <c r="X76" s="6"/>
    </row>
    <row r="77" spans="1:24" ht="18.75">
      <c r="A77" s="2" t="s">
        <v>157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f t="shared" si="2"/>
        <v>0</v>
      </c>
      <c r="K77" s="7">
        <v>0</v>
      </c>
      <c r="M77" s="5">
        <v>18777000000</v>
      </c>
      <c r="N77" s="5"/>
      <c r="O77" s="5">
        <v>0</v>
      </c>
      <c r="P77" s="5"/>
      <c r="Q77" s="5">
        <v>68034823106</v>
      </c>
      <c r="R77" s="5"/>
      <c r="S77" s="5">
        <f t="shared" si="3"/>
        <v>86811823106</v>
      </c>
      <c r="U77" s="7">
        <v>5.9452659533296884E-2</v>
      </c>
      <c r="W77" s="7"/>
      <c r="X77" s="6"/>
    </row>
    <row r="78" spans="1:24" ht="18.75">
      <c r="A78" s="2" t="s">
        <v>161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f t="shared" si="2"/>
        <v>0</v>
      </c>
      <c r="K78" s="7">
        <v>0</v>
      </c>
      <c r="M78" s="5">
        <v>1342018000</v>
      </c>
      <c r="N78" s="5"/>
      <c r="O78" s="5">
        <v>0</v>
      </c>
      <c r="P78" s="5"/>
      <c r="Q78" s="5">
        <v>6875273616</v>
      </c>
      <c r="R78" s="5"/>
      <c r="S78" s="5">
        <f t="shared" si="3"/>
        <v>8217291616</v>
      </c>
      <c r="U78" s="7">
        <v>5.6275726422118826E-3</v>
      </c>
      <c r="W78" s="7"/>
      <c r="X78" s="6"/>
    </row>
    <row r="79" spans="1:24" ht="18.75">
      <c r="A79" s="2" t="s">
        <v>191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f t="shared" si="2"/>
        <v>0</v>
      </c>
      <c r="K79" s="7">
        <v>0</v>
      </c>
      <c r="M79" s="5">
        <v>0</v>
      </c>
      <c r="N79" s="5"/>
      <c r="O79" s="5">
        <v>0</v>
      </c>
      <c r="P79" s="5"/>
      <c r="Q79" s="5">
        <v>4991430997</v>
      </c>
      <c r="R79" s="5"/>
      <c r="S79" s="5">
        <f t="shared" si="3"/>
        <v>4991430997</v>
      </c>
      <c r="U79" s="7">
        <v>3.4183575120434887E-3</v>
      </c>
      <c r="W79" s="7"/>
      <c r="X79" s="6"/>
    </row>
    <row r="80" spans="1:24" ht="18.75">
      <c r="A80" s="2" t="s">
        <v>24</v>
      </c>
      <c r="C80" s="5">
        <v>0</v>
      </c>
      <c r="D80" s="5"/>
      <c r="E80" s="5">
        <v>15238421783</v>
      </c>
      <c r="F80" s="5"/>
      <c r="G80" s="5">
        <v>0</v>
      </c>
      <c r="H80" s="5"/>
      <c r="I80" s="5">
        <f t="shared" si="2"/>
        <v>15238421783</v>
      </c>
      <c r="K80" s="7">
        <v>2.3457754506728837E-2</v>
      </c>
      <c r="M80" s="5">
        <v>0</v>
      </c>
      <c r="N80" s="5"/>
      <c r="O80" s="5">
        <v>37439044141</v>
      </c>
      <c r="P80" s="5"/>
      <c r="Q80" s="5">
        <v>102647122612</v>
      </c>
      <c r="R80" s="5"/>
      <c r="S80" s="5">
        <f t="shared" si="3"/>
        <v>140086166753</v>
      </c>
      <c r="U80" s="7">
        <v>9.5937337557367094E-2</v>
      </c>
      <c r="W80" s="7"/>
      <c r="X80" s="6"/>
    </row>
    <row r="81" spans="1:24" ht="18.75">
      <c r="A81" s="2" t="s">
        <v>37</v>
      </c>
      <c r="C81" s="5">
        <v>0</v>
      </c>
      <c r="D81" s="5"/>
      <c r="E81" s="5">
        <v>0</v>
      </c>
      <c r="F81" s="5"/>
      <c r="G81" s="5">
        <v>0</v>
      </c>
      <c r="H81" s="5"/>
      <c r="I81" s="5">
        <f t="shared" si="2"/>
        <v>0</v>
      </c>
      <c r="K81" s="7">
        <v>0</v>
      </c>
      <c r="M81" s="5">
        <v>0</v>
      </c>
      <c r="N81" s="5"/>
      <c r="O81" s="5">
        <v>-5305794846</v>
      </c>
      <c r="P81" s="5"/>
      <c r="Q81" s="5">
        <f>-17167762984-259</f>
        <v>-17167763243</v>
      </c>
      <c r="R81" s="5"/>
      <c r="S81" s="5">
        <f t="shared" si="3"/>
        <v>-22473558089</v>
      </c>
      <c r="U81" s="7">
        <v>-1.5390908170833491E-2</v>
      </c>
      <c r="W81" s="7"/>
      <c r="X81" s="6"/>
    </row>
    <row r="82" spans="1:24" ht="18.75">
      <c r="A82" s="2" t="s">
        <v>33</v>
      </c>
      <c r="C82" s="5">
        <v>0</v>
      </c>
      <c r="D82" s="5"/>
      <c r="E82" s="5">
        <v>7692139876</v>
      </c>
      <c r="F82" s="5"/>
      <c r="G82" s="5">
        <v>0</v>
      </c>
      <c r="H82" s="5"/>
      <c r="I82" s="5">
        <f t="shared" si="2"/>
        <v>7692139876</v>
      </c>
      <c r="K82" s="7">
        <v>1.1841142830416141E-2</v>
      </c>
      <c r="M82" s="5">
        <v>1216000000</v>
      </c>
      <c r="N82" s="5"/>
      <c r="O82" s="5">
        <v>12414420664</v>
      </c>
      <c r="P82" s="5"/>
      <c r="Q82" s="5">
        <v>0</v>
      </c>
      <c r="R82" s="5"/>
      <c r="S82" s="5">
        <f t="shared" si="3"/>
        <v>13630420664</v>
      </c>
      <c r="U82" s="7">
        <v>9.3347280363289369E-3</v>
      </c>
      <c r="W82" s="7"/>
      <c r="X82" s="6"/>
    </row>
    <row r="83" spans="1:24" ht="18.75">
      <c r="A83" s="2" t="s">
        <v>55</v>
      </c>
      <c r="C83" s="5">
        <v>0</v>
      </c>
      <c r="D83" s="5"/>
      <c r="E83" s="5">
        <v>6363175963</v>
      </c>
      <c r="F83" s="5"/>
      <c r="G83" s="5">
        <v>0</v>
      </c>
      <c r="H83" s="5"/>
      <c r="I83" s="5">
        <f t="shared" si="2"/>
        <v>6363175963</v>
      </c>
      <c r="K83" s="7">
        <v>9.7953595030223512E-3</v>
      </c>
      <c r="M83" s="5">
        <v>361962386</v>
      </c>
      <c r="N83" s="5"/>
      <c r="O83" s="5">
        <v>7774464016</v>
      </c>
      <c r="P83" s="5"/>
      <c r="Q83" s="5">
        <v>0</v>
      </c>
      <c r="R83" s="5"/>
      <c r="S83" s="5">
        <f t="shared" si="3"/>
        <v>8136426402</v>
      </c>
      <c r="U83" s="7">
        <v>5.5721924893246556E-3</v>
      </c>
      <c r="W83" s="7"/>
      <c r="X83" s="6"/>
    </row>
    <row r="84" spans="1:24" ht="18.75">
      <c r="A84" s="2" t="s">
        <v>42</v>
      </c>
      <c r="C84" s="5">
        <v>0</v>
      </c>
      <c r="D84" s="5"/>
      <c r="E84" s="5">
        <v>22924485112</v>
      </c>
      <c r="F84" s="5"/>
      <c r="G84" s="5">
        <v>0</v>
      </c>
      <c r="H84" s="5"/>
      <c r="I84" s="5">
        <f t="shared" si="2"/>
        <v>22924485112</v>
      </c>
      <c r="K84" s="7">
        <v>3.5289543209151647E-2</v>
      </c>
      <c r="M84" s="5">
        <v>7100000000</v>
      </c>
      <c r="N84" s="5"/>
      <c r="O84" s="5">
        <v>30434492017</v>
      </c>
      <c r="P84" s="5"/>
      <c r="Q84" s="5">
        <v>0</v>
      </c>
      <c r="R84" s="5"/>
      <c r="S84" s="5">
        <f t="shared" si="3"/>
        <v>37534492017</v>
      </c>
      <c r="U84" s="7">
        <v>2.5705316335969439E-2</v>
      </c>
      <c r="W84" s="7"/>
      <c r="X84" s="6"/>
    </row>
    <row r="85" spans="1:24" ht="18.75">
      <c r="A85" s="2" t="s">
        <v>66</v>
      </c>
      <c r="C85" s="5">
        <v>0</v>
      </c>
      <c r="D85" s="5"/>
      <c r="E85" s="5">
        <v>4466322814</v>
      </c>
      <c r="F85" s="5"/>
      <c r="G85" s="5">
        <v>0</v>
      </c>
      <c r="H85" s="5"/>
      <c r="I85" s="5">
        <f t="shared" si="2"/>
        <v>4466322814</v>
      </c>
      <c r="K85" s="7">
        <v>6.875377621814862E-3</v>
      </c>
      <c r="M85" s="5">
        <v>1849709463</v>
      </c>
      <c r="N85" s="5"/>
      <c r="O85" s="5">
        <v>-20000904128</v>
      </c>
      <c r="P85" s="5"/>
      <c r="Q85" s="5">
        <v>0</v>
      </c>
      <c r="R85" s="5"/>
      <c r="S85" s="5">
        <f t="shared" si="3"/>
        <v>-18151194665</v>
      </c>
      <c r="U85" s="7">
        <v>-1.2430758368283308E-2</v>
      </c>
      <c r="W85" s="7"/>
      <c r="X85" s="6"/>
    </row>
    <row r="86" spans="1:24" ht="18.75">
      <c r="A86" s="2" t="s">
        <v>52</v>
      </c>
      <c r="C86" s="5">
        <v>0</v>
      </c>
      <c r="D86" s="5"/>
      <c r="E86" s="5">
        <v>8700671137</v>
      </c>
      <c r="F86" s="5"/>
      <c r="G86" s="5">
        <v>0</v>
      </c>
      <c r="H86" s="5"/>
      <c r="I86" s="5">
        <f t="shared" si="2"/>
        <v>8700671137</v>
      </c>
      <c r="K86" s="7">
        <v>1.3393657852627458E-2</v>
      </c>
      <c r="M86" s="5">
        <v>0</v>
      </c>
      <c r="N86" s="5"/>
      <c r="O86" s="5">
        <v>3667543828</v>
      </c>
      <c r="P86" s="5"/>
      <c r="Q86" s="5">
        <v>0</v>
      </c>
      <c r="R86" s="5"/>
      <c r="S86" s="5">
        <f t="shared" si="3"/>
        <v>3667543828</v>
      </c>
      <c r="U86" s="7">
        <v>2.5116997515797841E-3</v>
      </c>
      <c r="W86" s="7"/>
      <c r="X86" s="6"/>
    </row>
    <row r="87" spans="1:24" ht="18.75">
      <c r="A87" s="2" t="s">
        <v>61</v>
      </c>
      <c r="C87" s="5">
        <v>0</v>
      </c>
      <c r="D87" s="5"/>
      <c r="E87" s="5">
        <v>11555831250</v>
      </c>
      <c r="F87" s="5"/>
      <c r="G87" s="5">
        <v>0</v>
      </c>
      <c r="H87" s="5"/>
      <c r="I87" s="5">
        <f t="shared" si="2"/>
        <v>11555831250</v>
      </c>
      <c r="K87" s="7">
        <v>1.7788840369682885E-2</v>
      </c>
      <c r="M87" s="5">
        <v>0</v>
      </c>
      <c r="N87" s="5"/>
      <c r="O87" s="5">
        <v>31128584917</v>
      </c>
      <c r="P87" s="5"/>
      <c r="Q87" s="5">
        <v>0</v>
      </c>
      <c r="R87" s="5"/>
      <c r="S87" s="5">
        <f t="shared" si="3"/>
        <v>31128584917</v>
      </c>
      <c r="U87" s="7">
        <v>2.1318261667699179E-2</v>
      </c>
      <c r="W87" s="7"/>
      <c r="X87" s="6"/>
    </row>
    <row r="88" spans="1:24" ht="18.75">
      <c r="A88" s="2" t="s">
        <v>54</v>
      </c>
      <c r="C88" s="5">
        <v>0</v>
      </c>
      <c r="D88" s="5"/>
      <c r="E88" s="5">
        <v>11044533879</v>
      </c>
      <c r="F88" s="5"/>
      <c r="G88" s="5">
        <v>0</v>
      </c>
      <c r="H88" s="5"/>
      <c r="I88" s="5">
        <f t="shared" si="2"/>
        <v>11044533879</v>
      </c>
      <c r="K88" s="7">
        <v>1.7001758322758954E-2</v>
      </c>
      <c r="M88" s="5">
        <v>0</v>
      </c>
      <c r="N88" s="5"/>
      <c r="O88" s="5">
        <v>-65509430512</v>
      </c>
      <c r="P88" s="5"/>
      <c r="Q88" s="5">
        <v>0</v>
      </c>
      <c r="R88" s="5"/>
      <c r="S88" s="5">
        <f t="shared" si="3"/>
        <v>-65509430512</v>
      </c>
      <c r="U88" s="7">
        <v>-4.4863818419002006E-2</v>
      </c>
      <c r="W88" s="7"/>
      <c r="X88" s="6"/>
    </row>
    <row r="89" spans="1:24" ht="18.75">
      <c r="A89" s="2" t="s">
        <v>20</v>
      </c>
      <c r="C89" s="5">
        <v>0</v>
      </c>
      <c r="D89" s="5"/>
      <c r="E89" s="5">
        <v>10660709986</v>
      </c>
      <c r="F89" s="5"/>
      <c r="G89" s="5">
        <v>0</v>
      </c>
      <c r="H89" s="5"/>
      <c r="I89" s="5">
        <f t="shared" si="2"/>
        <v>10660709986</v>
      </c>
      <c r="K89" s="7">
        <v>1.6410906672632335E-2</v>
      </c>
      <c r="M89" s="5">
        <v>0</v>
      </c>
      <c r="N89" s="5"/>
      <c r="O89" s="5">
        <v>-16282110485</v>
      </c>
      <c r="P89" s="5"/>
      <c r="Q89" s="5">
        <v>0</v>
      </c>
      <c r="R89" s="5"/>
      <c r="S89" s="5">
        <f t="shared" si="3"/>
        <v>-16282110485</v>
      </c>
      <c r="U89" s="7">
        <v>-1.1150725056957409E-2</v>
      </c>
      <c r="W89" s="7"/>
      <c r="X89" s="6"/>
    </row>
    <row r="90" spans="1:24" ht="18.75">
      <c r="A90" s="2" t="s">
        <v>28</v>
      </c>
      <c r="C90" s="5">
        <v>0</v>
      </c>
      <c r="D90" s="5"/>
      <c r="E90" s="5">
        <v>21402957135</v>
      </c>
      <c r="F90" s="5"/>
      <c r="G90" s="5">
        <v>0</v>
      </c>
      <c r="H90" s="5"/>
      <c r="I90" s="5">
        <f t="shared" si="2"/>
        <v>21402957135</v>
      </c>
      <c r="K90" s="7">
        <v>3.2947330198654493E-2</v>
      </c>
      <c r="M90" s="5">
        <v>0</v>
      </c>
      <c r="N90" s="5"/>
      <c r="O90" s="5">
        <v>1725456961</v>
      </c>
      <c r="P90" s="5"/>
      <c r="Q90" s="5">
        <v>0</v>
      </c>
      <c r="R90" s="5"/>
      <c r="S90" s="5">
        <f t="shared" si="3"/>
        <v>1725456961</v>
      </c>
      <c r="U90" s="7">
        <v>1.1816709011678399E-3</v>
      </c>
      <c r="W90" s="7"/>
      <c r="X90" s="6"/>
    </row>
    <row r="91" spans="1:24" ht="18.75">
      <c r="A91" s="2" t="s">
        <v>30</v>
      </c>
      <c r="C91" s="5">
        <v>0</v>
      </c>
      <c r="D91" s="5"/>
      <c r="E91" s="5">
        <v>6861418097</v>
      </c>
      <c r="F91" s="5"/>
      <c r="G91" s="5">
        <v>0</v>
      </c>
      <c r="H91" s="5"/>
      <c r="I91" s="5">
        <f t="shared" si="2"/>
        <v>6861418097</v>
      </c>
      <c r="K91" s="7">
        <v>1.0562344551127494E-2</v>
      </c>
      <c r="M91" s="5">
        <v>0</v>
      </c>
      <c r="N91" s="5"/>
      <c r="O91" s="5">
        <v>10201362994</v>
      </c>
      <c r="P91" s="5"/>
      <c r="Q91" s="5">
        <v>0</v>
      </c>
      <c r="R91" s="5"/>
      <c r="S91" s="5">
        <f t="shared" si="3"/>
        <v>10201362994</v>
      </c>
      <c r="U91" s="7">
        <v>6.9863543830579683E-3</v>
      </c>
      <c r="W91" s="7"/>
      <c r="X91" s="6"/>
    </row>
    <row r="92" spans="1:24" ht="18.75">
      <c r="A92" s="2" t="s">
        <v>68</v>
      </c>
      <c r="C92" s="5">
        <v>0</v>
      </c>
      <c r="D92" s="5"/>
      <c r="E92" s="5">
        <v>-1896508187</v>
      </c>
      <c r="F92" s="5"/>
      <c r="G92" s="5">
        <v>0</v>
      </c>
      <c r="H92" s="5"/>
      <c r="I92" s="5">
        <f t="shared" si="2"/>
        <v>-1896508187</v>
      </c>
      <c r="K92" s="7">
        <v>-2.9194508528618134E-3</v>
      </c>
      <c r="M92" s="5">
        <v>0</v>
      </c>
      <c r="N92" s="5"/>
      <c r="O92" s="5">
        <v>-1896508187</v>
      </c>
      <c r="P92" s="5"/>
      <c r="Q92" s="5">
        <v>0</v>
      </c>
      <c r="R92" s="5"/>
      <c r="S92" s="5">
        <f t="shared" si="3"/>
        <v>-1896508187</v>
      </c>
      <c r="U92" s="7">
        <v>-1.2988145106242821E-3</v>
      </c>
      <c r="W92" s="7"/>
      <c r="X92" s="6"/>
    </row>
    <row r="93" spans="1:24" ht="18.75">
      <c r="A93" s="2" t="s">
        <v>19</v>
      </c>
      <c r="C93" s="5">
        <v>0</v>
      </c>
      <c r="D93" s="5"/>
      <c r="E93" s="5">
        <v>0</v>
      </c>
      <c r="F93" s="5"/>
      <c r="G93" s="5">
        <v>0</v>
      </c>
      <c r="H93" s="5"/>
      <c r="I93" s="5">
        <f t="shared" si="2"/>
        <v>0</v>
      </c>
      <c r="K93" s="7">
        <v>0</v>
      </c>
      <c r="M93" s="5">
        <v>0</v>
      </c>
      <c r="N93" s="5"/>
      <c r="O93" s="5">
        <v>-370511</v>
      </c>
      <c r="P93" s="5"/>
      <c r="Q93" s="5">
        <v>0</v>
      </c>
      <c r="R93" s="5"/>
      <c r="S93" s="5">
        <f t="shared" si="3"/>
        <v>-370511</v>
      </c>
      <c r="U93" s="7">
        <v>-2.5374267637997465E-7</v>
      </c>
      <c r="W93" s="7"/>
      <c r="X93" s="6"/>
    </row>
    <row r="94" spans="1:24" ht="18.75">
      <c r="A94" s="2" t="s">
        <v>18</v>
      </c>
      <c r="C94" s="5">
        <v>0</v>
      </c>
      <c r="D94" s="5"/>
      <c r="E94" s="5">
        <v>0</v>
      </c>
      <c r="F94" s="5"/>
      <c r="G94" s="5">
        <v>0</v>
      </c>
      <c r="H94" s="5"/>
      <c r="I94" s="5">
        <f t="shared" si="2"/>
        <v>0</v>
      </c>
      <c r="K94" s="7">
        <v>0</v>
      </c>
      <c r="M94" s="5">
        <v>0</v>
      </c>
      <c r="N94" s="5"/>
      <c r="O94" s="5">
        <v>-183076</v>
      </c>
      <c r="P94" s="5"/>
      <c r="Q94" s="5">
        <v>0</v>
      </c>
      <c r="R94" s="5"/>
      <c r="S94" s="5">
        <f t="shared" si="3"/>
        <v>-183076</v>
      </c>
      <c r="U94" s="7">
        <v>-1.2537871809727711E-7</v>
      </c>
      <c r="W94" s="7"/>
      <c r="X94" s="6"/>
    </row>
    <row r="95" spans="1:24" ht="18.75">
      <c r="A95" s="2" t="s">
        <v>29</v>
      </c>
      <c r="C95" s="5">
        <v>0</v>
      </c>
      <c r="D95" s="5"/>
      <c r="E95" s="5">
        <v>0</v>
      </c>
      <c r="F95" s="5"/>
      <c r="G95" s="5">
        <v>0</v>
      </c>
      <c r="H95" s="5"/>
      <c r="I95" s="5">
        <f t="shared" si="2"/>
        <v>0</v>
      </c>
      <c r="K95" s="7">
        <v>0</v>
      </c>
      <c r="M95" s="5">
        <v>0</v>
      </c>
      <c r="N95" s="5"/>
      <c r="O95" s="5">
        <f>-174554-9</f>
        <v>-174563</v>
      </c>
      <c r="P95" s="5"/>
      <c r="Q95" s="5">
        <v>0</v>
      </c>
      <c r="R95" s="5"/>
      <c r="S95" s="5">
        <f t="shared" si="3"/>
        <v>-174563</v>
      </c>
      <c r="U95" s="7">
        <v>-1.1954863099049019E-7</v>
      </c>
      <c r="W95" s="7"/>
      <c r="X95" s="6"/>
    </row>
    <row r="96" spans="1:24" ht="19.5" thickBot="1">
      <c r="C96" s="12">
        <f>SUM(C8:C95)</f>
        <v>34441473564</v>
      </c>
      <c r="D96" s="5"/>
      <c r="E96" s="12">
        <f>SUM(E8:E95)</f>
        <v>554036561834</v>
      </c>
      <c r="F96" s="5"/>
      <c r="G96" s="12">
        <f>SUM(G8:G95)</f>
        <v>57723659937</v>
      </c>
      <c r="H96" s="5"/>
      <c r="I96" s="12">
        <f>SUM(I8:I95)</f>
        <v>646201695335</v>
      </c>
      <c r="K96" s="13">
        <v>0.99475135593839414</v>
      </c>
      <c r="M96" s="12">
        <f>SUM(M8:M95)</f>
        <v>316661131299</v>
      </c>
      <c r="N96" s="5"/>
      <c r="O96" s="12">
        <f>SUM(O8:O95)</f>
        <v>815740123347</v>
      </c>
      <c r="P96" s="5"/>
      <c r="Q96" s="12">
        <f>SUM(Q8:Q95)</f>
        <v>306699767664</v>
      </c>
      <c r="R96" s="5"/>
      <c r="S96" s="12">
        <f>SUM(S8:S95)</f>
        <v>1439101022310</v>
      </c>
      <c r="U96" s="13">
        <v>0.98556141378284845</v>
      </c>
      <c r="W96" s="7"/>
      <c r="X96" s="6"/>
    </row>
    <row r="97" spans="3:19" ht="15.75" thickTop="1"/>
    <row r="98" spans="3:19" ht="18.75">
      <c r="C98" s="23"/>
      <c r="D98" s="17"/>
      <c r="E98" s="17"/>
      <c r="F98" s="17"/>
      <c r="G98" s="17"/>
      <c r="H98" s="17"/>
      <c r="I98" s="19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3:19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3:19">
      <c r="C100" s="19"/>
      <c r="D100" s="19"/>
      <c r="E100" s="19"/>
      <c r="F100" s="19"/>
      <c r="G100" s="19"/>
      <c r="H100" s="19"/>
      <c r="I100" s="19"/>
      <c r="J100" s="17"/>
      <c r="K100" s="17"/>
      <c r="L100" s="17"/>
      <c r="M100" s="19"/>
      <c r="N100" s="19"/>
      <c r="O100" s="19"/>
      <c r="P100" s="19"/>
      <c r="Q100" s="19"/>
      <c r="R100" s="19"/>
      <c r="S100" s="19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view="pageBreakPreview" zoomScaleNormal="100" zoomScaleSheetLayoutView="100" workbookViewId="0">
      <selection activeCell="I10" sqref="I10"/>
    </sheetView>
  </sheetViews>
  <sheetFormatPr defaultRowHeight="15"/>
  <cols>
    <col min="1" max="1" width="22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3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3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ht="23.25">
      <c r="A6" s="9" t="s">
        <v>196</v>
      </c>
      <c r="B6" s="9" t="s">
        <v>196</v>
      </c>
      <c r="C6" s="9" t="s">
        <v>196</v>
      </c>
      <c r="E6" s="9" t="s">
        <v>108</v>
      </c>
      <c r="F6" s="9" t="s">
        <v>108</v>
      </c>
      <c r="G6" s="9" t="s">
        <v>108</v>
      </c>
      <c r="I6" s="9" t="s">
        <v>109</v>
      </c>
      <c r="J6" s="9" t="s">
        <v>109</v>
      </c>
      <c r="K6" s="9" t="s">
        <v>109</v>
      </c>
    </row>
    <row r="7" spans="1:11" ht="23.25">
      <c r="A7" s="9" t="s">
        <v>197</v>
      </c>
      <c r="C7" s="9" t="s">
        <v>74</v>
      </c>
      <c r="E7" s="9" t="s">
        <v>198</v>
      </c>
      <c r="G7" s="9" t="s">
        <v>199</v>
      </c>
      <c r="I7" s="9" t="s">
        <v>198</v>
      </c>
      <c r="K7" s="9" t="s">
        <v>199</v>
      </c>
    </row>
    <row r="8" spans="1:11" ht="18.75">
      <c r="A8" s="2" t="s">
        <v>80</v>
      </c>
      <c r="C8" s="14" t="s">
        <v>81</v>
      </c>
      <c r="E8" s="5">
        <v>531193</v>
      </c>
      <c r="F8" s="5"/>
      <c r="G8" s="7">
        <f>E8/$E$14</f>
        <v>0.85814285229635401</v>
      </c>
      <c r="H8" s="5"/>
      <c r="I8" s="5">
        <v>156489009</v>
      </c>
      <c r="J8" s="5"/>
      <c r="K8" s="7">
        <f>I8/$I$14</f>
        <v>0.78637912281614653</v>
      </c>
    </row>
    <row r="9" spans="1:11" ht="18.75">
      <c r="A9" s="2" t="s">
        <v>84</v>
      </c>
      <c r="C9" s="14" t="s">
        <v>85</v>
      </c>
      <c r="E9" s="5">
        <v>2045</v>
      </c>
      <c r="F9" s="5"/>
      <c r="G9" s="7">
        <f t="shared" ref="G9:G14" si="0">E9/$E$14</f>
        <v>3.303699658967727E-3</v>
      </c>
      <c r="H9" s="5"/>
      <c r="I9" s="5">
        <v>28441</v>
      </c>
      <c r="J9" s="5"/>
      <c r="K9" s="7">
        <f t="shared" ref="K9:K14" si="1">I9/$I$14</f>
        <v>1.4291999658592013E-4</v>
      </c>
    </row>
    <row r="10" spans="1:11" ht="18.75">
      <c r="A10" s="2" t="s">
        <v>87</v>
      </c>
      <c r="C10" s="14" t="s">
        <v>88</v>
      </c>
      <c r="E10" s="5">
        <v>1860</v>
      </c>
      <c r="F10" s="5"/>
      <c r="G10" s="7">
        <f t="shared" si="0"/>
        <v>3.0048319636576883E-3</v>
      </c>
      <c r="H10" s="5"/>
      <c r="I10" s="5">
        <v>17146</v>
      </c>
      <c r="J10" s="5"/>
      <c r="K10" s="7">
        <f t="shared" si="1"/>
        <v>8.6161044318490437E-5</v>
      </c>
    </row>
    <row r="11" spans="1:11" ht="18.75">
      <c r="A11" s="2" t="s">
        <v>90</v>
      </c>
      <c r="C11" s="14" t="s">
        <v>91</v>
      </c>
      <c r="E11" s="5">
        <v>74877</v>
      </c>
      <c r="F11" s="5"/>
      <c r="G11" s="7">
        <f t="shared" si="0"/>
        <v>0.12096387254989072</v>
      </c>
      <c r="H11" s="5"/>
      <c r="I11" s="5">
        <v>8616670</v>
      </c>
      <c r="J11" s="5"/>
      <c r="K11" s="7">
        <f t="shared" si="1"/>
        <v>4.3299970007454038E-2</v>
      </c>
    </row>
    <row r="12" spans="1:11" ht="18.75">
      <c r="A12" s="2" t="s">
        <v>92</v>
      </c>
      <c r="C12" s="14" t="s">
        <v>93</v>
      </c>
      <c r="E12" s="5">
        <v>3844</v>
      </c>
      <c r="F12" s="5"/>
      <c r="G12" s="7">
        <f t="shared" si="0"/>
        <v>6.2099860582258892E-3</v>
      </c>
      <c r="H12" s="5"/>
      <c r="I12" s="5">
        <v>59559</v>
      </c>
      <c r="J12" s="5"/>
      <c r="K12" s="7">
        <f t="shared" si="1"/>
        <v>2.9929229199609077E-4</v>
      </c>
    </row>
    <row r="13" spans="1:11" ht="18.75">
      <c r="A13" s="2" t="s">
        <v>101</v>
      </c>
      <c r="C13" s="14" t="s">
        <v>104</v>
      </c>
      <c r="E13" s="5">
        <v>5184</v>
      </c>
      <c r="F13" s="5"/>
      <c r="G13" s="7">
        <f t="shared" si="0"/>
        <v>8.3747574729040094E-3</v>
      </c>
      <c r="H13" s="5"/>
      <c r="I13" s="5">
        <v>33788620</v>
      </c>
      <c r="J13" s="5"/>
      <c r="K13" s="7">
        <f t="shared" si="1"/>
        <v>0.16979253384349891</v>
      </c>
    </row>
    <row r="14" spans="1:11" ht="19.5" thickBot="1">
      <c r="E14" s="12">
        <f>SUM(E8:E13)</f>
        <v>619003</v>
      </c>
      <c r="G14" s="13">
        <f t="shared" si="0"/>
        <v>1</v>
      </c>
      <c r="I14" s="12">
        <f>SUM(I8:I13)</f>
        <v>198999445</v>
      </c>
      <c r="K14" s="13">
        <f t="shared" si="1"/>
        <v>1</v>
      </c>
    </row>
    <row r="15" spans="1:11" ht="15.75" thickTop="1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5"/>
  <sheetViews>
    <sheetView rightToLeft="1" view="pageBreakPreview" topLeftCell="A2" zoomScale="120" zoomScaleNormal="100" zoomScaleSheetLayoutView="120" workbookViewId="0">
      <selection activeCell="C13" sqref="C13"/>
    </sheetView>
  </sheetViews>
  <sheetFormatPr defaultRowHeight="15"/>
  <cols>
    <col min="1" max="1" width="34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6.7109375" style="1" bestFit="1" customWidth="1"/>
    <col min="8" max="16384" width="9.140625" style="1"/>
  </cols>
  <sheetData>
    <row r="2" spans="1:7" ht="23.25">
      <c r="A2" s="4" t="s">
        <v>0</v>
      </c>
      <c r="B2" s="4"/>
      <c r="C2" s="4"/>
      <c r="D2" s="4"/>
      <c r="E2" s="4"/>
    </row>
    <row r="3" spans="1:7" ht="23.25">
      <c r="A3" s="4" t="s">
        <v>106</v>
      </c>
      <c r="B3" s="4"/>
      <c r="C3" s="4"/>
      <c r="D3" s="4"/>
      <c r="E3" s="4"/>
    </row>
    <row r="4" spans="1:7" ht="23.25">
      <c r="A4" s="4" t="s">
        <v>2</v>
      </c>
      <c r="B4" s="4"/>
      <c r="C4" s="4"/>
      <c r="D4" s="4"/>
      <c r="E4" s="4"/>
    </row>
    <row r="6" spans="1:7" ht="23.25">
      <c r="A6" s="8" t="s">
        <v>200</v>
      </c>
      <c r="C6" s="9" t="s">
        <v>108</v>
      </c>
      <c r="E6" s="9" t="s">
        <v>6</v>
      </c>
    </row>
    <row r="7" spans="1:7" ht="23.25">
      <c r="A7" s="9" t="s">
        <v>200</v>
      </c>
      <c r="C7" s="9" t="s">
        <v>77</v>
      </c>
      <c r="E7" s="9" t="s">
        <v>77</v>
      </c>
    </row>
    <row r="8" spans="1:7" ht="18.75">
      <c r="A8" s="2" t="s">
        <v>200</v>
      </c>
      <c r="C8" s="5">
        <v>2074244257</v>
      </c>
      <c r="E8" s="5">
        <v>921993329</v>
      </c>
      <c r="G8" s="5"/>
    </row>
    <row r="9" spans="1:7" ht="18.75">
      <c r="A9" s="2" t="s">
        <v>201</v>
      </c>
      <c r="C9" s="5">
        <v>0</v>
      </c>
      <c r="E9" s="5">
        <v>26</v>
      </c>
      <c r="G9" s="11"/>
    </row>
    <row r="10" spans="1:7" ht="18.75">
      <c r="A10" s="2" t="s">
        <v>202</v>
      </c>
      <c r="C10" s="5">
        <v>56832481</v>
      </c>
      <c r="E10" s="5">
        <v>648867014</v>
      </c>
    </row>
    <row r="11" spans="1:7" ht="18.75">
      <c r="A11" s="2" t="s">
        <v>115</v>
      </c>
      <c r="C11" s="5">
        <v>56833778</v>
      </c>
      <c r="E11" s="5">
        <v>1570860369</v>
      </c>
    </row>
    <row r="12" spans="1:7" ht="19.5" thickBot="1">
      <c r="C12" s="12">
        <f>SUM(C8:C11)</f>
        <v>2187910516</v>
      </c>
      <c r="D12" s="5"/>
      <c r="E12" s="12">
        <f>SUM(E8:E11)</f>
        <v>3141720738</v>
      </c>
    </row>
    <row r="13" spans="1:7" ht="19.5" thickTop="1">
      <c r="C13" s="5"/>
      <c r="D13" s="5"/>
      <c r="E13" s="5"/>
    </row>
    <row r="14" spans="1:7" ht="18.75">
      <c r="A14" s="14"/>
    </row>
    <row r="15" spans="1:7">
      <c r="A15" s="3"/>
      <c r="C15" s="3"/>
    </row>
    <row r="16" spans="1:7">
      <c r="A16" s="3"/>
      <c r="C16" s="3"/>
    </row>
    <row r="17" spans="1:3" ht="18.75">
      <c r="A17" s="3"/>
      <c r="C17" s="15"/>
    </row>
    <row r="18" spans="1:3">
      <c r="A18" s="3"/>
    </row>
    <row r="19" spans="1:3">
      <c r="A19" s="3"/>
      <c r="C19" s="3"/>
    </row>
    <row r="20" spans="1:3">
      <c r="A20" s="3"/>
    </row>
    <row r="21" spans="1:3">
      <c r="A21" s="3"/>
    </row>
    <row r="22" spans="1:3">
      <c r="A22" s="3"/>
    </row>
    <row r="23" spans="1:3">
      <c r="A23" s="3"/>
    </row>
    <row r="24" spans="1:3">
      <c r="A24" s="3"/>
    </row>
    <row r="25" spans="1:3" ht="18.75">
      <c r="A25" s="15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2022-04-25T06:03:19Z</dcterms:created>
  <dcterms:modified xsi:type="dcterms:W3CDTF">2022-04-25T10:27:54Z</dcterms:modified>
</cp:coreProperties>
</file>