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EEFD2962-D63A-4C98-AAB5-22EEB1380263}" xr6:coauthVersionLast="45" xr6:coauthVersionMax="45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بانکی'!$A$1:$K$15</definedName>
    <definedName name="_xlnm.Print_Area" localSheetId="3">'درآمد سود سهام'!$A$1:$S$56</definedName>
    <definedName name="_xlnm.Print_Area" localSheetId="4">'درآمد ناشی از تغییر قیمت اوراق'!$A$1:$Q$62</definedName>
    <definedName name="_xlnm.Print_Area" localSheetId="5">'درآمد ناشی از فروش'!$A$1:$Q$87</definedName>
    <definedName name="_xlnm.Print_Area" localSheetId="8">'سایر درآمدها'!$A$1:$E$12</definedName>
    <definedName name="_xlnm.Print_Area" localSheetId="1">سپرده!$A$1:$S$18</definedName>
    <definedName name="_xlnm.Print_Area" localSheetId="6">'سرمایه‌گذاری در سهام'!$A$1:$U$100</definedName>
    <definedName name="_xlnm.Print_Area" localSheetId="2">'سود اوراق بهادار و سپرده بانکی'!$A$1:$R$15</definedName>
    <definedName name="_xlnm.Print_Area" localSheetId="0">سهام!$A$1:$Y$66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5" i="1" l="1"/>
  <c r="Q85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" i="10"/>
  <c r="C10" i="15" l="1"/>
  <c r="E10" i="15"/>
  <c r="G10" i="15"/>
  <c r="E11" i="14"/>
  <c r="C11" i="14"/>
  <c r="K14" i="13"/>
  <c r="K9" i="13"/>
  <c r="K10" i="13"/>
  <c r="K11" i="13"/>
  <c r="K12" i="13"/>
  <c r="K13" i="13"/>
  <c r="K8" i="13"/>
  <c r="G14" i="13"/>
  <c r="G9" i="13"/>
  <c r="G10" i="13"/>
  <c r="G11" i="13"/>
  <c r="G12" i="13"/>
  <c r="G13" i="13"/>
  <c r="G8" i="13"/>
  <c r="E14" i="13"/>
  <c r="I14" i="13"/>
  <c r="K99" i="11" l="1"/>
  <c r="E95" i="11"/>
  <c r="I95" i="11" s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6" i="11"/>
  <c r="I97" i="11"/>
  <c r="I98" i="11"/>
  <c r="I8" i="11"/>
  <c r="O9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99" i="11" s="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8" i="11"/>
  <c r="T102" i="11"/>
  <c r="C99" i="11"/>
  <c r="E99" i="11"/>
  <c r="G99" i="11"/>
  <c r="M99" i="11"/>
  <c r="O99" i="11"/>
  <c r="Q99" i="11"/>
  <c r="U99" i="11"/>
  <c r="E86" i="10"/>
  <c r="G86" i="10"/>
  <c r="I86" i="10"/>
  <c r="M86" i="10"/>
  <c r="O86" i="10"/>
  <c r="Q86" i="10"/>
  <c r="I9" i="9"/>
  <c r="I61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8" i="9"/>
  <c r="Q6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8" i="9"/>
  <c r="O61" i="9"/>
  <c r="M61" i="9"/>
  <c r="G61" i="9"/>
  <c r="E61" i="9"/>
  <c r="S28" i="8"/>
  <c r="M45" i="8"/>
  <c r="S49" i="8"/>
  <c r="S46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7" i="8"/>
  <c r="S48" i="8"/>
  <c r="S50" i="8"/>
  <c r="S51" i="8"/>
  <c r="S52" i="8"/>
  <c r="S53" i="8"/>
  <c r="S54" i="8"/>
  <c r="S8" i="8"/>
  <c r="S55" i="8" s="1"/>
  <c r="M20" i="8"/>
  <c r="M55" i="8" s="1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6" i="8"/>
  <c r="M47" i="8"/>
  <c r="M48" i="8"/>
  <c r="M49" i="8"/>
  <c r="M50" i="8"/>
  <c r="M51" i="8"/>
  <c r="M52" i="8"/>
  <c r="M53" i="8"/>
  <c r="M54" i="8"/>
  <c r="M19" i="8"/>
  <c r="I55" i="8"/>
  <c r="K55" i="8"/>
  <c r="O55" i="8"/>
  <c r="Q55" i="8"/>
  <c r="H14" i="7"/>
  <c r="J14" i="7"/>
  <c r="L14" i="7"/>
  <c r="N14" i="7"/>
  <c r="P14" i="7"/>
  <c r="R14" i="7"/>
  <c r="K17" i="6"/>
  <c r="M17" i="6"/>
  <c r="O17" i="6"/>
  <c r="Q17" i="6"/>
  <c r="S17" i="6"/>
  <c r="I99" i="11" l="1"/>
  <c r="G59" i="1"/>
  <c r="Y65" i="1" l="1"/>
  <c r="W63" i="1"/>
  <c r="W65" i="1" s="1"/>
  <c r="C65" i="1"/>
  <c r="E65" i="1"/>
  <c r="G65" i="1"/>
  <c r="K65" i="1"/>
  <c r="M65" i="1"/>
  <c r="O65" i="1"/>
  <c r="Q65" i="1"/>
  <c r="S65" i="1"/>
  <c r="U65" i="1"/>
</calcChain>
</file>

<file path=xl/sharedStrings.xml><?xml version="1.0" encoding="utf-8"?>
<sst xmlns="http://schemas.openxmlformats.org/spreadsheetml/2006/main" count="692" uniqueCount="210">
  <si>
    <t>صندوق سرمایه‌گذاری تجارت شاخصی کاردان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</si>
  <si>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</si>
  <si>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</si>
  <si>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</si>
  <si>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</si>
  <si>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</si>
  <si>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</si>
  <si>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</si>
  <si>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</si>
  <si>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</si>
  <si>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</si>
  <si>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</si>
  <si>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</si>
  <si>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</si>
  <si>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</si>
  <si>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</si>
  <si>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</si>
  <si>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</si>
  <si>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</si>
  <si>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</si>
  <si>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</si>
  <si>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</si>
  <si>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پتروشیمی پردیس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</si>
  <si>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</si>
  <si>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</si>
  <si>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</si>
  <si>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</si>
  <si>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</si>
  <si>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</si>
  <si>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</si>
  <si>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</si>
  <si>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</si>
  <si>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</si>
  <si>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</si>
  <si>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</si>
  <si>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</si>
  <si>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داده گسترعصرنوین-های وب</t>
  </si>
  <si>
    <t>داروسازی‌ سینا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</si>
  <si>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</si>
  <si>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</si>
  <si>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</si>
  <si>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</si>
  <si>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</si>
  <si>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</si>
  <si>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</si>
  <si>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</si>
  <si>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</si>
  <si>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شرکت ارتباطات سیار ایران</t>
  </si>
  <si>
    <t>صنایع پتروشیمی خلیج فارس</t>
  </si>
  <si>
    <t>صنعت غذایی کورش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</si>
  <si>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</si>
  <si>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</si>
  <si>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</si>
  <si>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</si>
  <si>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</si>
  <si>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</si>
  <si>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</si>
  <si>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</si>
  <si>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</si>
  <si>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</si>
  <si>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</si>
  <si>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</si>
  <si>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نفت سپاهان</t>
  </si>
  <si>
    <t>کنتورسازی‌ایران‌</t>
  </si>
  <si>
    <t>کویر تایر</t>
  </si>
  <si>
    <t>کیمیدارو</t>
  </si>
  <si>
    <t>سیمرغ</t>
  </si>
  <si>
    <t>پدیده شیمی قرن</t>
  </si>
  <si>
    <t>شیر و گوشت زاگرس شهرکرد</t>
  </si>
  <si>
    <t>صنایع شیمیایی کیمیاگران امروز</t>
  </si>
  <si>
    <t>ح. پالایش نفت تبریز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</si>
  <si>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</si>
  <si>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</si>
  <si>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</si>
  <si>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</si>
  <si>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</si>
  <si>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</si>
  <si>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</si>
  <si>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</si>
  <si>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</si>
  <si>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</si>
  <si>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</si>
  <si>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</si>
  <si>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</si>
  <si>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</si>
  <si>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</si>
  <si>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</si>
  <si>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</si>
  <si>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</si>
  <si>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</si>
  <si>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</si>
  <si>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</si>
  <si>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</si>
  <si>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</si>
  <si>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</si>
  <si>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</si>
  <si>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</si>
  <si>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</si>
  <si>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</si>
  <si>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</si>
  <si>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</si>
  <si>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</si>
  <si>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</si>
  <si>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</si>
  <si>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</si>
  <si>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</si>
  <si>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</si>
  <si>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</si>
  <si>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</si>
  <si>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</si>
  <si>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</si>
  <si>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</si>
  <si>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</si>
  <si>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</si>
  <si>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</si>
  <si>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</si>
  <si>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</si>
  <si>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</si>
  <si>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</si>
  <si>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</si>
  <si>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</si>
  <si>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</si>
  <si>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</si>
  <si>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</si>
  <si>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</si>
  <si>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</si>
  <si>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</si>
  <si>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1400/07/14</t>
  </si>
  <si>
    <t>1400/04/31</t>
  </si>
  <si>
    <t>1401/01/24</t>
  </si>
  <si>
    <t>1400/12/23</t>
  </si>
  <si>
    <t>1400/04/29</t>
  </si>
  <si>
    <t>کشتیرانی جمهوری اسلامی ایران</t>
  </si>
  <si>
    <t>1400/07/17</t>
  </si>
  <si>
    <t>1400/04/24</t>
  </si>
  <si>
    <t>1400/12/24</t>
  </si>
  <si>
    <t>سیمان فارس و خوزستان</t>
  </si>
  <si>
    <t>1400/03/30</t>
  </si>
  <si>
    <t>1400/09/06</t>
  </si>
  <si>
    <t>معدنی و صنعتی گل گهر</t>
  </si>
  <si>
    <t>1400/04/12</t>
  </si>
  <si>
    <t>1400/05/11</t>
  </si>
  <si>
    <t>فولاد  خوزستان</t>
  </si>
  <si>
    <t>1400/04/09</t>
  </si>
  <si>
    <t>بانک ملت</t>
  </si>
  <si>
    <t>1400/04/27</t>
  </si>
  <si>
    <t>1400/10/29</t>
  </si>
  <si>
    <t>1400/04/28</t>
  </si>
  <si>
    <t>1400/07/25</t>
  </si>
  <si>
    <t>1400/05/31</t>
  </si>
  <si>
    <t>1400/05/18</t>
  </si>
  <si>
    <t>1400/04/21</t>
  </si>
  <si>
    <t>1400/07/27</t>
  </si>
  <si>
    <t>1400/04/22</t>
  </si>
  <si>
    <t>1400/12/11</t>
  </si>
  <si>
    <t>پتروشیمی جم</t>
  </si>
  <si>
    <t>فجر انرژی خلیج فارس</t>
  </si>
  <si>
    <t>سبحان دارو</t>
  </si>
  <si>
    <t>1400/03/03</t>
  </si>
  <si>
    <t>پتروشیمی پارس</t>
  </si>
  <si>
    <t>تامین سرمایه نوین</t>
  </si>
  <si>
    <t>1400/03/11</t>
  </si>
  <si>
    <t>1401/02/25</t>
  </si>
  <si>
    <t>1400/05/20</t>
  </si>
  <si>
    <t>رایان هم افزا</t>
  </si>
  <si>
    <t>1401/01/30</t>
  </si>
  <si>
    <t>بیمه تجارت نو</t>
  </si>
  <si>
    <t>1400/03/18</t>
  </si>
  <si>
    <t>سپید ماکیان</t>
  </si>
  <si>
    <t>1400/11/09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</si>
  <si>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</si>
  <si>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</si>
  <si>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</si>
  <si>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</si>
  <si>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</si>
  <si>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تهیه توزیع غذای دنا آفرین فدک</t>
  </si>
  <si>
    <t>بیمه اتکایی ایرانیان</t>
  </si>
  <si>
    <t>بانک تجارت</t>
  </si>
  <si>
    <t>ح . مس‌ شهیدباهنر</t>
  </si>
  <si>
    <t>تجلی توسعه معادن و فلزات</t>
  </si>
  <si>
    <t>ح . معدنی و صنعتی گل گهر</t>
  </si>
  <si>
    <t>ح.تجلی توسعه معادن و فلزات</t>
  </si>
  <si>
    <t>ح.سرمایه گذاری صندوق بازنشستگی</t>
  </si>
  <si>
    <t>سرمایه گذاری تامین اجتماعی</t>
  </si>
  <si>
    <t>ح . تامین سرمایه بانک ملت</t>
  </si>
  <si>
    <t>ح . تامین سرمایه لوتوس پارسیان</t>
  </si>
  <si>
    <t>ریل پرداز نو آفرین</t>
  </si>
  <si>
    <t>پالایش نفت اصفهان</t>
  </si>
  <si>
    <t>آریان کیمیا تک</t>
  </si>
  <si>
    <t>ح. کویر تایر</t>
  </si>
  <si>
    <t>ح . سرمایه گذاری دارویی تامین</t>
  </si>
  <si>
    <t>شرکت کی بی سی</t>
  </si>
  <si>
    <t>البرزدارو</t>
  </si>
  <si>
    <t>س. و خدمات مدیریت صند. ب کشوری</t>
  </si>
  <si>
    <t>گ.مدیریت ارزش سرمایه ص ب کشوری</t>
  </si>
  <si>
    <t>سرمایه گذاری هامون صبا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</si>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</sst>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\ ;\(#,##0\);\-\ ;"/>
    <numFmt numFmtId="165" formatCode="_ * #,##0_-_ ;_ * #,##0\-_ ;_ * &quot;-&quot;??_-_ ;_ @_ "/>
  </numFmts>
  <fonts count="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9"/>
      <color rgb="FF000000"/>
      <name val="Tahoma"/>
      <family val="2"/>
    </font>
    <font>
      <sz val="1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10" fontId="4" fillId="0" borderId="0" xfId="0" applyNumberFormat="1" applyFont="1"/>
    <xf numFmtId="0" fontId="4" fillId="0" borderId="0" xfId="0" applyFont="1" applyAlignment="1">
      <alignment horizontal="center" vertical="center"/>
    </xf>
    <xf numFmtId="165" fontId="1" fillId="0" borderId="0" xfId="1" applyNumberFormat="1" applyFont="1"/>
    <xf numFmtId="164" fontId="4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1"/>
  <sheetViews>
    <sheetView rightToLeft="1" view="pageBreakPreview" zoomScale="90" zoomScaleNormal="100" zoomScaleSheetLayoutView="90" workbookViewId="0">
      <selection activeCell="I65" sqref="I65:K65"/>
    </sheetView>
  </sheetViews>
  <sheetFormatPr defaultRowHeight="1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18.42578125" style="1" bestFit="1" customWidth="1"/>
    <col min="28" max="16384" width="9.140625" style="1"/>
  </cols>
  <sheetData>
    <row r="2" spans="1:27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7" ht="23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7" ht="23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7" ht="30">
      <c r="A6" s="21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H6" s="5"/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P6" s="5"/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7" ht="23.25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7" ht="23.2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  <c r="AA8" s="13"/>
    </row>
    <row r="9" spans="1:27" ht="18.75">
      <c r="A9" s="2" t="s">
        <v>15</v>
      </c>
      <c r="C9" s="4">
        <v>34740000</v>
      </c>
      <c r="D9" s="4"/>
      <c r="E9" s="4">
        <v>124578585218</v>
      </c>
      <c r="F9" s="4"/>
      <c r="G9" s="4">
        <v>101493359883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34740000</v>
      </c>
      <c r="R9" s="4"/>
      <c r="S9" s="4">
        <v>3510</v>
      </c>
      <c r="T9" s="4"/>
      <c r="U9" s="4">
        <v>124578585218</v>
      </c>
      <c r="V9" s="4"/>
      <c r="W9" s="4">
        <v>121211872470</v>
      </c>
      <c r="Y9" s="7">
        <v>2.1797271383383814E-2</v>
      </c>
      <c r="AA9" s="6"/>
    </row>
    <row r="10" spans="1:27" ht="18.75">
      <c r="A10" s="2" t="s">
        <v>16</v>
      </c>
      <c r="C10" s="4">
        <v>53500000</v>
      </c>
      <c r="D10" s="4"/>
      <c r="E10" s="4">
        <v>220243526433</v>
      </c>
      <c r="F10" s="4"/>
      <c r="G10" s="4">
        <v>227085752250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53500000</v>
      </c>
      <c r="R10" s="4"/>
      <c r="S10" s="4">
        <v>4020</v>
      </c>
      <c r="T10" s="4"/>
      <c r="U10" s="4">
        <v>220243526433</v>
      </c>
      <c r="V10" s="4"/>
      <c r="W10" s="4">
        <v>213790333500</v>
      </c>
      <c r="Y10" s="7">
        <v>3.8445457721948781E-2</v>
      </c>
      <c r="AA10" s="6"/>
    </row>
    <row r="11" spans="1:27" ht="18.75">
      <c r="A11" s="2" t="s">
        <v>17</v>
      </c>
      <c r="C11" s="4">
        <v>38137</v>
      </c>
      <c r="D11" s="4"/>
      <c r="E11" s="4">
        <v>26720136</v>
      </c>
      <c r="F11" s="4"/>
      <c r="G11" s="4">
        <v>26537059.395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38137</v>
      </c>
      <c r="R11" s="4"/>
      <c r="S11" s="4">
        <v>700</v>
      </c>
      <c r="T11" s="4"/>
      <c r="U11" s="4">
        <v>26720136</v>
      </c>
      <c r="V11" s="4"/>
      <c r="W11" s="4">
        <v>26537059.395</v>
      </c>
      <c r="Y11" s="7">
        <v>4.7721025470747774E-6</v>
      </c>
      <c r="AA11" s="6"/>
    </row>
    <row r="12" spans="1:27" ht="18.75">
      <c r="A12" s="2" t="s">
        <v>18</v>
      </c>
      <c r="C12" s="4">
        <v>108053</v>
      </c>
      <c r="D12" s="4"/>
      <c r="E12" s="4">
        <v>54075554</v>
      </c>
      <c r="F12" s="4"/>
      <c r="G12" s="4">
        <v>53705042.325000003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108053</v>
      </c>
      <c r="R12" s="4"/>
      <c r="S12" s="4">
        <v>500</v>
      </c>
      <c r="T12" s="4"/>
      <c r="U12" s="4">
        <v>54075554</v>
      </c>
      <c r="V12" s="4"/>
      <c r="W12" s="4">
        <v>53705042.325000003</v>
      </c>
      <c r="Y12" s="7">
        <v>9.6576627219736166E-6</v>
      </c>
      <c r="AA12" s="6"/>
    </row>
    <row r="13" spans="1:27" ht="18.75">
      <c r="A13" s="2" t="s">
        <v>19</v>
      </c>
      <c r="C13" s="4">
        <v>34263645</v>
      </c>
      <c r="D13" s="4"/>
      <c r="E13" s="4">
        <v>81745000558</v>
      </c>
      <c r="F13" s="4"/>
      <c r="G13" s="4">
        <v>65462890072.144501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34263645</v>
      </c>
      <c r="R13" s="4"/>
      <c r="S13" s="4">
        <v>2441</v>
      </c>
      <c r="T13" s="4"/>
      <c r="U13" s="4">
        <v>81745000558</v>
      </c>
      <c r="V13" s="4"/>
      <c r="W13" s="4">
        <v>83139913978.202301</v>
      </c>
      <c r="Y13" s="7">
        <v>1.4950872640158142E-2</v>
      </c>
      <c r="AA13" s="6"/>
    </row>
    <row r="14" spans="1:27" ht="18.75">
      <c r="A14" s="2" t="s">
        <v>20</v>
      </c>
      <c r="C14" s="4">
        <v>12000000</v>
      </c>
      <c r="D14" s="4"/>
      <c r="E14" s="4">
        <v>107444627401</v>
      </c>
      <c r="F14" s="4"/>
      <c r="G14" s="4">
        <v>106045254000</v>
      </c>
      <c r="H14" s="4"/>
      <c r="I14" s="4">
        <v>12400000</v>
      </c>
      <c r="J14" s="4"/>
      <c r="K14" s="4">
        <v>119810094958</v>
      </c>
      <c r="L14" s="4"/>
      <c r="M14" s="4">
        <v>-2400000</v>
      </c>
      <c r="N14" s="4"/>
      <c r="O14" s="4">
        <v>21672411003</v>
      </c>
      <c r="P14" s="4"/>
      <c r="Q14" s="4">
        <v>22000000</v>
      </c>
      <c r="R14" s="4"/>
      <c r="S14" s="4">
        <v>9080</v>
      </c>
      <c r="T14" s="4"/>
      <c r="U14" s="4">
        <v>204901798847</v>
      </c>
      <c r="V14" s="4"/>
      <c r="W14" s="4">
        <v>198571428000</v>
      </c>
      <c r="Y14" s="7">
        <v>3.5708674545666473E-2</v>
      </c>
      <c r="AA14" s="6"/>
    </row>
    <row r="15" spans="1:27" ht="18.75">
      <c r="A15" s="2" t="s">
        <v>21</v>
      </c>
      <c r="C15" s="4">
        <v>4300000</v>
      </c>
      <c r="D15" s="4"/>
      <c r="E15" s="4">
        <v>123334190378</v>
      </c>
      <c r="F15" s="4"/>
      <c r="G15" s="4">
        <v>200726528400</v>
      </c>
      <c r="H15" s="4"/>
      <c r="I15" s="4">
        <v>0</v>
      </c>
      <c r="J15" s="4"/>
      <c r="K15" s="4">
        <v>0</v>
      </c>
      <c r="L15" s="4"/>
      <c r="M15" s="4">
        <v>-4300000</v>
      </c>
      <c r="N15" s="4"/>
      <c r="O15" s="4">
        <v>95682035010</v>
      </c>
      <c r="P15" s="4"/>
      <c r="Q15" s="4">
        <v>6450000</v>
      </c>
      <c r="R15" s="4"/>
      <c r="S15" s="4">
        <v>22790</v>
      </c>
      <c r="T15" s="4"/>
      <c r="U15" s="4">
        <v>62742684220</v>
      </c>
      <c r="V15" s="4"/>
      <c r="W15" s="4">
        <v>146120876775</v>
      </c>
      <c r="Y15" s="7">
        <v>2.6276604271012794E-2</v>
      </c>
      <c r="AA15" s="6"/>
    </row>
    <row r="16" spans="1:27" ht="18.75">
      <c r="A16" s="2" t="s">
        <v>22</v>
      </c>
      <c r="C16" s="4">
        <v>780134</v>
      </c>
      <c r="D16" s="4"/>
      <c r="E16" s="4">
        <v>100559793329</v>
      </c>
      <c r="F16" s="4"/>
      <c r="G16" s="4">
        <v>137998837470.465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780134</v>
      </c>
      <c r="R16" s="4"/>
      <c r="S16" s="4">
        <v>175000</v>
      </c>
      <c r="T16" s="4"/>
      <c r="U16" s="4">
        <v>100559793329</v>
      </c>
      <c r="V16" s="4"/>
      <c r="W16" s="4">
        <v>135711135472.5</v>
      </c>
      <c r="Y16" s="7">
        <v>2.4404642790856874E-2</v>
      </c>
      <c r="AA16" s="6"/>
    </row>
    <row r="17" spans="1:27" ht="18.75">
      <c r="A17" s="2" t="s">
        <v>23</v>
      </c>
      <c r="C17" s="4">
        <v>1100000</v>
      </c>
      <c r="D17" s="4"/>
      <c r="E17" s="4">
        <v>89566064900</v>
      </c>
      <c r="F17" s="4"/>
      <c r="G17" s="4">
        <v>105638687550</v>
      </c>
      <c r="H17" s="4"/>
      <c r="I17" s="4">
        <v>0</v>
      </c>
      <c r="J17" s="4"/>
      <c r="K17" s="4">
        <v>0</v>
      </c>
      <c r="L17" s="4"/>
      <c r="M17" s="4">
        <v>-1100000</v>
      </c>
      <c r="N17" s="4"/>
      <c r="O17" s="4">
        <v>105744892698</v>
      </c>
      <c r="P17" s="4"/>
      <c r="Q17" s="4">
        <v>0</v>
      </c>
      <c r="R17" s="4"/>
      <c r="S17" s="4">
        <v>0</v>
      </c>
      <c r="T17" s="4"/>
      <c r="U17" s="4">
        <v>0</v>
      </c>
      <c r="V17" s="4"/>
      <c r="W17" s="4">
        <v>0</v>
      </c>
      <c r="Y17" s="7">
        <v>0</v>
      </c>
      <c r="AA17" s="6"/>
    </row>
    <row r="18" spans="1:27" ht="18.75">
      <c r="A18" s="2" t="s">
        <v>24</v>
      </c>
      <c r="C18" s="4">
        <v>500000</v>
      </c>
      <c r="D18" s="4"/>
      <c r="E18" s="4">
        <v>34238716494</v>
      </c>
      <c r="F18" s="4"/>
      <c r="G18" s="4">
        <v>81959422500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500000</v>
      </c>
      <c r="R18" s="4"/>
      <c r="S18" s="4">
        <v>141250</v>
      </c>
      <c r="T18" s="4"/>
      <c r="U18" s="4">
        <v>34238716494</v>
      </c>
      <c r="V18" s="4"/>
      <c r="W18" s="4">
        <v>70204781250</v>
      </c>
      <c r="Y18" s="7">
        <v>1.2624775429453818E-2</v>
      </c>
      <c r="AA18" s="6"/>
    </row>
    <row r="19" spans="1:27" ht="18.75">
      <c r="A19" s="2" t="s">
        <v>25</v>
      </c>
      <c r="C19" s="4">
        <v>2450000</v>
      </c>
      <c r="D19" s="4"/>
      <c r="E19" s="4">
        <v>99727174676</v>
      </c>
      <c r="F19" s="4"/>
      <c r="G19" s="4">
        <v>215778433500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2450000</v>
      </c>
      <c r="R19" s="4"/>
      <c r="S19" s="4">
        <v>79850</v>
      </c>
      <c r="T19" s="4"/>
      <c r="U19" s="4">
        <v>99727174676</v>
      </c>
      <c r="V19" s="4"/>
      <c r="W19" s="4">
        <v>194468486625</v>
      </c>
      <c r="Y19" s="7">
        <v>3.4970851386939811E-2</v>
      </c>
      <c r="AA19" s="6"/>
    </row>
    <row r="20" spans="1:27" ht="18.75">
      <c r="A20" s="2" t="s">
        <v>26</v>
      </c>
      <c r="C20" s="4">
        <v>30155556</v>
      </c>
      <c r="D20" s="4"/>
      <c r="E20" s="4">
        <v>107957204325</v>
      </c>
      <c r="F20" s="4"/>
      <c r="G20" s="4">
        <v>109682661286.54601</v>
      </c>
      <c r="H20" s="4"/>
      <c r="I20" s="4">
        <v>0</v>
      </c>
      <c r="J20" s="4"/>
      <c r="K20" s="4">
        <v>0</v>
      </c>
      <c r="L20" s="4"/>
      <c r="M20" s="4">
        <v>-1731945</v>
      </c>
      <c r="N20" s="4"/>
      <c r="O20" s="4">
        <v>6581112039</v>
      </c>
      <c r="P20" s="4"/>
      <c r="Q20" s="4">
        <v>28423611</v>
      </c>
      <c r="R20" s="4"/>
      <c r="S20" s="4">
        <v>3528</v>
      </c>
      <c r="T20" s="4"/>
      <c r="U20" s="4">
        <v>101756823200</v>
      </c>
      <c r="V20" s="4"/>
      <c r="W20" s="4">
        <v>99681842535.332397</v>
      </c>
      <c r="Y20" s="7">
        <v>1.7925572218811647E-2</v>
      </c>
      <c r="AA20" s="6"/>
    </row>
    <row r="21" spans="1:27" ht="18.75">
      <c r="A21" s="2" t="s">
        <v>27</v>
      </c>
      <c r="C21" s="4">
        <v>25453</v>
      </c>
      <c r="D21" s="4"/>
      <c r="E21" s="4">
        <v>25476109</v>
      </c>
      <c r="F21" s="4"/>
      <c r="G21" s="4">
        <v>25301554.649999999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25453</v>
      </c>
      <c r="R21" s="4"/>
      <c r="S21" s="4">
        <v>1000</v>
      </c>
      <c r="T21" s="4"/>
      <c r="U21" s="4">
        <v>25476109</v>
      </c>
      <c r="V21" s="4"/>
      <c r="W21" s="4">
        <v>25301554.649999999</v>
      </c>
      <c r="Y21" s="7">
        <v>4.5499243753046086E-6</v>
      </c>
      <c r="AA21" s="6"/>
    </row>
    <row r="22" spans="1:27" ht="18.75">
      <c r="A22" s="2" t="s">
        <v>28</v>
      </c>
      <c r="C22" s="4">
        <v>4183326</v>
      </c>
      <c r="D22" s="4"/>
      <c r="E22" s="4">
        <v>20155214041</v>
      </c>
      <c r="F22" s="4"/>
      <c r="G22" s="4">
        <v>30356577035.189999</v>
      </c>
      <c r="H22" s="4"/>
      <c r="I22" s="4">
        <v>0</v>
      </c>
      <c r="J22" s="4"/>
      <c r="K22" s="4">
        <v>0</v>
      </c>
      <c r="L22" s="4"/>
      <c r="M22" s="4">
        <v>-9996</v>
      </c>
      <c r="N22" s="4"/>
      <c r="O22" s="4">
        <v>70549321</v>
      </c>
      <c r="P22" s="4"/>
      <c r="Q22" s="4">
        <v>4173330</v>
      </c>
      <c r="R22" s="4"/>
      <c r="S22" s="4">
        <v>7320</v>
      </c>
      <c r="T22" s="4"/>
      <c r="U22" s="4">
        <v>20107053434</v>
      </c>
      <c r="V22" s="4"/>
      <c r="W22" s="4">
        <v>30367010385.18</v>
      </c>
      <c r="Y22" s="7">
        <v>5.4608344296605774E-3</v>
      </c>
      <c r="AA22" s="6"/>
    </row>
    <row r="23" spans="1:27" ht="18.75">
      <c r="A23" s="2" t="s">
        <v>29</v>
      </c>
      <c r="C23" s="4">
        <v>1129857</v>
      </c>
      <c r="D23" s="4"/>
      <c r="E23" s="4">
        <v>40275112239</v>
      </c>
      <c r="F23" s="4"/>
      <c r="G23" s="4">
        <v>41499814263.907501</v>
      </c>
      <c r="H23" s="4"/>
      <c r="I23" s="4">
        <v>0</v>
      </c>
      <c r="J23" s="4"/>
      <c r="K23" s="4">
        <v>0</v>
      </c>
      <c r="L23" s="4"/>
      <c r="M23" s="4">
        <v>-29857</v>
      </c>
      <c r="N23" s="4"/>
      <c r="O23" s="4">
        <v>1182580140</v>
      </c>
      <c r="P23" s="4"/>
      <c r="Q23" s="4">
        <v>1100000</v>
      </c>
      <c r="R23" s="4"/>
      <c r="S23" s="4">
        <v>40000</v>
      </c>
      <c r="T23" s="4"/>
      <c r="U23" s="4">
        <v>39210823549</v>
      </c>
      <c r="V23" s="4"/>
      <c r="W23" s="4">
        <v>43738200000</v>
      </c>
      <c r="Y23" s="7">
        <v>7.8653468162260941E-3</v>
      </c>
      <c r="AA23" s="6"/>
    </row>
    <row r="24" spans="1:27" ht="18.75">
      <c r="A24" s="2" t="s">
        <v>30</v>
      </c>
      <c r="C24" s="4">
        <v>325402</v>
      </c>
      <c r="D24" s="4"/>
      <c r="E24" s="4">
        <v>2485071655</v>
      </c>
      <c r="F24" s="4"/>
      <c r="G24" s="4">
        <v>8086646452.5</v>
      </c>
      <c r="H24" s="4"/>
      <c r="I24" s="4">
        <v>0</v>
      </c>
      <c r="J24" s="4"/>
      <c r="K24" s="4">
        <v>0</v>
      </c>
      <c r="L24" s="4"/>
      <c r="M24" s="4">
        <v>-325402</v>
      </c>
      <c r="N24" s="4"/>
      <c r="O24" s="4">
        <v>6941093251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Y24" s="7">
        <v>0</v>
      </c>
      <c r="AA24" s="6"/>
    </row>
    <row r="25" spans="1:27" ht="18.75">
      <c r="A25" s="2" t="s">
        <v>31</v>
      </c>
      <c r="C25" s="4">
        <v>5818182</v>
      </c>
      <c r="D25" s="4"/>
      <c r="E25" s="4">
        <v>96611401715</v>
      </c>
      <c r="F25" s="4"/>
      <c r="G25" s="4">
        <v>42220015864.830002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5818182</v>
      </c>
      <c r="R25" s="4"/>
      <c r="S25" s="4">
        <v>9140</v>
      </c>
      <c r="T25" s="4"/>
      <c r="U25" s="4">
        <v>96611401715</v>
      </c>
      <c r="V25" s="4"/>
      <c r="W25" s="4">
        <v>52861773288.293999</v>
      </c>
      <c r="Y25" s="7">
        <v>9.5060194574342078E-3</v>
      </c>
      <c r="AA25" s="6"/>
    </row>
    <row r="26" spans="1:27" ht="18.75">
      <c r="A26" s="2" t="s">
        <v>32</v>
      </c>
      <c r="C26" s="4">
        <v>5700001</v>
      </c>
      <c r="D26" s="4"/>
      <c r="E26" s="4">
        <v>39130067539</v>
      </c>
      <c r="F26" s="4"/>
      <c r="G26" s="4">
        <v>36772898101.384499</v>
      </c>
      <c r="H26" s="4"/>
      <c r="I26" s="4">
        <v>0</v>
      </c>
      <c r="J26" s="4"/>
      <c r="K26" s="4">
        <v>0</v>
      </c>
      <c r="L26" s="4"/>
      <c r="M26" s="4">
        <v>-1700000</v>
      </c>
      <c r="N26" s="4"/>
      <c r="O26" s="4">
        <v>11862992758</v>
      </c>
      <c r="P26" s="4"/>
      <c r="Q26" s="4">
        <v>4000001</v>
      </c>
      <c r="R26" s="4"/>
      <c r="S26" s="4">
        <v>7370</v>
      </c>
      <c r="T26" s="4"/>
      <c r="U26" s="4">
        <v>27459698565</v>
      </c>
      <c r="V26" s="4"/>
      <c r="W26" s="4">
        <v>29304601326.148499</v>
      </c>
      <c r="Y26" s="7">
        <v>5.2697836843170753E-3</v>
      </c>
      <c r="AA26" s="6"/>
    </row>
    <row r="27" spans="1:27" ht="18.75">
      <c r="A27" s="2" t="s">
        <v>33</v>
      </c>
      <c r="C27" s="4">
        <v>4760385</v>
      </c>
      <c r="D27" s="4"/>
      <c r="E27" s="4">
        <v>37951276180</v>
      </c>
      <c r="F27" s="4"/>
      <c r="G27" s="4">
        <v>27521665084.998001</v>
      </c>
      <c r="H27" s="4"/>
      <c r="I27" s="4">
        <v>0</v>
      </c>
      <c r="J27" s="4"/>
      <c r="K27" s="4">
        <v>0</v>
      </c>
      <c r="L27" s="4"/>
      <c r="M27" s="4">
        <v>-10385</v>
      </c>
      <c r="N27" s="4"/>
      <c r="O27" s="4">
        <v>67307327</v>
      </c>
      <c r="P27" s="4"/>
      <c r="Q27" s="4">
        <v>4750000</v>
      </c>
      <c r="R27" s="4"/>
      <c r="S27" s="4">
        <v>7140</v>
      </c>
      <c r="T27" s="4"/>
      <c r="U27" s="4">
        <v>37868483716</v>
      </c>
      <c r="V27" s="4"/>
      <c r="W27" s="4">
        <v>33713205750</v>
      </c>
      <c r="Y27" s="7">
        <v>6.0625735743706369E-3</v>
      </c>
      <c r="AA27" s="6"/>
    </row>
    <row r="28" spans="1:27" ht="18.75">
      <c r="A28" s="2" t="s">
        <v>34</v>
      </c>
      <c r="C28" s="4">
        <v>593827</v>
      </c>
      <c r="D28" s="4"/>
      <c r="E28" s="4">
        <v>53312831642</v>
      </c>
      <c r="F28" s="4"/>
      <c r="G28" s="4">
        <v>71691173429.557495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593827</v>
      </c>
      <c r="R28" s="4"/>
      <c r="S28" s="4">
        <v>120000</v>
      </c>
      <c r="T28" s="4"/>
      <c r="U28" s="4">
        <v>53312831642</v>
      </c>
      <c r="V28" s="4"/>
      <c r="W28" s="4">
        <v>70835247522</v>
      </c>
      <c r="Y28" s="7">
        <v>1.2738150828652072E-2</v>
      </c>
      <c r="AA28" s="6"/>
    </row>
    <row r="29" spans="1:27" ht="18.75">
      <c r="A29" s="2" t="s">
        <v>35</v>
      </c>
      <c r="C29" s="4">
        <v>836661</v>
      </c>
      <c r="D29" s="4"/>
      <c r="E29" s="4">
        <v>20691927887</v>
      </c>
      <c r="F29" s="4"/>
      <c r="G29" s="4">
        <v>15386133040.424999</v>
      </c>
      <c r="H29" s="4"/>
      <c r="I29" s="4">
        <v>0</v>
      </c>
      <c r="J29" s="4"/>
      <c r="K29" s="4">
        <v>0</v>
      </c>
      <c r="L29" s="4"/>
      <c r="M29" s="4">
        <v>-836661</v>
      </c>
      <c r="N29" s="4"/>
      <c r="O29" s="4">
        <v>0</v>
      </c>
      <c r="P29" s="4"/>
      <c r="Q29" s="4">
        <v>0</v>
      </c>
      <c r="R29" s="4"/>
      <c r="S29" s="4">
        <v>0</v>
      </c>
      <c r="T29" s="4"/>
      <c r="U29" s="4">
        <v>0</v>
      </c>
      <c r="V29" s="4"/>
      <c r="W29" s="4">
        <v>0</v>
      </c>
      <c r="Y29" s="7">
        <v>0</v>
      </c>
      <c r="AA29" s="6"/>
    </row>
    <row r="30" spans="1:27" ht="18.75">
      <c r="A30" s="2" t="s">
        <v>36</v>
      </c>
      <c r="C30" s="4">
        <v>6000000</v>
      </c>
      <c r="D30" s="4"/>
      <c r="E30" s="4">
        <v>51638770187</v>
      </c>
      <c r="F30" s="4"/>
      <c r="G30" s="4">
        <v>49742262000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6000000</v>
      </c>
      <c r="R30" s="4"/>
      <c r="S30" s="4">
        <v>9760</v>
      </c>
      <c r="T30" s="4"/>
      <c r="U30" s="4">
        <v>51638770187</v>
      </c>
      <c r="V30" s="4"/>
      <c r="W30" s="4">
        <v>58211568000</v>
      </c>
      <c r="Y30" s="7">
        <v>1.0468061580868184E-2</v>
      </c>
      <c r="AA30" s="6"/>
    </row>
    <row r="31" spans="1:27" ht="18.75">
      <c r="A31" s="2" t="s">
        <v>37</v>
      </c>
      <c r="C31" s="4">
        <v>900000</v>
      </c>
      <c r="D31" s="4"/>
      <c r="E31" s="4">
        <v>18466780313</v>
      </c>
      <c r="F31" s="4"/>
      <c r="G31" s="4">
        <v>21337283250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900000</v>
      </c>
      <c r="R31" s="4"/>
      <c r="S31" s="4">
        <v>26800</v>
      </c>
      <c r="T31" s="4"/>
      <c r="U31" s="4">
        <v>18466780313</v>
      </c>
      <c r="V31" s="4"/>
      <c r="W31" s="4">
        <v>23976486000</v>
      </c>
      <c r="Y31" s="7">
        <v>4.3116401183493957E-3</v>
      </c>
      <c r="AA31" s="6"/>
    </row>
    <row r="32" spans="1:27" ht="18.75">
      <c r="A32" s="2" t="s">
        <v>38</v>
      </c>
      <c r="C32" s="4">
        <v>14950000</v>
      </c>
      <c r="D32" s="4"/>
      <c r="E32" s="4">
        <v>197363051349</v>
      </c>
      <c r="F32" s="4"/>
      <c r="G32" s="4">
        <v>231832341000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14950000</v>
      </c>
      <c r="R32" s="4"/>
      <c r="S32" s="4">
        <v>16800</v>
      </c>
      <c r="T32" s="4"/>
      <c r="U32" s="4">
        <v>197363051349</v>
      </c>
      <c r="V32" s="4"/>
      <c r="W32" s="4">
        <v>249665598000</v>
      </c>
      <c r="Y32" s="7">
        <v>4.4896829690076044E-2</v>
      </c>
      <c r="AA32" s="6"/>
    </row>
    <row r="33" spans="1:27" ht="18.75">
      <c r="A33" s="2" t="s">
        <v>39</v>
      </c>
      <c r="C33" s="4">
        <v>4000000</v>
      </c>
      <c r="D33" s="4"/>
      <c r="E33" s="4">
        <v>92638774873</v>
      </c>
      <c r="F33" s="4"/>
      <c r="G33" s="4">
        <v>76899708000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4000000</v>
      </c>
      <c r="R33" s="4"/>
      <c r="S33" s="4">
        <v>22950</v>
      </c>
      <c r="T33" s="4"/>
      <c r="U33" s="4">
        <v>92638774873</v>
      </c>
      <c r="V33" s="4"/>
      <c r="W33" s="4">
        <v>91253790000</v>
      </c>
      <c r="Y33" s="7">
        <v>1.6409973584762625E-2</v>
      </c>
      <c r="AA33" s="6"/>
    </row>
    <row r="34" spans="1:27" ht="18.75">
      <c r="A34" s="2" t="s">
        <v>40</v>
      </c>
      <c r="C34" s="4">
        <v>7800000</v>
      </c>
      <c r="D34" s="4"/>
      <c r="E34" s="4">
        <v>73216289339</v>
      </c>
      <c r="F34" s="4"/>
      <c r="G34" s="4">
        <v>72883746000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7800000</v>
      </c>
      <c r="R34" s="4"/>
      <c r="S34" s="4">
        <v>11020</v>
      </c>
      <c r="T34" s="4"/>
      <c r="U34" s="4">
        <v>73216289339</v>
      </c>
      <c r="V34" s="4"/>
      <c r="W34" s="4">
        <v>85444561800</v>
      </c>
      <c r="Y34" s="7">
        <v>1.536531252126205E-2</v>
      </c>
      <c r="AA34" s="6"/>
    </row>
    <row r="35" spans="1:27" ht="18.75">
      <c r="A35" s="2" t="s">
        <v>41</v>
      </c>
      <c r="C35" s="4">
        <v>11304756</v>
      </c>
      <c r="D35" s="4"/>
      <c r="E35" s="4">
        <v>102018796689</v>
      </c>
      <c r="F35" s="4"/>
      <c r="G35" s="4">
        <v>114060550923.27</v>
      </c>
      <c r="H35" s="4"/>
      <c r="I35" s="4">
        <v>2000000</v>
      </c>
      <c r="J35" s="4"/>
      <c r="K35" s="4">
        <v>22219650839</v>
      </c>
      <c r="L35" s="4"/>
      <c r="M35" s="4">
        <v>0</v>
      </c>
      <c r="N35" s="4"/>
      <c r="O35" s="4">
        <v>0</v>
      </c>
      <c r="P35" s="4"/>
      <c r="Q35" s="4">
        <v>13304756</v>
      </c>
      <c r="R35" s="4"/>
      <c r="S35" s="4">
        <v>10800</v>
      </c>
      <c r="T35" s="4"/>
      <c r="U35" s="4">
        <v>124238447528</v>
      </c>
      <c r="V35" s="4"/>
      <c r="W35" s="4">
        <v>142836401179.44</v>
      </c>
      <c r="Y35" s="7">
        <v>2.5685964060201419E-2</v>
      </c>
      <c r="AA35" s="6"/>
    </row>
    <row r="36" spans="1:27" ht="18.75">
      <c r="A36" s="2" t="s">
        <v>42</v>
      </c>
      <c r="C36" s="4">
        <v>17350000</v>
      </c>
      <c r="D36" s="4"/>
      <c r="E36" s="4">
        <v>200696222506</v>
      </c>
      <c r="F36" s="4"/>
      <c r="G36" s="4">
        <v>172122739650</v>
      </c>
      <c r="H36" s="4"/>
      <c r="I36" s="4">
        <v>0</v>
      </c>
      <c r="J36" s="4"/>
      <c r="K36" s="4">
        <v>0</v>
      </c>
      <c r="L36" s="4"/>
      <c r="M36" s="4">
        <v>-1350000</v>
      </c>
      <c r="N36" s="4"/>
      <c r="O36" s="4">
        <v>13440401528</v>
      </c>
      <c r="P36" s="4"/>
      <c r="Q36" s="4">
        <v>16000000</v>
      </c>
      <c r="R36" s="4"/>
      <c r="S36" s="4">
        <v>10230</v>
      </c>
      <c r="T36" s="4"/>
      <c r="U36" s="4">
        <v>185080089916</v>
      </c>
      <c r="V36" s="4"/>
      <c r="W36" s="4">
        <v>162706104000</v>
      </c>
      <c r="Y36" s="7">
        <v>2.9259090156361075E-2</v>
      </c>
      <c r="AA36" s="6"/>
    </row>
    <row r="37" spans="1:27" ht="18.75">
      <c r="A37" s="2" t="s">
        <v>43</v>
      </c>
      <c r="C37" s="4">
        <v>8723871</v>
      </c>
      <c r="D37" s="4"/>
      <c r="E37" s="4">
        <v>93941910371</v>
      </c>
      <c r="F37" s="4"/>
      <c r="G37" s="4">
        <v>126003636448.502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8723871</v>
      </c>
      <c r="R37" s="4"/>
      <c r="S37" s="4">
        <v>14710</v>
      </c>
      <c r="T37" s="4"/>
      <c r="U37" s="4">
        <v>93941910371</v>
      </c>
      <c r="V37" s="4"/>
      <c r="W37" s="4">
        <v>127564589962.66</v>
      </c>
      <c r="Y37" s="7">
        <v>2.2939666962197694E-2</v>
      </c>
      <c r="AA37" s="6"/>
    </row>
    <row r="38" spans="1:27" ht="18.75">
      <c r="A38" s="2" t="s">
        <v>44</v>
      </c>
      <c r="C38" s="4">
        <v>31000000</v>
      </c>
      <c r="D38" s="4"/>
      <c r="E38" s="4">
        <v>481867187678</v>
      </c>
      <c r="F38" s="4"/>
      <c r="G38" s="4">
        <v>440662365000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31000000</v>
      </c>
      <c r="R38" s="4"/>
      <c r="S38" s="4">
        <v>14790</v>
      </c>
      <c r="T38" s="4"/>
      <c r="U38" s="4">
        <v>481867187678</v>
      </c>
      <c r="V38" s="4"/>
      <c r="W38" s="4">
        <v>455761984500</v>
      </c>
      <c r="Y38" s="7">
        <v>8.1958701403897785E-2</v>
      </c>
      <c r="AA38" s="6"/>
    </row>
    <row r="39" spans="1:27" ht="18.75">
      <c r="A39" s="2" t="s">
        <v>45</v>
      </c>
      <c r="C39" s="4">
        <v>7800000</v>
      </c>
      <c r="D39" s="4"/>
      <c r="E39" s="4">
        <v>86718378438</v>
      </c>
      <c r="F39" s="4"/>
      <c r="G39" s="4">
        <v>75985182000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7800000</v>
      </c>
      <c r="R39" s="4"/>
      <c r="S39" s="4">
        <v>10870</v>
      </c>
      <c r="T39" s="4"/>
      <c r="U39" s="4">
        <v>86718378438</v>
      </c>
      <c r="V39" s="4"/>
      <c r="W39" s="4">
        <v>84281523300</v>
      </c>
      <c r="Y39" s="7">
        <v>1.5156165799103311E-2</v>
      </c>
      <c r="AA39" s="6"/>
    </row>
    <row r="40" spans="1:27" ht="18.75">
      <c r="A40" s="2" t="s">
        <v>46</v>
      </c>
      <c r="C40" s="4">
        <v>9098854</v>
      </c>
      <c r="D40" s="4"/>
      <c r="E40" s="4">
        <v>86683952961</v>
      </c>
      <c r="F40" s="4"/>
      <c r="G40" s="4">
        <v>101300817169.44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9098854</v>
      </c>
      <c r="R40" s="4"/>
      <c r="S40" s="4">
        <v>11290</v>
      </c>
      <c r="T40" s="4"/>
      <c r="U40" s="4">
        <v>86683952961</v>
      </c>
      <c r="V40" s="4"/>
      <c r="W40" s="4">
        <v>102114841593.123</v>
      </c>
      <c r="Y40" s="7">
        <v>1.8363093227748331E-2</v>
      </c>
      <c r="AA40" s="6"/>
    </row>
    <row r="41" spans="1:27" ht="18.75">
      <c r="A41" s="2" t="s">
        <v>47</v>
      </c>
      <c r="C41" s="4">
        <v>1700000</v>
      </c>
      <c r="D41" s="4"/>
      <c r="E41" s="4">
        <v>4952065361</v>
      </c>
      <c r="F41" s="4"/>
      <c r="G41" s="4">
        <v>16543974150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1700000</v>
      </c>
      <c r="R41" s="4"/>
      <c r="S41" s="4">
        <v>10050</v>
      </c>
      <c r="T41" s="4"/>
      <c r="U41" s="4">
        <v>4952065361</v>
      </c>
      <c r="V41" s="4"/>
      <c r="W41" s="4">
        <v>16983344250</v>
      </c>
      <c r="Y41" s="7">
        <v>3.0540784171641552E-3</v>
      </c>
      <c r="AA41" s="6"/>
    </row>
    <row r="42" spans="1:27" ht="18.75">
      <c r="A42" s="2" t="s">
        <v>48</v>
      </c>
      <c r="C42" s="4">
        <v>20884146</v>
      </c>
      <c r="D42" s="4"/>
      <c r="E42" s="4">
        <v>94404086903</v>
      </c>
      <c r="F42" s="4"/>
      <c r="G42" s="4">
        <v>166079082650.39999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20884146</v>
      </c>
      <c r="R42" s="4"/>
      <c r="S42" s="4">
        <v>8380</v>
      </c>
      <c r="T42" s="4"/>
      <c r="U42" s="4">
        <v>94404086903</v>
      </c>
      <c r="V42" s="4"/>
      <c r="W42" s="4">
        <v>173967839076.29401</v>
      </c>
      <c r="Y42" s="7">
        <v>3.1284263851838044E-2</v>
      </c>
      <c r="AA42" s="6"/>
    </row>
    <row r="43" spans="1:27" ht="18.75">
      <c r="A43" s="2" t="s">
        <v>49</v>
      </c>
      <c r="C43" s="4">
        <v>1500000</v>
      </c>
      <c r="D43" s="4"/>
      <c r="E43" s="4">
        <v>57305581024</v>
      </c>
      <c r="F43" s="4"/>
      <c r="G43" s="4">
        <v>55661829750</v>
      </c>
      <c r="H43" s="4"/>
      <c r="I43" s="4">
        <v>0</v>
      </c>
      <c r="J43" s="4"/>
      <c r="K43" s="4">
        <v>0</v>
      </c>
      <c r="L43" s="4"/>
      <c r="M43" s="4">
        <v>-1500000</v>
      </c>
      <c r="N43" s="4"/>
      <c r="O43" s="4">
        <v>67001455517</v>
      </c>
      <c r="P43" s="4"/>
      <c r="Q43" s="4">
        <v>0</v>
      </c>
      <c r="R43" s="4"/>
      <c r="S43" s="4">
        <v>0</v>
      </c>
      <c r="T43" s="4"/>
      <c r="U43" s="4">
        <v>0</v>
      </c>
      <c r="V43" s="4"/>
      <c r="W43" s="4">
        <v>0</v>
      </c>
      <c r="Y43" s="7">
        <v>0</v>
      </c>
      <c r="AA43" s="6"/>
    </row>
    <row r="44" spans="1:27" ht="18.75">
      <c r="A44" s="2" t="s">
        <v>50</v>
      </c>
      <c r="C44" s="4">
        <v>785000</v>
      </c>
      <c r="D44" s="4"/>
      <c r="E44" s="4">
        <v>59578141884</v>
      </c>
      <c r="F44" s="4"/>
      <c r="G44" s="4">
        <v>63245685712.5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785000</v>
      </c>
      <c r="R44" s="4"/>
      <c r="S44" s="4">
        <v>94000</v>
      </c>
      <c r="T44" s="4"/>
      <c r="U44" s="4">
        <v>59578141884</v>
      </c>
      <c r="V44" s="4"/>
      <c r="W44" s="4">
        <v>73350949500</v>
      </c>
      <c r="Y44" s="7">
        <v>1.3190544126575535E-2</v>
      </c>
      <c r="AA44" s="6"/>
    </row>
    <row r="45" spans="1:27" ht="18.75">
      <c r="A45" s="2" t="s">
        <v>51</v>
      </c>
      <c r="C45" s="4">
        <v>36400000</v>
      </c>
      <c r="D45" s="4"/>
      <c r="E45" s="4">
        <v>309380726345</v>
      </c>
      <c r="F45" s="4"/>
      <c r="G45" s="4">
        <v>438904884600</v>
      </c>
      <c r="H45" s="4"/>
      <c r="I45" s="4">
        <v>8000000</v>
      </c>
      <c r="J45" s="4"/>
      <c r="K45" s="4">
        <v>102538412393</v>
      </c>
      <c r="L45" s="4"/>
      <c r="M45" s="4">
        <v>0</v>
      </c>
      <c r="N45" s="4"/>
      <c r="O45" s="4">
        <v>0</v>
      </c>
      <c r="P45" s="4"/>
      <c r="Q45" s="4">
        <v>44400000</v>
      </c>
      <c r="R45" s="4"/>
      <c r="S45" s="4">
        <v>12540</v>
      </c>
      <c r="T45" s="4"/>
      <c r="U45" s="4">
        <v>411919138738</v>
      </c>
      <c r="V45" s="4"/>
      <c r="W45" s="4">
        <v>553463182800</v>
      </c>
      <c r="Y45" s="7">
        <v>9.9528098612525012E-2</v>
      </c>
      <c r="AA45" s="6"/>
    </row>
    <row r="46" spans="1:27" ht="18.75">
      <c r="A46" s="2" t="s">
        <v>52</v>
      </c>
      <c r="C46" s="4">
        <v>49380632</v>
      </c>
      <c r="D46" s="4"/>
      <c r="E46" s="4">
        <v>184790396405</v>
      </c>
      <c r="F46" s="4"/>
      <c r="G46" s="4">
        <v>119280965892.228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49380632</v>
      </c>
      <c r="R46" s="4"/>
      <c r="S46" s="4">
        <v>2363</v>
      </c>
      <c r="T46" s="4"/>
      <c r="U46" s="4">
        <v>184790396405</v>
      </c>
      <c r="V46" s="4"/>
      <c r="W46" s="4">
        <v>115992149137.175</v>
      </c>
      <c r="Y46" s="7">
        <v>2.0858619717393532E-2</v>
      </c>
      <c r="AA46" s="6"/>
    </row>
    <row r="47" spans="1:27" ht="18.75">
      <c r="A47" s="2" t="s">
        <v>53</v>
      </c>
      <c r="C47" s="4">
        <v>2490764</v>
      </c>
      <c r="D47" s="4"/>
      <c r="E47" s="4">
        <v>40209921547</v>
      </c>
      <c r="F47" s="4"/>
      <c r="G47" s="4">
        <v>40803556365.216003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2490764</v>
      </c>
      <c r="R47" s="4"/>
      <c r="S47" s="4">
        <v>17070</v>
      </c>
      <c r="T47" s="4"/>
      <c r="U47" s="4">
        <v>40209921547</v>
      </c>
      <c r="V47" s="4"/>
      <c r="W47" s="4">
        <v>42264363298.194</v>
      </c>
      <c r="Y47" s="7">
        <v>7.6003099191844477E-3</v>
      </c>
      <c r="AA47" s="6"/>
    </row>
    <row r="48" spans="1:27" ht="18.75">
      <c r="A48" s="2" t="s">
        <v>54</v>
      </c>
      <c r="C48" s="4">
        <v>85000000</v>
      </c>
      <c r="D48" s="4"/>
      <c r="E48" s="4">
        <v>218753818289</v>
      </c>
      <c r="F48" s="4"/>
      <c r="G48" s="4">
        <v>172452764250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85000000</v>
      </c>
      <c r="R48" s="4"/>
      <c r="S48" s="4">
        <v>1925</v>
      </c>
      <c r="T48" s="4"/>
      <c r="U48" s="4">
        <v>218753818289</v>
      </c>
      <c r="V48" s="4"/>
      <c r="W48" s="4">
        <v>162651431250</v>
      </c>
      <c r="Y48" s="7">
        <v>2.9249258472840791E-2</v>
      </c>
      <c r="AA48" s="6"/>
    </row>
    <row r="49" spans="1:27" ht="18.75">
      <c r="A49" s="2" t="s">
        <v>55</v>
      </c>
      <c r="C49" s="4">
        <v>2000000</v>
      </c>
      <c r="D49" s="4"/>
      <c r="E49" s="4">
        <v>5891998859</v>
      </c>
      <c r="F49" s="4"/>
      <c r="G49" s="4">
        <v>61412409000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2000000</v>
      </c>
      <c r="R49" s="4"/>
      <c r="S49" s="4">
        <v>30800</v>
      </c>
      <c r="T49" s="4"/>
      <c r="U49" s="4">
        <v>5891998859</v>
      </c>
      <c r="V49" s="4"/>
      <c r="W49" s="4">
        <v>61233480000</v>
      </c>
      <c r="Y49" s="7">
        <v>1.1011485542716533E-2</v>
      </c>
      <c r="AA49" s="6"/>
    </row>
    <row r="50" spans="1:27" ht="18.75">
      <c r="A50" s="2" t="s">
        <v>56</v>
      </c>
      <c r="C50" s="4">
        <v>6000000</v>
      </c>
      <c r="D50" s="4"/>
      <c r="E50" s="4">
        <v>168045864720</v>
      </c>
      <c r="F50" s="4"/>
      <c r="G50" s="4">
        <v>108609903000</v>
      </c>
      <c r="H50" s="4"/>
      <c r="I50" s="4">
        <v>0</v>
      </c>
      <c r="J50" s="4"/>
      <c r="K50" s="4">
        <v>0</v>
      </c>
      <c r="L50" s="4"/>
      <c r="M50" s="4">
        <v>-1000000</v>
      </c>
      <c r="N50" s="4"/>
      <c r="O50" s="4">
        <v>18176315006</v>
      </c>
      <c r="P50" s="4"/>
      <c r="Q50" s="4">
        <v>5000000</v>
      </c>
      <c r="R50" s="4"/>
      <c r="S50" s="4">
        <v>20420</v>
      </c>
      <c r="T50" s="4"/>
      <c r="U50" s="4">
        <v>140038220602</v>
      </c>
      <c r="V50" s="4"/>
      <c r="W50" s="4">
        <v>101492505000</v>
      </c>
      <c r="Y50" s="7">
        <v>1.8251179771288279E-2</v>
      </c>
      <c r="AA50" s="6"/>
    </row>
    <row r="51" spans="1:27" ht="18.75">
      <c r="A51" s="2" t="s">
        <v>57</v>
      </c>
      <c r="C51" s="4">
        <v>3100000</v>
      </c>
      <c r="D51" s="4"/>
      <c r="E51" s="4">
        <v>43314649108</v>
      </c>
      <c r="F51" s="4"/>
      <c r="G51" s="4">
        <v>76422564000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3100000</v>
      </c>
      <c r="R51" s="4"/>
      <c r="S51" s="4">
        <v>26690</v>
      </c>
      <c r="T51" s="4"/>
      <c r="U51" s="4">
        <v>43314649108</v>
      </c>
      <c r="V51" s="4"/>
      <c r="W51" s="4">
        <v>82246702950</v>
      </c>
      <c r="Y51" s="7">
        <v>1.4790248414266611E-2</v>
      </c>
      <c r="AA51" s="6"/>
    </row>
    <row r="52" spans="1:27" ht="18.75">
      <c r="A52" s="2" t="s">
        <v>58</v>
      </c>
      <c r="C52" s="4">
        <v>6000000</v>
      </c>
      <c r="D52" s="4"/>
      <c r="E52" s="4">
        <v>99246253986</v>
      </c>
      <c r="F52" s="4"/>
      <c r="G52" s="4">
        <v>49444047000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6000000</v>
      </c>
      <c r="R52" s="4"/>
      <c r="S52" s="4">
        <v>8250</v>
      </c>
      <c r="T52" s="4"/>
      <c r="U52" s="4">
        <v>99246253986</v>
      </c>
      <c r="V52" s="4"/>
      <c r="W52" s="4">
        <v>49205475000</v>
      </c>
      <c r="Y52" s="7">
        <v>8.8485151682543561E-3</v>
      </c>
      <c r="AA52" s="6"/>
    </row>
    <row r="53" spans="1:27" ht="18.75">
      <c r="A53" s="2" t="s">
        <v>59</v>
      </c>
      <c r="C53" s="4">
        <v>2500000</v>
      </c>
      <c r="D53" s="4"/>
      <c r="E53" s="4">
        <v>46407315083</v>
      </c>
      <c r="F53" s="4"/>
      <c r="G53" s="4">
        <v>77535900000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2500000</v>
      </c>
      <c r="R53" s="4"/>
      <c r="S53" s="4">
        <v>33500</v>
      </c>
      <c r="T53" s="4"/>
      <c r="U53" s="4">
        <v>46407315083</v>
      </c>
      <c r="V53" s="4"/>
      <c r="W53" s="4">
        <v>83251687500</v>
      </c>
      <c r="Y53" s="7">
        <v>1.4970972633157624E-2</v>
      </c>
      <c r="AA53" s="6"/>
    </row>
    <row r="54" spans="1:27" ht="18.75">
      <c r="A54" s="2" t="s">
        <v>60</v>
      </c>
      <c r="C54" s="4">
        <v>16700000</v>
      </c>
      <c r="D54" s="4"/>
      <c r="E54" s="4">
        <v>234728569020</v>
      </c>
      <c r="F54" s="4"/>
      <c r="G54" s="4">
        <v>267934248900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16700000</v>
      </c>
      <c r="R54" s="4"/>
      <c r="S54" s="4">
        <v>16860</v>
      </c>
      <c r="T54" s="4"/>
      <c r="U54" s="4">
        <v>234728569020</v>
      </c>
      <c r="V54" s="4"/>
      <c r="W54" s="4">
        <v>279886706100</v>
      </c>
      <c r="Y54" s="7">
        <v>5.0331426824323906E-2</v>
      </c>
      <c r="AA54" s="6"/>
    </row>
    <row r="55" spans="1:27" ht="18.75">
      <c r="A55" s="2" t="s">
        <v>61</v>
      </c>
      <c r="C55" s="4">
        <v>17000000</v>
      </c>
      <c r="D55" s="4"/>
      <c r="E55" s="4">
        <v>137754064293</v>
      </c>
      <c r="F55" s="4"/>
      <c r="G55" s="4">
        <v>128262271500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17000000</v>
      </c>
      <c r="R55" s="4"/>
      <c r="S55" s="4">
        <v>7540</v>
      </c>
      <c r="T55" s="4"/>
      <c r="U55" s="4">
        <v>137754064293</v>
      </c>
      <c r="V55" s="4"/>
      <c r="W55" s="4">
        <v>127417329000</v>
      </c>
      <c r="Y55" s="7">
        <v>2.291318533872411E-2</v>
      </c>
      <c r="AA55" s="6"/>
    </row>
    <row r="56" spans="1:27" ht="18.75">
      <c r="A56" s="2" t="s">
        <v>62</v>
      </c>
      <c r="C56" s="4">
        <v>9500000</v>
      </c>
      <c r="D56" s="4"/>
      <c r="E56" s="4">
        <v>11006308190</v>
      </c>
      <c r="F56" s="4"/>
      <c r="G56" s="4">
        <v>31446771750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9500000</v>
      </c>
      <c r="R56" s="4"/>
      <c r="S56" s="4">
        <v>3395</v>
      </c>
      <c r="T56" s="4"/>
      <c r="U56" s="4">
        <v>11006308190</v>
      </c>
      <c r="V56" s="4"/>
      <c r="W56" s="4">
        <v>32060597625</v>
      </c>
      <c r="Y56" s="7">
        <v>5.7653885952348213E-3</v>
      </c>
      <c r="AA56" s="6"/>
    </row>
    <row r="57" spans="1:27" ht="18.75">
      <c r="A57" s="2" t="s">
        <v>63</v>
      </c>
      <c r="C57" s="4">
        <v>10200</v>
      </c>
      <c r="D57" s="4"/>
      <c r="E57" s="4">
        <v>698446833</v>
      </c>
      <c r="F57" s="4"/>
      <c r="G57" s="4">
        <v>465323353.82999998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10200</v>
      </c>
      <c r="R57" s="4"/>
      <c r="S57" s="4">
        <v>45893</v>
      </c>
      <c r="T57" s="4"/>
      <c r="U57" s="4">
        <v>698446833</v>
      </c>
      <c r="V57" s="4"/>
      <c r="W57" s="4">
        <v>465323353.82999998</v>
      </c>
      <c r="Y57" s="7">
        <v>8.3678101969501237E-5</v>
      </c>
      <c r="AA57" s="6"/>
    </row>
    <row r="58" spans="1:27" ht="18.75">
      <c r="A58" s="2" t="s">
        <v>64</v>
      </c>
      <c r="C58" s="4">
        <v>5990742</v>
      </c>
      <c r="D58" s="4"/>
      <c r="E58" s="4">
        <v>52277530330</v>
      </c>
      <c r="F58" s="4"/>
      <c r="G58" s="4">
        <v>32276626201.242001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5990742</v>
      </c>
      <c r="R58" s="4"/>
      <c r="S58" s="4">
        <v>5620</v>
      </c>
      <c r="T58" s="4"/>
      <c r="U58" s="4">
        <v>52277530330</v>
      </c>
      <c r="V58" s="4"/>
      <c r="W58" s="4">
        <v>33467645618.262001</v>
      </c>
      <c r="Y58" s="7">
        <v>6.0184150218843078E-3</v>
      </c>
      <c r="AA58" s="6"/>
    </row>
    <row r="59" spans="1:27" ht="18.75">
      <c r="A59" s="2" t="s">
        <v>65</v>
      </c>
      <c r="C59" s="4">
        <v>600000</v>
      </c>
      <c r="D59" s="4"/>
      <c r="E59" s="4">
        <v>12464648811</v>
      </c>
      <c r="F59" s="4"/>
      <c r="G59" s="4">
        <f>11278491300-11</f>
        <v>11278491289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600000</v>
      </c>
      <c r="R59" s="4"/>
      <c r="S59" s="4">
        <v>20360</v>
      </c>
      <c r="T59" s="4"/>
      <c r="U59" s="4">
        <v>12464648811</v>
      </c>
      <c r="V59" s="4"/>
      <c r="W59" s="4">
        <v>12143314800</v>
      </c>
      <c r="Y59" s="7">
        <v>2.1837062887958632E-3</v>
      </c>
      <c r="AA59" s="6"/>
    </row>
    <row r="60" spans="1:27" ht="18.75">
      <c r="A60" s="2" t="s">
        <v>66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2300000</v>
      </c>
      <c r="J60" s="4"/>
      <c r="K60" s="4">
        <v>63885124696</v>
      </c>
      <c r="L60" s="4"/>
      <c r="M60" s="4">
        <v>0</v>
      </c>
      <c r="N60" s="4"/>
      <c r="O60" s="4">
        <v>0</v>
      </c>
      <c r="P60" s="4"/>
      <c r="Q60" s="4">
        <v>2300000</v>
      </c>
      <c r="R60" s="4"/>
      <c r="S60" s="4">
        <v>28860</v>
      </c>
      <c r="T60" s="4"/>
      <c r="U60" s="4">
        <v>63885124696</v>
      </c>
      <c r="V60" s="4"/>
      <c r="W60" s="4">
        <v>65983050900</v>
      </c>
      <c r="Y60" s="7">
        <v>1.1865590703805813E-2</v>
      </c>
      <c r="AA60" s="6"/>
    </row>
    <row r="61" spans="1:27" ht="18.75">
      <c r="A61" s="2" t="s">
        <v>67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0</v>
      </c>
      <c r="L61" s="4"/>
      <c r="M61" s="4">
        <v>-836661</v>
      </c>
      <c r="N61" s="4"/>
      <c r="O61" s="4">
        <v>22356643302</v>
      </c>
      <c r="P61" s="4"/>
      <c r="Q61" s="4">
        <v>0</v>
      </c>
      <c r="R61" s="4"/>
      <c r="S61" s="4">
        <v>0</v>
      </c>
      <c r="T61" s="4"/>
      <c r="U61" s="4">
        <v>0</v>
      </c>
      <c r="V61" s="4"/>
      <c r="W61" s="4">
        <v>0</v>
      </c>
      <c r="Y61" s="7">
        <v>0</v>
      </c>
      <c r="AA61" s="6"/>
    </row>
    <row r="62" spans="1:27" ht="18.75">
      <c r="A62" s="2" t="s">
        <v>68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2981486</v>
      </c>
      <c r="J62" s="4"/>
      <c r="K62" s="4">
        <v>19681718120</v>
      </c>
      <c r="L62" s="4"/>
      <c r="M62" s="4">
        <v>-2981486</v>
      </c>
      <c r="N62" s="4"/>
      <c r="O62" s="4">
        <v>19783263485</v>
      </c>
      <c r="P62" s="4"/>
      <c r="Q62" s="4">
        <v>0</v>
      </c>
      <c r="R62" s="4"/>
      <c r="S62" s="4">
        <v>0</v>
      </c>
      <c r="T62" s="4"/>
      <c r="U62" s="4">
        <v>0</v>
      </c>
      <c r="V62" s="4"/>
      <c r="W62" s="4">
        <v>0</v>
      </c>
      <c r="Y62" s="7">
        <v>0</v>
      </c>
      <c r="AA62" s="6"/>
    </row>
    <row r="63" spans="1:27" ht="18.75">
      <c r="A63" s="2" t="s">
        <v>69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3573734</v>
      </c>
      <c r="J63" s="4"/>
      <c r="K63" s="4">
        <v>121029577100</v>
      </c>
      <c r="L63" s="4"/>
      <c r="M63" s="4">
        <v>0</v>
      </c>
      <c r="N63" s="4"/>
      <c r="O63" s="4">
        <v>0</v>
      </c>
      <c r="P63" s="4"/>
      <c r="Q63" s="4">
        <v>3573734</v>
      </c>
      <c r="R63" s="4"/>
      <c r="S63" s="4">
        <v>34800</v>
      </c>
      <c r="T63" s="4"/>
      <c r="U63" s="4">
        <v>121029577100</v>
      </c>
      <c r="V63" s="4"/>
      <c r="W63" s="4">
        <f>123625965837.96-7</f>
        <v>123625965830.96001</v>
      </c>
      <c r="Y63" s="7">
        <v>2.2231392621356556E-2</v>
      </c>
      <c r="AA63" s="6"/>
    </row>
    <row r="64" spans="1:27" ht="18.75">
      <c r="A64" s="2" t="s">
        <v>70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0</v>
      </c>
      <c r="L64" s="4"/>
      <c r="M64" s="4">
        <v>-2150000</v>
      </c>
      <c r="N64" s="4"/>
      <c r="O64" s="4">
        <v>34198154372</v>
      </c>
      <c r="P64" s="4"/>
      <c r="Q64" s="4">
        <v>0</v>
      </c>
      <c r="R64" s="4"/>
      <c r="S64" s="4">
        <v>0</v>
      </c>
      <c r="T64" s="4"/>
      <c r="U64" s="4">
        <v>0</v>
      </c>
      <c r="V64" s="4"/>
      <c r="W64" s="4">
        <v>0</v>
      </c>
      <c r="Y64" s="7">
        <v>0</v>
      </c>
      <c r="AA64" s="6"/>
    </row>
    <row r="65" spans="3:27" ht="19.5" thickBot="1">
      <c r="C65" s="10">
        <f>SUM(C9:C64)</f>
        <v>583777584</v>
      </c>
      <c r="D65" s="4"/>
      <c r="E65" s="10">
        <f>SUM(E9:E64)</f>
        <v>4666574560104</v>
      </c>
      <c r="F65" s="4"/>
      <c r="G65" s="10">
        <f>SUM(G9:G64)</f>
        <v>5026404224646.9453</v>
      </c>
      <c r="H65" s="4"/>
      <c r="I65" s="25">
        <f>SUM(I9:I64)</f>
        <v>31255220</v>
      </c>
      <c r="J65" s="24"/>
      <c r="K65" s="25">
        <f>SUM(K9:K64)</f>
        <v>449164578106</v>
      </c>
      <c r="L65" s="24"/>
      <c r="M65" s="25">
        <f>SUM(M9:M64)</f>
        <v>-22262393</v>
      </c>
      <c r="N65" s="24"/>
      <c r="O65" s="25">
        <f>SUM(O9:O64)</f>
        <v>424761206757</v>
      </c>
      <c r="P65" s="4"/>
      <c r="Q65" s="10">
        <f>SUM(Q9:Q64)</f>
        <v>602207072</v>
      </c>
      <c r="R65" s="4"/>
      <c r="S65" s="10">
        <f>SUM(S9:S64)</f>
        <v>1223975</v>
      </c>
      <c r="T65" s="4"/>
      <c r="U65" s="10">
        <f>SUM(U9:U64)</f>
        <v>4780374576386</v>
      </c>
      <c r="V65" s="4"/>
      <c r="W65" s="10">
        <f>SUM(W9:W64)</f>
        <v>5298796743858.9639</v>
      </c>
      <c r="Y65" s="11">
        <f>SUM(Y9:Y64)</f>
        <v>0.95287126811666467</v>
      </c>
      <c r="AA65" s="6"/>
    </row>
    <row r="66" spans="3:27" ht="15.75" thickTop="1"/>
    <row r="67" spans="3:27" ht="18.75">
      <c r="I67" s="14"/>
      <c r="K67" s="14"/>
      <c r="M67" s="14"/>
      <c r="O67" s="14"/>
      <c r="U67" s="3"/>
      <c r="W67" s="3"/>
    </row>
    <row r="68" spans="3:27">
      <c r="G68" s="9"/>
      <c r="I68" s="3"/>
      <c r="W68" s="3"/>
    </row>
    <row r="69" spans="3:27" ht="18.75">
      <c r="C69" s="9"/>
      <c r="D69" s="9"/>
      <c r="E69" s="9"/>
      <c r="F69" s="9"/>
      <c r="G69" s="9"/>
      <c r="I69" s="3"/>
      <c r="K69" s="3"/>
      <c r="W69" s="12"/>
    </row>
    <row r="71" spans="3:27">
      <c r="W71" s="3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tabSelected="1" view="pageBreakPreview" topLeftCell="A2" zoomScale="150" zoomScaleNormal="100" zoomScaleSheetLayoutView="150" workbookViewId="0">
      <selection activeCell="E15" sqref="E15"/>
    </sheetView>
  </sheetViews>
  <sheetFormatPr defaultRowHeight="1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6.42578125" style="1" bestFit="1" customWidth="1"/>
    <col min="10" max="10" width="9.140625" style="1"/>
    <col min="11" max="11" width="20.5703125" style="1" bestFit="1" customWidth="1"/>
    <col min="12" max="16384" width="9.140625" style="1"/>
  </cols>
  <sheetData>
    <row r="2" spans="1:11" ht="23.25">
      <c r="A2" s="20" t="s">
        <v>0</v>
      </c>
      <c r="B2" s="20"/>
      <c r="C2" s="20"/>
      <c r="D2" s="20"/>
      <c r="E2" s="20"/>
      <c r="F2" s="20"/>
      <c r="G2" s="20"/>
    </row>
    <row r="3" spans="1:11" ht="23.25" customHeight="1">
      <c r="A3" s="20" t="s">
        <v>107</v>
      </c>
      <c r="B3" s="20"/>
      <c r="C3" s="20"/>
      <c r="D3" s="20"/>
      <c r="E3" s="20"/>
      <c r="F3" s="20"/>
      <c r="G3" s="20"/>
    </row>
    <row r="4" spans="1:11" ht="23.25" customHeight="1">
      <c r="A4" s="20" t="s">
        <v>2</v>
      </c>
      <c r="B4" s="20"/>
      <c r="C4" s="20"/>
      <c r="D4" s="20"/>
      <c r="E4" s="20"/>
      <c r="F4" s="20"/>
      <c r="G4" s="20"/>
    </row>
    <row r="6" spans="1:11" ht="23.25">
      <c r="A6" s="22" t="s">
        <v>111</v>
      </c>
      <c r="C6" s="22" t="s">
        <v>78</v>
      </c>
      <c r="E6" s="22" t="s">
        <v>199</v>
      </c>
      <c r="G6" s="22" t="s">
        <v>13</v>
      </c>
      <c r="I6" s="4"/>
      <c r="K6" s="3"/>
    </row>
    <row r="7" spans="1:11" ht="18.75">
      <c r="A7" s="2" t="s">
        <v>207</v>
      </c>
      <c r="C7" s="4">
        <v>259905894174</v>
      </c>
      <c r="E7" s="7">
        <v>0.98710242365000356</v>
      </c>
      <c r="F7" s="16"/>
      <c r="G7" s="7">
        <v>4.6699999999999998E-2</v>
      </c>
      <c r="I7" s="6"/>
      <c r="K7" s="6"/>
    </row>
    <row r="8" spans="1:11" ht="18.75">
      <c r="A8" s="2" t="s">
        <v>208</v>
      </c>
      <c r="C8" s="4">
        <v>0</v>
      </c>
      <c r="E8" s="7">
        <v>0</v>
      </c>
      <c r="F8" s="16"/>
      <c r="G8" s="7">
        <v>0</v>
      </c>
      <c r="I8" s="6"/>
      <c r="K8" s="6"/>
    </row>
    <row r="9" spans="1:11" ht="18.75">
      <c r="A9" s="2" t="s">
        <v>209</v>
      </c>
      <c r="C9" s="4">
        <v>15098486</v>
      </c>
      <c r="E9" s="7">
        <v>1E-4</v>
      </c>
      <c r="F9" s="16"/>
      <c r="G9" s="7">
        <v>0</v>
      </c>
      <c r="I9" s="6"/>
      <c r="K9" s="6"/>
    </row>
    <row r="10" spans="1:11" ht="19.5" thickBot="1">
      <c r="C10" s="10">
        <f>SUM(C7:C9)</f>
        <v>259920992660</v>
      </c>
      <c r="E10" s="11">
        <f>SUM(E7:E9)</f>
        <v>0.98720242365000355</v>
      </c>
      <c r="F10" s="7"/>
      <c r="G10" s="11">
        <f>SUM(G7:G9)</f>
        <v>4.6699999999999998E-2</v>
      </c>
    </row>
    <row r="11" spans="1:11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view="pageBreakPreview" zoomScaleNormal="100" zoomScaleSheetLayoutView="100" workbookViewId="0">
      <selection activeCell="K12" sqref="K12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8" style="1" bestFit="1" customWidth="1"/>
    <col min="22" max="16384" width="9.140625" style="1"/>
  </cols>
  <sheetData>
    <row r="2" spans="1:21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ht="23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3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1" ht="30">
      <c r="A6" s="21" t="s">
        <v>73</v>
      </c>
      <c r="C6" s="22" t="s">
        <v>74</v>
      </c>
      <c r="D6" s="22" t="s">
        <v>74</v>
      </c>
      <c r="E6" s="22" t="s">
        <v>74</v>
      </c>
      <c r="F6" s="22" t="s">
        <v>74</v>
      </c>
      <c r="G6" s="22" t="s">
        <v>74</v>
      </c>
      <c r="H6" s="22" t="s">
        <v>74</v>
      </c>
      <c r="I6" s="22" t="s">
        <v>74</v>
      </c>
      <c r="K6" s="23" t="s">
        <v>4</v>
      </c>
      <c r="M6" s="22" t="s">
        <v>5</v>
      </c>
      <c r="N6" s="22" t="s">
        <v>5</v>
      </c>
      <c r="O6" s="22" t="s">
        <v>5</v>
      </c>
      <c r="Q6" s="23" t="s">
        <v>6</v>
      </c>
      <c r="R6" s="23" t="s">
        <v>6</v>
      </c>
      <c r="S6" s="23" t="s">
        <v>6</v>
      </c>
    </row>
    <row r="7" spans="1:21" ht="23.25">
      <c r="A7" s="22" t="s">
        <v>73</v>
      </c>
      <c r="C7" s="22" t="s">
        <v>75</v>
      </c>
      <c r="E7" s="22" t="s">
        <v>76</v>
      </c>
      <c r="G7" s="22" t="s">
        <v>77</v>
      </c>
      <c r="I7" s="22" t="s">
        <v>71</v>
      </c>
      <c r="K7" s="22" t="s">
        <v>78</v>
      </c>
      <c r="M7" s="22" t="s">
        <v>79</v>
      </c>
      <c r="O7" s="22" t="s">
        <v>80</v>
      </c>
      <c r="Q7" s="22" t="s">
        <v>78</v>
      </c>
      <c r="S7" s="22" t="s">
        <v>72</v>
      </c>
      <c r="U7" s="4"/>
    </row>
    <row r="8" spans="1:21" ht="18.75">
      <c r="A8" s="2" t="s">
        <v>81</v>
      </c>
      <c r="C8" s="5" t="s">
        <v>82</v>
      </c>
      <c r="E8" s="1" t="s">
        <v>83</v>
      </c>
      <c r="G8" s="5" t="s">
        <v>84</v>
      </c>
      <c r="I8" s="4">
        <v>0</v>
      </c>
      <c r="J8" s="4"/>
      <c r="K8" s="4">
        <v>63074880</v>
      </c>
      <c r="L8" s="4"/>
      <c r="M8" s="4">
        <v>118127287666</v>
      </c>
      <c r="N8" s="4"/>
      <c r="O8" s="4">
        <v>118190000300</v>
      </c>
      <c r="P8" s="4"/>
      <c r="Q8" s="4">
        <v>362246</v>
      </c>
      <c r="S8" s="7">
        <v>0</v>
      </c>
      <c r="U8" s="6"/>
    </row>
    <row r="9" spans="1:21" ht="18.75">
      <c r="A9" s="2" t="s">
        <v>85</v>
      </c>
      <c r="C9" s="5" t="s">
        <v>86</v>
      </c>
      <c r="E9" s="1" t="s">
        <v>83</v>
      </c>
      <c r="G9" s="5" t="s">
        <v>87</v>
      </c>
      <c r="I9" s="4">
        <v>10</v>
      </c>
      <c r="J9" s="4"/>
      <c r="K9" s="4">
        <v>393625</v>
      </c>
      <c r="L9" s="4"/>
      <c r="M9" s="4">
        <v>2658</v>
      </c>
      <c r="N9" s="4"/>
      <c r="O9" s="4">
        <v>0</v>
      </c>
      <c r="P9" s="4"/>
      <c r="Q9" s="4">
        <v>396283</v>
      </c>
      <c r="S9" s="7">
        <v>0</v>
      </c>
      <c r="U9" s="6"/>
    </row>
    <row r="10" spans="1:21" ht="18.75">
      <c r="A10" s="2" t="s">
        <v>88</v>
      </c>
      <c r="C10" s="5" t="s">
        <v>89</v>
      </c>
      <c r="E10" s="1" t="s">
        <v>83</v>
      </c>
      <c r="G10" s="5" t="s">
        <v>90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7">
        <v>0</v>
      </c>
      <c r="U10" s="6"/>
    </row>
    <row r="11" spans="1:21" ht="18.75">
      <c r="A11" s="2" t="s">
        <v>91</v>
      </c>
      <c r="C11" s="5" t="s">
        <v>92</v>
      </c>
      <c r="E11" s="1" t="s">
        <v>83</v>
      </c>
      <c r="G11" s="5" t="s">
        <v>90</v>
      </c>
      <c r="I11" s="4">
        <v>10</v>
      </c>
      <c r="J11" s="4"/>
      <c r="K11" s="4">
        <v>8939605</v>
      </c>
      <c r="L11" s="4"/>
      <c r="M11" s="4">
        <v>75332</v>
      </c>
      <c r="N11" s="4"/>
      <c r="O11" s="4">
        <v>0</v>
      </c>
      <c r="P11" s="4"/>
      <c r="Q11" s="4">
        <v>9014937</v>
      </c>
      <c r="S11" s="7">
        <v>0</v>
      </c>
      <c r="U11" s="6"/>
    </row>
    <row r="12" spans="1:21" ht="18.75">
      <c r="A12" s="2" t="s">
        <v>93</v>
      </c>
      <c r="C12" s="5" t="s">
        <v>94</v>
      </c>
      <c r="E12" s="1" t="s">
        <v>83</v>
      </c>
      <c r="G12" s="5" t="s">
        <v>95</v>
      </c>
      <c r="I12" s="4">
        <v>10</v>
      </c>
      <c r="J12" s="4"/>
      <c r="K12" s="4">
        <v>453870</v>
      </c>
      <c r="L12" s="4"/>
      <c r="M12" s="4">
        <v>0</v>
      </c>
      <c r="N12" s="4"/>
      <c r="O12" s="4">
        <v>0</v>
      </c>
      <c r="P12" s="4"/>
      <c r="Q12" s="4">
        <v>453870</v>
      </c>
      <c r="S12" s="7">
        <v>0</v>
      </c>
      <c r="U12" s="6"/>
    </row>
    <row r="13" spans="1:21" ht="18.75">
      <c r="A13" s="2" t="s">
        <v>93</v>
      </c>
      <c r="C13" s="5" t="s">
        <v>96</v>
      </c>
      <c r="E13" s="1" t="s">
        <v>97</v>
      </c>
      <c r="G13" s="5" t="s">
        <v>98</v>
      </c>
      <c r="I13" s="4">
        <v>0</v>
      </c>
      <c r="J13" s="4"/>
      <c r="K13" s="4">
        <v>520000</v>
      </c>
      <c r="L13" s="4"/>
      <c r="M13" s="4">
        <v>0</v>
      </c>
      <c r="N13" s="4"/>
      <c r="O13" s="4">
        <v>0</v>
      </c>
      <c r="P13" s="4"/>
      <c r="Q13" s="4">
        <v>520000</v>
      </c>
      <c r="S13" s="7">
        <v>0</v>
      </c>
      <c r="U13" s="6"/>
    </row>
    <row r="14" spans="1:21" ht="18.75">
      <c r="A14" s="2" t="s">
        <v>99</v>
      </c>
      <c r="C14" s="5" t="s">
        <v>100</v>
      </c>
      <c r="E14" s="1" t="s">
        <v>83</v>
      </c>
      <c r="G14" s="5" t="s">
        <v>101</v>
      </c>
      <c r="I14" s="4">
        <v>0</v>
      </c>
      <c r="J14" s="4"/>
      <c r="K14" s="4">
        <v>380875</v>
      </c>
      <c r="L14" s="4"/>
      <c r="M14" s="4">
        <v>0</v>
      </c>
      <c r="N14" s="4"/>
      <c r="O14" s="4">
        <v>0</v>
      </c>
      <c r="P14" s="4"/>
      <c r="Q14" s="4">
        <v>380875</v>
      </c>
      <c r="S14" s="7">
        <v>0</v>
      </c>
      <c r="U14" s="6"/>
    </row>
    <row r="15" spans="1:21" ht="18.75">
      <c r="A15" s="2" t="s">
        <v>102</v>
      </c>
      <c r="C15" s="5" t="s">
        <v>103</v>
      </c>
      <c r="E15" s="1" t="s">
        <v>97</v>
      </c>
      <c r="G15" s="5" t="s">
        <v>104</v>
      </c>
      <c r="I15" s="4">
        <v>0</v>
      </c>
      <c r="J15" s="4"/>
      <c r="K15" s="4">
        <v>2091888145</v>
      </c>
      <c r="L15" s="4"/>
      <c r="M15" s="4">
        <v>0</v>
      </c>
      <c r="N15" s="4"/>
      <c r="O15" s="4">
        <v>2091000300</v>
      </c>
      <c r="P15" s="4"/>
      <c r="Q15" s="4">
        <v>887845</v>
      </c>
      <c r="S15" s="7">
        <v>0</v>
      </c>
      <c r="U15" s="6"/>
    </row>
    <row r="16" spans="1:21" ht="18.75">
      <c r="A16" s="2" t="s">
        <v>102</v>
      </c>
      <c r="C16" s="5" t="s">
        <v>105</v>
      </c>
      <c r="E16" s="1" t="s">
        <v>83</v>
      </c>
      <c r="G16" s="5" t="s">
        <v>106</v>
      </c>
      <c r="I16" s="4">
        <v>0</v>
      </c>
      <c r="J16" s="4"/>
      <c r="K16" s="4">
        <v>11833592003</v>
      </c>
      <c r="L16" s="4"/>
      <c r="M16" s="4">
        <v>257205154813</v>
      </c>
      <c r="N16" s="4"/>
      <c r="O16" s="4">
        <v>182866790735</v>
      </c>
      <c r="P16" s="4"/>
      <c r="Q16" s="4">
        <v>86171956081</v>
      </c>
      <c r="S16" s="7">
        <v>1.55E-2</v>
      </c>
      <c r="U16" s="6"/>
    </row>
    <row r="17" spans="9:21" ht="19.5" thickBot="1">
      <c r="I17" s="4"/>
      <c r="J17" s="4"/>
      <c r="K17" s="10">
        <f>SUM(K8:K16)</f>
        <v>13999462923</v>
      </c>
      <c r="L17" s="4"/>
      <c r="M17" s="10">
        <f>SUM(M8:M16)</f>
        <v>375332520469</v>
      </c>
      <c r="N17" s="4"/>
      <c r="O17" s="10">
        <f>SUM(O8:O16)</f>
        <v>303147791335</v>
      </c>
      <c r="P17" s="4"/>
      <c r="Q17" s="10">
        <f>SUM(Q8:Q16)</f>
        <v>86184192057</v>
      </c>
      <c r="S17" s="11">
        <f>SUM(S8:S16)</f>
        <v>1.55E-2</v>
      </c>
      <c r="U17" s="15"/>
    </row>
    <row r="18" spans="9:21" ht="15.75" thickTop="1"/>
    <row r="19" spans="9:21">
      <c r="K19" s="3"/>
      <c r="M19" s="3"/>
      <c r="O19" s="3"/>
      <c r="Q19" s="3"/>
      <c r="S19" s="3"/>
    </row>
    <row r="20" spans="9:21">
      <c r="K20" s="3"/>
      <c r="L20" s="3"/>
      <c r="M20" s="3"/>
      <c r="N20" s="3"/>
      <c r="O20" s="3"/>
      <c r="P20" s="3"/>
      <c r="Q20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view="pageBreakPreview" zoomScaleNormal="100" zoomScaleSheetLayoutView="100" workbookViewId="0">
      <selection activeCell="P10" sqref="P10"/>
    </sheetView>
  </sheetViews>
  <sheetFormatPr defaultRowHeight="15"/>
  <cols>
    <col min="1" max="1" width="22.5703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3.25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23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6" spans="1:18" ht="23.25">
      <c r="A6" s="22" t="s">
        <v>108</v>
      </c>
      <c r="B6" s="22" t="s">
        <v>108</v>
      </c>
      <c r="C6" s="22" t="s">
        <v>108</v>
      </c>
      <c r="D6" s="22" t="s">
        <v>108</v>
      </c>
      <c r="E6" s="22" t="s">
        <v>108</v>
      </c>
      <c r="F6" s="22" t="s">
        <v>108</v>
      </c>
      <c r="H6" s="22" t="s">
        <v>109</v>
      </c>
      <c r="I6" s="22" t="s">
        <v>109</v>
      </c>
      <c r="J6" s="22" t="s">
        <v>109</v>
      </c>
      <c r="K6" s="22" t="s">
        <v>109</v>
      </c>
      <c r="L6" s="22" t="s">
        <v>109</v>
      </c>
      <c r="N6" s="22" t="s">
        <v>110</v>
      </c>
      <c r="O6" s="22" t="s">
        <v>110</v>
      </c>
      <c r="P6" s="22" t="s">
        <v>110</v>
      </c>
      <c r="Q6" s="22" t="s">
        <v>110</v>
      </c>
      <c r="R6" s="22" t="s">
        <v>110</v>
      </c>
    </row>
    <row r="7" spans="1:18" ht="23.25">
      <c r="A7" s="22" t="s">
        <v>111</v>
      </c>
      <c r="C7" s="22" t="s">
        <v>112</v>
      </c>
      <c r="F7" s="22" t="s">
        <v>71</v>
      </c>
      <c r="H7" s="20" t="s">
        <v>113</v>
      </c>
      <c r="J7" s="22" t="s">
        <v>114</v>
      </c>
      <c r="L7" s="22" t="s">
        <v>115</v>
      </c>
      <c r="N7" s="22" t="s">
        <v>113</v>
      </c>
      <c r="P7" s="22" t="s">
        <v>114</v>
      </c>
      <c r="R7" s="22" t="s">
        <v>115</v>
      </c>
    </row>
    <row r="8" spans="1:18" ht="18.75">
      <c r="A8" s="2" t="s">
        <v>81</v>
      </c>
      <c r="C8" s="4">
        <v>30</v>
      </c>
      <c r="F8" s="4">
        <v>0</v>
      </c>
      <c r="G8" s="4"/>
      <c r="H8" s="4">
        <v>0</v>
      </c>
      <c r="I8" s="4"/>
      <c r="J8" s="4">
        <v>0</v>
      </c>
      <c r="K8" s="4"/>
      <c r="L8" s="4">
        <v>0</v>
      </c>
      <c r="M8" s="4"/>
      <c r="N8" s="4">
        <v>156489009</v>
      </c>
      <c r="O8" s="4"/>
      <c r="P8" s="4">
        <v>0</v>
      </c>
      <c r="Q8" s="4"/>
      <c r="R8" s="4">
        <v>156489009</v>
      </c>
    </row>
    <row r="9" spans="1:18" ht="18.75">
      <c r="A9" s="2" t="s">
        <v>85</v>
      </c>
      <c r="C9" s="4">
        <v>29</v>
      </c>
      <c r="F9" s="4">
        <v>10</v>
      </c>
      <c r="G9" s="4"/>
      <c r="H9" s="4">
        <v>2660</v>
      </c>
      <c r="I9" s="4"/>
      <c r="J9" s="4">
        <v>0</v>
      </c>
      <c r="K9" s="4"/>
      <c r="L9" s="4">
        <v>2660</v>
      </c>
      <c r="M9" s="4"/>
      <c r="N9" s="4">
        <v>31101</v>
      </c>
      <c r="O9" s="4"/>
      <c r="P9" s="4">
        <v>3</v>
      </c>
      <c r="Q9" s="4"/>
      <c r="R9" s="4">
        <v>31098</v>
      </c>
    </row>
    <row r="10" spans="1:18" ht="18.75">
      <c r="A10" s="2" t="s">
        <v>88</v>
      </c>
      <c r="C10" s="4">
        <v>23</v>
      </c>
      <c r="F10" s="4">
        <v>10</v>
      </c>
      <c r="G10" s="4"/>
      <c r="H10" s="4">
        <v>1860</v>
      </c>
      <c r="I10" s="4"/>
      <c r="J10" s="4">
        <v>12</v>
      </c>
      <c r="K10" s="4"/>
      <c r="L10" s="4">
        <v>1848</v>
      </c>
      <c r="M10" s="4"/>
      <c r="N10" s="4">
        <v>19006</v>
      </c>
      <c r="O10" s="4"/>
      <c r="P10" s="4">
        <v>129</v>
      </c>
      <c r="Q10" s="4"/>
      <c r="R10" s="4">
        <v>18877</v>
      </c>
    </row>
    <row r="11" spans="1:18" ht="18.75">
      <c r="A11" s="2" t="s">
        <v>91</v>
      </c>
      <c r="C11" s="4">
        <v>30</v>
      </c>
      <c r="F11" s="4">
        <v>10</v>
      </c>
      <c r="G11" s="4"/>
      <c r="H11" s="4">
        <v>75451</v>
      </c>
      <c r="I11" s="4"/>
      <c r="J11" s="4">
        <v>1</v>
      </c>
      <c r="K11" s="4"/>
      <c r="L11" s="4">
        <v>75450</v>
      </c>
      <c r="M11" s="4"/>
      <c r="N11" s="4">
        <v>8692121</v>
      </c>
      <c r="O11" s="4"/>
      <c r="P11" s="4">
        <v>121</v>
      </c>
      <c r="Q11" s="4"/>
      <c r="R11" s="4">
        <v>8692000</v>
      </c>
    </row>
    <row r="12" spans="1:18" ht="18.75">
      <c r="A12" s="2" t="s">
        <v>93</v>
      </c>
      <c r="C12" s="4">
        <v>30</v>
      </c>
      <c r="F12" s="4">
        <v>10</v>
      </c>
      <c r="G12" s="4"/>
      <c r="H12" s="4">
        <v>3844</v>
      </c>
      <c r="I12" s="4"/>
      <c r="J12" s="4">
        <v>32</v>
      </c>
      <c r="K12" s="4"/>
      <c r="L12" s="4">
        <v>3812</v>
      </c>
      <c r="M12" s="4"/>
      <c r="N12" s="4">
        <v>63403</v>
      </c>
      <c r="O12" s="4"/>
      <c r="P12" s="4">
        <v>190</v>
      </c>
      <c r="Q12" s="4"/>
      <c r="R12" s="4">
        <v>63213</v>
      </c>
    </row>
    <row r="13" spans="1:18" ht="18.75">
      <c r="A13" s="2" t="s">
        <v>102</v>
      </c>
      <c r="C13" s="4">
        <v>30</v>
      </c>
      <c r="F13" s="4">
        <v>0</v>
      </c>
      <c r="G13" s="4"/>
      <c r="H13" s="4">
        <v>15014671</v>
      </c>
      <c r="I13" s="4"/>
      <c r="J13" s="4">
        <v>0</v>
      </c>
      <c r="K13" s="4"/>
      <c r="L13" s="4">
        <v>15014671</v>
      </c>
      <c r="M13" s="4"/>
      <c r="N13" s="4">
        <v>48803291</v>
      </c>
      <c r="O13" s="4"/>
      <c r="P13" s="4">
        <v>0</v>
      </c>
      <c r="Q13" s="4"/>
      <c r="R13" s="4">
        <v>48803291</v>
      </c>
    </row>
    <row r="14" spans="1:18" ht="19.5" thickBot="1">
      <c r="C14" s="4"/>
      <c r="D14" s="4"/>
      <c r="E14" s="4"/>
      <c r="F14" s="4"/>
      <c r="G14" s="4"/>
      <c r="H14" s="10">
        <f>SUM(H8:H13)</f>
        <v>15098486</v>
      </c>
      <c r="I14" s="4"/>
      <c r="J14" s="10">
        <f>SUM(J8:J13)</f>
        <v>45</v>
      </c>
      <c r="K14" s="4"/>
      <c r="L14" s="10">
        <f>SUM(L8:L13)</f>
        <v>15098441</v>
      </c>
      <c r="M14" s="4"/>
      <c r="N14" s="10">
        <f>SUM(N8:N13)</f>
        <v>214097931</v>
      </c>
      <c r="O14" s="4"/>
      <c r="P14" s="10">
        <f>SUM(P8:P13)</f>
        <v>443</v>
      </c>
      <c r="Q14" s="4"/>
      <c r="R14" s="10">
        <f>SUM(R8:R13)</f>
        <v>214097488</v>
      </c>
    </row>
    <row r="15" spans="1:18" ht="15.75" thickTop="1"/>
    <row r="16" spans="1:18" ht="18.75"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8:18"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8"/>
  <sheetViews>
    <sheetView rightToLeft="1" view="pageBreakPreview" zoomScale="80" zoomScaleNormal="100" zoomScaleSheetLayoutView="80" workbookViewId="0">
      <selection activeCell="O48" sqref="O14:O48"/>
    </sheetView>
  </sheetViews>
  <sheetFormatPr defaultRowHeight="18.75"/>
  <cols>
    <col min="1" max="1" width="27.5703125" style="1" bestFit="1" customWidth="1"/>
    <col min="2" max="2" width="1" style="1" customWidth="1"/>
    <col min="3" max="3" width="15.140625" style="16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3.25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3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3.25">
      <c r="A6" s="21" t="s">
        <v>3</v>
      </c>
      <c r="C6" s="22" t="s">
        <v>117</v>
      </c>
      <c r="D6" s="22" t="s">
        <v>117</v>
      </c>
      <c r="E6" s="22" t="s">
        <v>117</v>
      </c>
      <c r="F6" s="22" t="s">
        <v>117</v>
      </c>
      <c r="G6" s="22" t="s">
        <v>117</v>
      </c>
      <c r="I6" s="22" t="s">
        <v>109</v>
      </c>
      <c r="J6" s="22" t="s">
        <v>109</v>
      </c>
      <c r="K6" s="22" t="s">
        <v>109</v>
      </c>
      <c r="L6" s="22" t="s">
        <v>109</v>
      </c>
      <c r="M6" s="22" t="s">
        <v>109</v>
      </c>
      <c r="O6" s="22" t="s">
        <v>110</v>
      </c>
      <c r="P6" s="22" t="s">
        <v>110</v>
      </c>
      <c r="Q6" s="22" t="s">
        <v>110</v>
      </c>
      <c r="R6" s="22" t="s">
        <v>110</v>
      </c>
      <c r="S6" s="22" t="s">
        <v>110</v>
      </c>
    </row>
    <row r="7" spans="1:19" ht="23.25">
      <c r="A7" s="22" t="s">
        <v>3</v>
      </c>
      <c r="C7" s="8" t="s">
        <v>118</v>
      </c>
      <c r="E7" s="8" t="s">
        <v>119</v>
      </c>
      <c r="G7" s="8" t="s">
        <v>120</v>
      </c>
      <c r="I7" s="8" t="s">
        <v>121</v>
      </c>
      <c r="K7" s="8" t="s">
        <v>114</v>
      </c>
      <c r="M7" s="8" t="s">
        <v>122</v>
      </c>
      <c r="O7" s="8" t="s">
        <v>121</v>
      </c>
      <c r="Q7" s="8" t="s">
        <v>114</v>
      </c>
      <c r="S7" s="8" t="s">
        <v>122</v>
      </c>
    </row>
    <row r="8" spans="1:19" ht="18.75" customHeight="1">
      <c r="A8" s="2" t="s">
        <v>123</v>
      </c>
      <c r="C8" s="16" t="s">
        <v>124</v>
      </c>
      <c r="E8" s="4">
        <v>1398518</v>
      </c>
      <c r="F8" s="4"/>
      <c r="G8" s="4">
        <v>350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489481300</v>
      </c>
      <c r="P8" s="4"/>
      <c r="Q8" s="4">
        <v>0</v>
      </c>
      <c r="R8" s="4"/>
      <c r="S8" s="4">
        <f>O8-Q8</f>
        <v>489481300</v>
      </c>
    </row>
    <row r="9" spans="1:19">
      <c r="A9" s="2" t="s">
        <v>58</v>
      </c>
      <c r="C9" s="16" t="s">
        <v>125</v>
      </c>
      <c r="E9" s="4">
        <v>6942000</v>
      </c>
      <c r="F9" s="4"/>
      <c r="G9" s="4">
        <v>300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2082600000</v>
      </c>
      <c r="P9" s="4"/>
      <c r="Q9" s="4">
        <v>0</v>
      </c>
      <c r="R9" s="4"/>
      <c r="S9" s="4">
        <f t="shared" ref="S9:S54" si="0">O9-Q9</f>
        <v>2082600000</v>
      </c>
    </row>
    <row r="10" spans="1:19">
      <c r="A10" s="2" t="s">
        <v>31</v>
      </c>
      <c r="C10" s="16" t="s">
        <v>126</v>
      </c>
      <c r="E10" s="4">
        <v>3200000</v>
      </c>
      <c r="F10" s="4"/>
      <c r="G10" s="4">
        <v>380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1216000000</v>
      </c>
      <c r="P10" s="4"/>
      <c r="Q10" s="4">
        <v>0</v>
      </c>
      <c r="R10" s="4"/>
      <c r="S10" s="4">
        <f t="shared" si="0"/>
        <v>1216000000</v>
      </c>
    </row>
    <row r="11" spans="1:19">
      <c r="A11" s="2" t="s">
        <v>53</v>
      </c>
      <c r="C11" s="16" t="s">
        <v>127</v>
      </c>
      <c r="E11" s="4">
        <v>2490764</v>
      </c>
      <c r="F11" s="4"/>
      <c r="G11" s="4">
        <v>150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373614600</v>
      </c>
      <c r="P11" s="4"/>
      <c r="Q11" s="4">
        <v>4050023</v>
      </c>
      <c r="R11" s="4"/>
      <c r="S11" s="4">
        <f t="shared" si="0"/>
        <v>369564577</v>
      </c>
    </row>
    <row r="12" spans="1:19">
      <c r="A12" s="2" t="s">
        <v>43</v>
      </c>
      <c r="C12" s="16" t="s">
        <v>128</v>
      </c>
      <c r="E12" s="4">
        <v>4000000</v>
      </c>
      <c r="F12" s="4"/>
      <c r="G12" s="4">
        <v>2000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8000000000</v>
      </c>
      <c r="P12" s="4"/>
      <c r="Q12" s="4">
        <v>0</v>
      </c>
      <c r="R12" s="4"/>
      <c r="S12" s="4">
        <f t="shared" si="0"/>
        <v>8000000000</v>
      </c>
    </row>
    <row r="13" spans="1:19">
      <c r="A13" s="2" t="s">
        <v>42</v>
      </c>
      <c r="C13" s="16" t="s">
        <v>129</v>
      </c>
      <c r="E13" s="4">
        <v>17350000</v>
      </c>
      <c r="F13" s="4"/>
      <c r="G13" s="4">
        <v>720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12492000000</v>
      </c>
      <c r="P13" s="4"/>
      <c r="Q13" s="4">
        <v>740505155</v>
      </c>
      <c r="R13" s="4"/>
      <c r="S13" s="4">
        <f t="shared" si="0"/>
        <v>11751494845</v>
      </c>
    </row>
    <row r="14" spans="1:19">
      <c r="A14" s="2" t="s">
        <v>44</v>
      </c>
      <c r="C14" s="16" t="s">
        <v>130</v>
      </c>
      <c r="E14" s="4">
        <v>32382652</v>
      </c>
      <c r="F14" s="4"/>
      <c r="G14" s="4">
        <v>1930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24">
        <v>62498518360</v>
      </c>
      <c r="P14" s="4"/>
      <c r="Q14" s="4">
        <v>0</v>
      </c>
      <c r="R14" s="4"/>
      <c r="S14" s="4">
        <f t="shared" si="0"/>
        <v>62498518360</v>
      </c>
    </row>
    <row r="15" spans="1:19">
      <c r="A15" s="2" t="s">
        <v>61</v>
      </c>
      <c r="C15" s="16" t="s">
        <v>131</v>
      </c>
      <c r="E15" s="4">
        <v>9795660</v>
      </c>
      <c r="F15" s="4"/>
      <c r="G15" s="4">
        <v>280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24">
        <v>2742792608</v>
      </c>
      <c r="P15" s="4"/>
      <c r="Q15" s="4">
        <v>0</v>
      </c>
      <c r="R15" s="4"/>
      <c r="S15" s="4">
        <f t="shared" si="0"/>
        <v>2742792608</v>
      </c>
    </row>
    <row r="16" spans="1:19">
      <c r="A16" s="2" t="s">
        <v>54</v>
      </c>
      <c r="C16" s="16" t="s">
        <v>131</v>
      </c>
      <c r="E16" s="4">
        <v>85397261</v>
      </c>
      <c r="F16" s="4"/>
      <c r="G16" s="4">
        <v>28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24">
        <v>2391124040</v>
      </c>
      <c r="P16" s="4"/>
      <c r="Q16" s="4">
        <v>0</v>
      </c>
      <c r="R16" s="4"/>
      <c r="S16" s="4">
        <f t="shared" si="0"/>
        <v>2391124040</v>
      </c>
    </row>
    <row r="17" spans="1:19">
      <c r="A17" s="2" t="s">
        <v>132</v>
      </c>
      <c r="C17" s="16" t="s">
        <v>133</v>
      </c>
      <c r="E17" s="4">
        <v>499387</v>
      </c>
      <c r="F17" s="4"/>
      <c r="G17" s="4">
        <v>73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24">
        <v>36455251</v>
      </c>
      <c r="P17" s="4"/>
      <c r="Q17" s="4">
        <v>468323</v>
      </c>
      <c r="R17" s="4"/>
      <c r="S17" s="4">
        <f t="shared" si="0"/>
        <v>35986928</v>
      </c>
    </row>
    <row r="18" spans="1:19">
      <c r="A18" s="2" t="s">
        <v>41</v>
      </c>
      <c r="C18" s="16" t="s">
        <v>134</v>
      </c>
      <c r="E18" s="4">
        <v>7100000</v>
      </c>
      <c r="F18" s="4"/>
      <c r="G18" s="4">
        <v>1000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24">
        <v>7100000000</v>
      </c>
      <c r="P18" s="4"/>
      <c r="Q18" s="4">
        <v>0</v>
      </c>
      <c r="R18" s="4"/>
      <c r="S18" s="4">
        <f t="shared" si="0"/>
        <v>7100000000</v>
      </c>
    </row>
    <row r="19" spans="1:19">
      <c r="A19" s="2" t="s">
        <v>65</v>
      </c>
      <c r="C19" s="16" t="s">
        <v>6</v>
      </c>
      <c r="E19" s="4">
        <v>600000</v>
      </c>
      <c r="F19" s="4"/>
      <c r="G19" s="4">
        <v>1840</v>
      </c>
      <c r="H19" s="4"/>
      <c r="I19" s="4">
        <v>1104000000</v>
      </c>
      <c r="J19" s="4"/>
      <c r="K19" s="4">
        <v>144000000</v>
      </c>
      <c r="L19" s="4"/>
      <c r="M19" s="4">
        <f>I19-K19</f>
        <v>960000000</v>
      </c>
      <c r="N19" s="4"/>
      <c r="O19" s="24">
        <v>1104000000</v>
      </c>
      <c r="P19" s="4"/>
      <c r="Q19" s="4">
        <v>144000000</v>
      </c>
      <c r="R19" s="4"/>
      <c r="S19" s="4">
        <f t="shared" si="0"/>
        <v>960000000</v>
      </c>
    </row>
    <row r="20" spans="1:19">
      <c r="A20" s="2" t="s">
        <v>46</v>
      </c>
      <c r="C20" s="16" t="s">
        <v>135</v>
      </c>
      <c r="E20" s="4">
        <v>6760088</v>
      </c>
      <c r="F20" s="4"/>
      <c r="G20" s="4">
        <v>2000</v>
      </c>
      <c r="H20" s="4"/>
      <c r="I20" s="4">
        <v>0</v>
      </c>
      <c r="J20" s="4"/>
      <c r="K20" s="4">
        <v>0</v>
      </c>
      <c r="L20" s="4"/>
      <c r="M20" s="4">
        <f t="shared" ref="M20:M54" si="1">I20-K20</f>
        <v>0</v>
      </c>
      <c r="N20" s="4"/>
      <c r="O20" s="24">
        <v>13520176000</v>
      </c>
      <c r="P20" s="4"/>
      <c r="Q20" s="4">
        <v>281103592</v>
      </c>
      <c r="R20" s="4"/>
      <c r="S20" s="4">
        <f t="shared" si="0"/>
        <v>13239072408</v>
      </c>
    </row>
    <row r="21" spans="1:19">
      <c r="A21" s="2" t="s">
        <v>136</v>
      </c>
      <c r="C21" s="16" t="s">
        <v>137</v>
      </c>
      <c r="E21" s="4">
        <v>4500000</v>
      </c>
      <c r="F21" s="4"/>
      <c r="G21" s="4">
        <v>2370</v>
      </c>
      <c r="H21" s="4"/>
      <c r="I21" s="4">
        <v>0</v>
      </c>
      <c r="J21" s="4"/>
      <c r="K21" s="4">
        <v>0</v>
      </c>
      <c r="L21" s="4"/>
      <c r="M21" s="4">
        <f t="shared" si="1"/>
        <v>0</v>
      </c>
      <c r="N21" s="4"/>
      <c r="O21" s="24">
        <v>10665000000</v>
      </c>
      <c r="P21" s="4"/>
      <c r="Q21" s="4">
        <v>0</v>
      </c>
      <c r="R21" s="4"/>
      <c r="S21" s="4">
        <f t="shared" si="0"/>
        <v>10665000000</v>
      </c>
    </row>
    <row r="22" spans="1:19">
      <c r="A22" s="2" t="s">
        <v>45</v>
      </c>
      <c r="C22" s="16" t="s">
        <v>138</v>
      </c>
      <c r="E22" s="4">
        <v>7864723</v>
      </c>
      <c r="F22" s="4"/>
      <c r="G22" s="4">
        <v>1100</v>
      </c>
      <c r="H22" s="4"/>
      <c r="I22" s="4">
        <v>0</v>
      </c>
      <c r="J22" s="4"/>
      <c r="K22" s="4">
        <v>0</v>
      </c>
      <c r="L22" s="4"/>
      <c r="M22" s="4">
        <f t="shared" si="1"/>
        <v>0</v>
      </c>
      <c r="N22" s="4"/>
      <c r="O22" s="24">
        <v>8651195300</v>
      </c>
      <c r="P22" s="4"/>
      <c r="Q22" s="4">
        <v>87978257</v>
      </c>
      <c r="R22" s="4"/>
      <c r="S22" s="4">
        <f t="shared" si="0"/>
        <v>8563217043</v>
      </c>
    </row>
    <row r="23" spans="1:19">
      <c r="A23" s="2" t="s">
        <v>21</v>
      </c>
      <c r="C23" s="16" t="s">
        <v>128</v>
      </c>
      <c r="E23" s="4">
        <v>3050000</v>
      </c>
      <c r="F23" s="4"/>
      <c r="G23" s="4">
        <v>4175</v>
      </c>
      <c r="H23" s="4"/>
      <c r="I23" s="4">
        <v>0</v>
      </c>
      <c r="J23" s="4"/>
      <c r="K23" s="4">
        <v>0</v>
      </c>
      <c r="L23" s="4"/>
      <c r="M23" s="4">
        <f t="shared" si="1"/>
        <v>0</v>
      </c>
      <c r="N23" s="4"/>
      <c r="O23" s="24">
        <v>12733752596</v>
      </c>
      <c r="P23" s="4"/>
      <c r="Q23" s="4">
        <v>0</v>
      </c>
      <c r="R23" s="4"/>
      <c r="S23" s="4">
        <f t="shared" si="0"/>
        <v>12733752596</v>
      </c>
    </row>
    <row r="24" spans="1:19">
      <c r="A24" s="2" t="s">
        <v>139</v>
      </c>
      <c r="C24" s="16" t="s">
        <v>140</v>
      </c>
      <c r="E24" s="4">
        <v>6250000</v>
      </c>
      <c r="F24" s="4"/>
      <c r="G24" s="4">
        <v>1300</v>
      </c>
      <c r="H24" s="4"/>
      <c r="I24" s="4">
        <v>0</v>
      </c>
      <c r="J24" s="4"/>
      <c r="K24" s="4">
        <v>0</v>
      </c>
      <c r="L24" s="4"/>
      <c r="M24" s="4">
        <f t="shared" si="1"/>
        <v>0</v>
      </c>
      <c r="N24" s="4"/>
      <c r="O24" s="24">
        <v>8125000000</v>
      </c>
      <c r="P24" s="4"/>
      <c r="Q24" s="4">
        <v>0</v>
      </c>
      <c r="R24" s="4"/>
      <c r="S24" s="4">
        <f t="shared" si="0"/>
        <v>8125000000</v>
      </c>
    </row>
    <row r="25" spans="1:19">
      <c r="A25" s="2" t="s">
        <v>51</v>
      </c>
      <c r="C25" s="16" t="s">
        <v>141</v>
      </c>
      <c r="E25" s="4">
        <v>33223310</v>
      </c>
      <c r="F25" s="4"/>
      <c r="G25" s="4">
        <v>400</v>
      </c>
      <c r="H25" s="4"/>
      <c r="I25" s="4">
        <v>0</v>
      </c>
      <c r="J25" s="4"/>
      <c r="K25" s="4">
        <v>0</v>
      </c>
      <c r="L25" s="4"/>
      <c r="M25" s="4">
        <f t="shared" si="1"/>
        <v>0</v>
      </c>
      <c r="N25" s="4"/>
      <c r="O25" s="24">
        <v>13289329479</v>
      </c>
      <c r="P25" s="4"/>
      <c r="Q25" s="4">
        <v>0</v>
      </c>
      <c r="R25" s="4"/>
      <c r="S25" s="4">
        <f t="shared" si="0"/>
        <v>13289329479</v>
      </c>
    </row>
    <row r="26" spans="1:19">
      <c r="A26" s="2" t="s">
        <v>142</v>
      </c>
      <c r="C26" s="16" t="s">
        <v>143</v>
      </c>
      <c r="E26" s="4">
        <v>6000000</v>
      </c>
      <c r="F26" s="4"/>
      <c r="G26" s="4">
        <v>800</v>
      </c>
      <c r="H26" s="4"/>
      <c r="I26" s="4">
        <v>0</v>
      </c>
      <c r="J26" s="4"/>
      <c r="K26" s="4">
        <v>0</v>
      </c>
      <c r="L26" s="4"/>
      <c r="M26" s="4">
        <f t="shared" si="1"/>
        <v>0</v>
      </c>
      <c r="N26" s="4"/>
      <c r="O26" s="24">
        <v>4800000000</v>
      </c>
      <c r="P26" s="4"/>
      <c r="Q26" s="4">
        <v>0</v>
      </c>
      <c r="R26" s="4"/>
      <c r="S26" s="4">
        <f t="shared" si="0"/>
        <v>4800000000</v>
      </c>
    </row>
    <row r="27" spans="1:19">
      <c r="A27" s="2" t="s">
        <v>144</v>
      </c>
      <c r="C27" s="16" t="s">
        <v>131</v>
      </c>
      <c r="E27" s="4">
        <v>20321813</v>
      </c>
      <c r="F27" s="4"/>
      <c r="G27" s="4">
        <v>66</v>
      </c>
      <c r="H27" s="4"/>
      <c r="I27" s="4">
        <v>0</v>
      </c>
      <c r="J27" s="4"/>
      <c r="K27" s="4">
        <v>0</v>
      </c>
      <c r="L27" s="4"/>
      <c r="M27" s="4">
        <f t="shared" si="1"/>
        <v>0</v>
      </c>
      <c r="N27" s="4"/>
      <c r="O27" s="24">
        <v>1341239658</v>
      </c>
      <c r="P27" s="4"/>
      <c r="Q27" s="4">
        <v>0</v>
      </c>
      <c r="R27" s="4"/>
      <c r="S27" s="4">
        <f t="shared" si="0"/>
        <v>1341239658</v>
      </c>
    </row>
    <row r="28" spans="1:19">
      <c r="A28" s="2" t="s">
        <v>20</v>
      </c>
      <c r="C28" s="16" t="s">
        <v>145</v>
      </c>
      <c r="E28" s="4">
        <v>4706882</v>
      </c>
      <c r="F28" s="4"/>
      <c r="G28" s="4">
        <v>3850</v>
      </c>
      <c r="H28" s="4"/>
      <c r="I28" s="4">
        <v>0</v>
      </c>
      <c r="J28" s="4"/>
      <c r="K28" s="4">
        <v>0</v>
      </c>
      <c r="L28" s="4"/>
      <c r="M28" s="4">
        <f t="shared" si="1"/>
        <v>0</v>
      </c>
      <c r="N28" s="4"/>
      <c r="O28" s="24">
        <v>18121510326</v>
      </c>
      <c r="P28" s="4"/>
      <c r="Q28" s="4">
        <v>0</v>
      </c>
      <c r="R28" s="4"/>
      <c r="S28" s="4">
        <f>O28-Q28</f>
        <v>18121510326</v>
      </c>
    </row>
    <row r="29" spans="1:19">
      <c r="A29" s="2" t="s">
        <v>55</v>
      </c>
      <c r="C29" s="16" t="s">
        <v>146</v>
      </c>
      <c r="E29" s="4">
        <v>2665000</v>
      </c>
      <c r="F29" s="4"/>
      <c r="G29" s="4">
        <v>3530</v>
      </c>
      <c r="H29" s="4"/>
      <c r="I29" s="4">
        <v>0</v>
      </c>
      <c r="J29" s="4"/>
      <c r="K29" s="4">
        <v>0</v>
      </c>
      <c r="L29" s="4"/>
      <c r="M29" s="4">
        <f t="shared" si="1"/>
        <v>0</v>
      </c>
      <c r="N29" s="4"/>
      <c r="O29" s="24">
        <v>9407450000</v>
      </c>
      <c r="P29" s="4"/>
      <c r="Q29" s="4">
        <v>0</v>
      </c>
      <c r="R29" s="4"/>
      <c r="S29" s="4">
        <f t="shared" si="0"/>
        <v>9407450000</v>
      </c>
    </row>
    <row r="30" spans="1:19">
      <c r="A30" s="2" t="s">
        <v>15</v>
      </c>
      <c r="C30" s="16" t="s">
        <v>147</v>
      </c>
      <c r="E30" s="4">
        <v>15000000</v>
      </c>
      <c r="F30" s="4"/>
      <c r="G30" s="4">
        <v>62</v>
      </c>
      <c r="H30" s="4"/>
      <c r="I30" s="4">
        <v>0</v>
      </c>
      <c r="J30" s="4"/>
      <c r="K30" s="4">
        <v>0</v>
      </c>
      <c r="L30" s="4"/>
      <c r="M30" s="4">
        <f t="shared" si="1"/>
        <v>0</v>
      </c>
      <c r="N30" s="4"/>
      <c r="O30" s="24">
        <v>930000000</v>
      </c>
      <c r="P30" s="4"/>
      <c r="Q30" s="4">
        <v>0</v>
      </c>
      <c r="R30" s="4"/>
      <c r="S30" s="4">
        <f t="shared" si="0"/>
        <v>930000000</v>
      </c>
    </row>
    <row r="31" spans="1:19">
      <c r="A31" s="2" t="s">
        <v>48</v>
      </c>
      <c r="C31" s="16" t="s">
        <v>148</v>
      </c>
      <c r="E31" s="4">
        <v>13546448</v>
      </c>
      <c r="F31" s="4"/>
      <c r="G31" s="4">
        <v>600</v>
      </c>
      <c r="H31" s="4"/>
      <c r="I31" s="4">
        <v>0</v>
      </c>
      <c r="J31" s="4"/>
      <c r="K31" s="4">
        <v>0</v>
      </c>
      <c r="L31" s="4"/>
      <c r="M31" s="4">
        <f t="shared" si="1"/>
        <v>0</v>
      </c>
      <c r="N31" s="4"/>
      <c r="O31" s="24">
        <v>8127868800</v>
      </c>
      <c r="P31" s="4"/>
      <c r="Q31" s="4">
        <v>147580671</v>
      </c>
      <c r="R31" s="4"/>
      <c r="S31" s="4">
        <f t="shared" si="0"/>
        <v>7980288129</v>
      </c>
    </row>
    <row r="32" spans="1:19">
      <c r="A32" s="2" t="s">
        <v>38</v>
      </c>
      <c r="C32" s="16" t="s">
        <v>149</v>
      </c>
      <c r="E32" s="4">
        <v>8800000</v>
      </c>
      <c r="F32" s="4"/>
      <c r="G32" s="4">
        <v>1930</v>
      </c>
      <c r="H32" s="4"/>
      <c r="I32" s="4">
        <v>0</v>
      </c>
      <c r="J32" s="4"/>
      <c r="K32" s="4">
        <v>0</v>
      </c>
      <c r="L32" s="4"/>
      <c r="M32" s="4">
        <f t="shared" si="1"/>
        <v>0</v>
      </c>
      <c r="N32" s="4"/>
      <c r="O32" s="24">
        <v>16984000000</v>
      </c>
      <c r="P32" s="4"/>
      <c r="Q32" s="4">
        <v>0</v>
      </c>
      <c r="R32" s="4"/>
      <c r="S32" s="4">
        <f t="shared" si="0"/>
        <v>16984000000</v>
      </c>
    </row>
    <row r="33" spans="1:19">
      <c r="A33" s="2" t="s">
        <v>39</v>
      </c>
      <c r="C33" s="16" t="s">
        <v>150</v>
      </c>
      <c r="E33" s="4">
        <v>1795536</v>
      </c>
      <c r="F33" s="4"/>
      <c r="G33" s="4">
        <v>4750</v>
      </c>
      <c r="H33" s="4"/>
      <c r="I33" s="4">
        <v>0</v>
      </c>
      <c r="J33" s="4"/>
      <c r="K33" s="4">
        <v>0</v>
      </c>
      <c r="L33" s="4"/>
      <c r="M33" s="4">
        <f t="shared" si="1"/>
        <v>0</v>
      </c>
      <c r="N33" s="4"/>
      <c r="O33" s="24">
        <v>8528800750</v>
      </c>
      <c r="P33" s="4"/>
      <c r="Q33" s="4">
        <v>0</v>
      </c>
      <c r="R33" s="4"/>
      <c r="S33" s="4">
        <f t="shared" si="0"/>
        <v>8528800750</v>
      </c>
    </row>
    <row r="34" spans="1:19">
      <c r="A34" s="2" t="s">
        <v>62</v>
      </c>
      <c r="C34" s="16" t="s">
        <v>151</v>
      </c>
      <c r="E34" s="4">
        <v>1179000</v>
      </c>
      <c r="F34" s="4"/>
      <c r="G34" s="4">
        <v>1100</v>
      </c>
      <c r="H34" s="4"/>
      <c r="I34" s="4">
        <v>0</v>
      </c>
      <c r="J34" s="4"/>
      <c r="K34" s="4">
        <v>0</v>
      </c>
      <c r="L34" s="4"/>
      <c r="M34" s="4">
        <f t="shared" si="1"/>
        <v>0</v>
      </c>
      <c r="N34" s="4"/>
      <c r="O34" s="24">
        <v>1938566300</v>
      </c>
      <c r="P34" s="4"/>
      <c r="Q34" s="4">
        <v>0</v>
      </c>
      <c r="R34" s="4"/>
      <c r="S34" s="4">
        <f t="shared" si="0"/>
        <v>1938566300</v>
      </c>
    </row>
    <row r="35" spans="1:19">
      <c r="A35" s="2" t="s">
        <v>32</v>
      </c>
      <c r="C35" s="16" t="s">
        <v>147</v>
      </c>
      <c r="E35" s="4">
        <v>782257</v>
      </c>
      <c r="F35" s="4"/>
      <c r="G35" s="4">
        <v>300</v>
      </c>
      <c r="H35" s="4"/>
      <c r="I35" s="4">
        <v>0</v>
      </c>
      <c r="J35" s="4"/>
      <c r="K35" s="4">
        <v>0</v>
      </c>
      <c r="L35" s="4"/>
      <c r="M35" s="4">
        <f t="shared" si="1"/>
        <v>0</v>
      </c>
      <c r="N35" s="4"/>
      <c r="O35" s="24">
        <v>234677100</v>
      </c>
      <c r="P35" s="4"/>
      <c r="Q35" s="4">
        <v>0</v>
      </c>
      <c r="R35" s="4"/>
      <c r="S35" s="4">
        <f t="shared" si="0"/>
        <v>234677100</v>
      </c>
    </row>
    <row r="36" spans="1:19">
      <c r="A36" s="2" t="s">
        <v>56</v>
      </c>
      <c r="C36" s="16" t="s">
        <v>152</v>
      </c>
      <c r="E36" s="4">
        <v>1142895</v>
      </c>
      <c r="F36" s="4"/>
      <c r="G36" s="4">
        <v>2600</v>
      </c>
      <c r="H36" s="4"/>
      <c r="I36" s="4">
        <v>0</v>
      </c>
      <c r="J36" s="4"/>
      <c r="K36" s="4">
        <v>0</v>
      </c>
      <c r="L36" s="4"/>
      <c r="M36" s="4">
        <f t="shared" si="1"/>
        <v>0</v>
      </c>
      <c r="N36" s="4"/>
      <c r="O36" s="24">
        <v>2971527000</v>
      </c>
      <c r="P36" s="4"/>
      <c r="Q36" s="4">
        <v>0</v>
      </c>
      <c r="R36" s="4"/>
      <c r="S36" s="4">
        <f t="shared" si="0"/>
        <v>2971527000</v>
      </c>
    </row>
    <row r="37" spans="1:19">
      <c r="A37" s="2" t="s">
        <v>57</v>
      </c>
      <c r="C37" s="16" t="s">
        <v>153</v>
      </c>
      <c r="E37" s="4">
        <v>4118000</v>
      </c>
      <c r="F37" s="4"/>
      <c r="G37" s="4">
        <v>1800</v>
      </c>
      <c r="H37" s="4"/>
      <c r="I37" s="4">
        <v>0</v>
      </c>
      <c r="J37" s="4"/>
      <c r="K37" s="4">
        <v>0</v>
      </c>
      <c r="L37" s="4"/>
      <c r="M37" s="4">
        <f t="shared" si="1"/>
        <v>0</v>
      </c>
      <c r="N37" s="4"/>
      <c r="O37" s="24">
        <v>7412400000</v>
      </c>
      <c r="P37" s="4"/>
      <c r="Q37" s="4">
        <v>0</v>
      </c>
      <c r="R37" s="4"/>
      <c r="S37" s="4">
        <f t="shared" si="0"/>
        <v>7412400000</v>
      </c>
    </row>
    <row r="38" spans="1:19">
      <c r="A38" s="2" t="s">
        <v>64</v>
      </c>
      <c r="C38" s="16" t="s">
        <v>154</v>
      </c>
      <c r="E38" s="4">
        <v>2995371</v>
      </c>
      <c r="F38" s="4"/>
      <c r="G38" s="4">
        <v>700</v>
      </c>
      <c r="H38" s="4"/>
      <c r="I38" s="4">
        <v>0</v>
      </c>
      <c r="J38" s="4"/>
      <c r="K38" s="4">
        <v>0</v>
      </c>
      <c r="L38" s="4"/>
      <c r="M38" s="4">
        <f t="shared" si="1"/>
        <v>0</v>
      </c>
      <c r="N38" s="4"/>
      <c r="O38" s="24">
        <v>2096759700</v>
      </c>
      <c r="P38" s="4"/>
      <c r="Q38" s="4">
        <v>211741743</v>
      </c>
      <c r="R38" s="4"/>
      <c r="S38" s="4">
        <f t="shared" si="0"/>
        <v>1885017957</v>
      </c>
    </row>
    <row r="39" spans="1:19">
      <c r="A39" s="2" t="s">
        <v>155</v>
      </c>
      <c r="C39" s="16" t="s">
        <v>140</v>
      </c>
      <c r="E39" s="4">
        <v>450652</v>
      </c>
      <c r="F39" s="4"/>
      <c r="G39" s="4">
        <v>6500</v>
      </c>
      <c r="H39" s="4"/>
      <c r="I39" s="4">
        <v>0</v>
      </c>
      <c r="J39" s="4"/>
      <c r="K39" s="4">
        <v>0</v>
      </c>
      <c r="L39" s="4"/>
      <c r="M39" s="4">
        <f t="shared" si="1"/>
        <v>0</v>
      </c>
      <c r="N39" s="4"/>
      <c r="O39" s="24">
        <v>2929238000</v>
      </c>
      <c r="P39" s="4"/>
      <c r="Q39" s="4">
        <v>0</v>
      </c>
      <c r="R39" s="4"/>
      <c r="S39" s="4">
        <f t="shared" si="0"/>
        <v>2929238000</v>
      </c>
    </row>
    <row r="40" spans="1:19">
      <c r="A40" s="2" t="s">
        <v>156</v>
      </c>
      <c r="C40" s="16" t="s">
        <v>147</v>
      </c>
      <c r="E40" s="4">
        <v>500000</v>
      </c>
      <c r="F40" s="4"/>
      <c r="G40" s="4">
        <v>2000</v>
      </c>
      <c r="H40" s="4"/>
      <c r="I40" s="4">
        <v>0</v>
      </c>
      <c r="J40" s="4"/>
      <c r="K40" s="4">
        <v>0</v>
      </c>
      <c r="L40" s="4"/>
      <c r="M40" s="4">
        <f t="shared" si="1"/>
        <v>0</v>
      </c>
      <c r="N40" s="4"/>
      <c r="O40" s="24">
        <v>1000000000</v>
      </c>
      <c r="P40" s="4"/>
      <c r="Q40" s="4">
        <v>0</v>
      </c>
      <c r="R40" s="4"/>
      <c r="S40" s="4">
        <f t="shared" si="0"/>
        <v>1000000000</v>
      </c>
    </row>
    <row r="41" spans="1:19">
      <c r="A41" s="2" t="s">
        <v>157</v>
      </c>
      <c r="C41" s="16" t="s">
        <v>158</v>
      </c>
      <c r="E41" s="4">
        <v>500000</v>
      </c>
      <c r="F41" s="4"/>
      <c r="G41" s="4">
        <v>1680</v>
      </c>
      <c r="H41" s="4"/>
      <c r="I41" s="4">
        <v>0</v>
      </c>
      <c r="J41" s="4"/>
      <c r="K41" s="4">
        <v>0</v>
      </c>
      <c r="L41" s="4"/>
      <c r="M41" s="4">
        <f t="shared" si="1"/>
        <v>0</v>
      </c>
      <c r="N41" s="4"/>
      <c r="O41" s="24">
        <v>840004911</v>
      </c>
      <c r="P41" s="4"/>
      <c r="Q41" s="4">
        <v>0</v>
      </c>
      <c r="R41" s="4"/>
      <c r="S41" s="4">
        <f t="shared" si="0"/>
        <v>840004911</v>
      </c>
    </row>
    <row r="42" spans="1:19">
      <c r="A42" s="2" t="s">
        <v>29</v>
      </c>
      <c r="C42" s="16" t="s">
        <v>138</v>
      </c>
      <c r="E42" s="4">
        <v>1129857</v>
      </c>
      <c r="F42" s="4"/>
      <c r="G42" s="4">
        <v>3450</v>
      </c>
      <c r="H42" s="4"/>
      <c r="I42" s="4">
        <v>0</v>
      </c>
      <c r="J42" s="4"/>
      <c r="K42" s="4">
        <v>0</v>
      </c>
      <c r="L42" s="4"/>
      <c r="M42" s="4">
        <f t="shared" si="1"/>
        <v>0</v>
      </c>
      <c r="N42" s="4"/>
      <c r="O42" s="24">
        <v>3898006650</v>
      </c>
      <c r="P42" s="4"/>
      <c r="Q42" s="4">
        <v>78483355</v>
      </c>
      <c r="R42" s="4"/>
      <c r="S42" s="4">
        <f t="shared" si="0"/>
        <v>3819523295</v>
      </c>
    </row>
    <row r="43" spans="1:19">
      <c r="A43" s="2" t="s">
        <v>159</v>
      </c>
      <c r="C43" s="16" t="s">
        <v>145</v>
      </c>
      <c r="E43" s="4">
        <v>938850</v>
      </c>
      <c r="F43" s="4"/>
      <c r="G43" s="4">
        <v>20000</v>
      </c>
      <c r="H43" s="4"/>
      <c r="I43" s="4">
        <v>0</v>
      </c>
      <c r="J43" s="4"/>
      <c r="K43" s="4">
        <v>0</v>
      </c>
      <c r="L43" s="4"/>
      <c r="M43" s="4">
        <f t="shared" si="1"/>
        <v>0</v>
      </c>
      <c r="N43" s="4"/>
      <c r="O43" s="24">
        <v>18777000000</v>
      </c>
      <c r="P43" s="4"/>
      <c r="Q43" s="4">
        <v>0</v>
      </c>
      <c r="R43" s="4"/>
      <c r="S43" s="4">
        <f t="shared" si="0"/>
        <v>18777000000</v>
      </c>
    </row>
    <row r="44" spans="1:19">
      <c r="A44" s="2" t="s">
        <v>160</v>
      </c>
      <c r="C44" s="16" t="s">
        <v>161</v>
      </c>
      <c r="E44" s="4">
        <v>11896067</v>
      </c>
      <c r="F44" s="4"/>
      <c r="G44" s="4">
        <v>84</v>
      </c>
      <c r="H44" s="4"/>
      <c r="I44" s="4">
        <v>0</v>
      </c>
      <c r="J44" s="4"/>
      <c r="K44" s="4">
        <v>0</v>
      </c>
      <c r="L44" s="4"/>
      <c r="M44" s="4">
        <f t="shared" si="1"/>
        <v>0</v>
      </c>
      <c r="N44" s="4"/>
      <c r="O44" s="24">
        <v>999269628</v>
      </c>
      <c r="P44" s="4"/>
      <c r="Q44" s="4">
        <v>0</v>
      </c>
      <c r="R44" s="4"/>
      <c r="S44" s="4">
        <f t="shared" si="0"/>
        <v>999269628</v>
      </c>
    </row>
    <row r="45" spans="1:19">
      <c r="A45" s="2" t="s">
        <v>24</v>
      </c>
      <c r="C45" s="16" t="s">
        <v>162</v>
      </c>
      <c r="E45" s="4">
        <v>500000</v>
      </c>
      <c r="F45" s="4"/>
      <c r="G45" s="4">
        <v>24750</v>
      </c>
      <c r="H45" s="4"/>
      <c r="I45" s="4">
        <v>12375000000</v>
      </c>
      <c r="J45" s="4"/>
      <c r="K45" s="4">
        <v>581592689</v>
      </c>
      <c r="L45" s="4"/>
      <c r="M45" s="4">
        <f>I45-K45</f>
        <v>11793407311</v>
      </c>
      <c r="N45" s="4"/>
      <c r="O45" s="24">
        <v>12375000000</v>
      </c>
      <c r="P45" s="4"/>
      <c r="Q45" s="4">
        <v>581592689</v>
      </c>
      <c r="R45" s="4"/>
      <c r="S45" s="4">
        <f t="shared" si="0"/>
        <v>11793407311</v>
      </c>
    </row>
    <row r="46" spans="1:19">
      <c r="A46" s="2" t="s">
        <v>40</v>
      </c>
      <c r="C46" s="16" t="s">
        <v>163</v>
      </c>
      <c r="E46" s="4">
        <v>9330901</v>
      </c>
      <c r="F46" s="4"/>
      <c r="G46" s="4">
        <v>825</v>
      </c>
      <c r="H46" s="4"/>
      <c r="I46" s="4">
        <v>0</v>
      </c>
      <c r="J46" s="4"/>
      <c r="K46" s="4">
        <v>0</v>
      </c>
      <c r="L46" s="4"/>
      <c r="M46" s="4">
        <f t="shared" si="1"/>
        <v>0</v>
      </c>
      <c r="N46" s="4"/>
      <c r="O46" s="24">
        <v>7697993325</v>
      </c>
      <c r="P46" s="4"/>
      <c r="Q46" s="4">
        <v>0</v>
      </c>
      <c r="R46" s="4"/>
      <c r="S46" s="4">
        <f>O46-Q46</f>
        <v>7697993325</v>
      </c>
    </row>
    <row r="47" spans="1:19">
      <c r="A47" s="2" t="s">
        <v>67</v>
      </c>
      <c r="C47" s="16" t="s">
        <v>147</v>
      </c>
      <c r="E47" s="4">
        <v>671009</v>
      </c>
      <c r="F47" s="4"/>
      <c r="G47" s="4">
        <v>2000</v>
      </c>
      <c r="H47" s="4"/>
      <c r="I47" s="4">
        <v>0</v>
      </c>
      <c r="J47" s="4"/>
      <c r="K47" s="4">
        <v>0</v>
      </c>
      <c r="L47" s="4"/>
      <c r="M47" s="4">
        <f t="shared" si="1"/>
        <v>0</v>
      </c>
      <c r="N47" s="4"/>
      <c r="O47" s="24">
        <v>1342018000</v>
      </c>
      <c r="P47" s="4"/>
      <c r="Q47" s="4">
        <v>0</v>
      </c>
      <c r="R47" s="4"/>
      <c r="S47" s="4">
        <f t="shared" si="0"/>
        <v>1342018000</v>
      </c>
    </row>
    <row r="48" spans="1:19">
      <c r="A48" s="2" t="s">
        <v>164</v>
      </c>
      <c r="C48" s="16" t="s">
        <v>124</v>
      </c>
      <c r="E48" s="4">
        <v>48678</v>
      </c>
      <c r="F48" s="4"/>
      <c r="G48" s="4">
        <v>5500</v>
      </c>
      <c r="H48" s="4"/>
      <c r="I48" s="4">
        <v>0</v>
      </c>
      <c r="J48" s="4"/>
      <c r="K48" s="4">
        <v>0</v>
      </c>
      <c r="L48" s="4"/>
      <c r="M48" s="4">
        <f t="shared" si="1"/>
        <v>0</v>
      </c>
      <c r="N48" s="4"/>
      <c r="O48" s="24">
        <v>267729000</v>
      </c>
      <c r="P48" s="4"/>
      <c r="Q48" s="4">
        <v>0</v>
      </c>
      <c r="R48" s="4"/>
      <c r="S48" s="4">
        <f t="shared" si="0"/>
        <v>267729000</v>
      </c>
    </row>
    <row r="49" spans="1:19">
      <c r="A49" s="2" t="s">
        <v>25</v>
      </c>
      <c r="C49" s="16" t="s">
        <v>165</v>
      </c>
      <c r="E49" s="4">
        <v>2450000</v>
      </c>
      <c r="F49" s="4"/>
      <c r="G49" s="4">
        <v>9400</v>
      </c>
      <c r="H49" s="4"/>
      <c r="I49" s="4">
        <v>0</v>
      </c>
      <c r="J49" s="4"/>
      <c r="K49" s="4">
        <v>0</v>
      </c>
      <c r="L49" s="4"/>
      <c r="M49" s="4">
        <f t="shared" si="1"/>
        <v>0</v>
      </c>
      <c r="N49" s="4"/>
      <c r="O49" s="4">
        <v>23030000000</v>
      </c>
      <c r="P49" s="4"/>
      <c r="Q49" s="4">
        <v>0</v>
      </c>
      <c r="R49" s="4"/>
      <c r="S49" s="4">
        <f>O49-Q49</f>
        <v>23030000000</v>
      </c>
    </row>
    <row r="50" spans="1:19">
      <c r="A50" s="2" t="s">
        <v>166</v>
      </c>
      <c r="C50" s="16" t="s">
        <v>167</v>
      </c>
      <c r="E50" s="4">
        <v>7659395</v>
      </c>
      <c r="F50" s="4"/>
      <c r="G50" s="4">
        <v>121</v>
      </c>
      <c r="H50" s="4"/>
      <c r="I50" s="4">
        <v>0</v>
      </c>
      <c r="J50" s="4"/>
      <c r="K50" s="4">
        <v>0</v>
      </c>
      <c r="L50" s="4"/>
      <c r="M50" s="4">
        <f t="shared" si="1"/>
        <v>0</v>
      </c>
      <c r="N50" s="4"/>
      <c r="O50" s="4">
        <v>926786795</v>
      </c>
      <c r="P50" s="4"/>
      <c r="Q50" s="4">
        <v>0</v>
      </c>
      <c r="R50" s="4"/>
      <c r="S50" s="4">
        <f t="shared" si="0"/>
        <v>926786795</v>
      </c>
    </row>
    <row r="51" spans="1:19">
      <c r="A51" s="2" t="s">
        <v>168</v>
      </c>
      <c r="C51" s="16" t="s">
        <v>145</v>
      </c>
      <c r="E51" s="4">
        <v>397424</v>
      </c>
      <c r="F51" s="4"/>
      <c r="G51" s="4">
        <v>3000</v>
      </c>
      <c r="H51" s="4"/>
      <c r="I51" s="4">
        <v>0</v>
      </c>
      <c r="J51" s="4"/>
      <c r="K51" s="4">
        <v>0</v>
      </c>
      <c r="L51" s="4"/>
      <c r="M51" s="4">
        <f t="shared" si="1"/>
        <v>0</v>
      </c>
      <c r="N51" s="4"/>
      <c r="O51" s="4">
        <v>1192272000</v>
      </c>
      <c r="P51" s="4"/>
      <c r="Q51" s="4">
        <v>0</v>
      </c>
      <c r="R51" s="4"/>
      <c r="S51" s="4">
        <f t="shared" si="0"/>
        <v>1192272000</v>
      </c>
    </row>
    <row r="52" spans="1:19">
      <c r="A52" s="2" t="s">
        <v>33</v>
      </c>
      <c r="C52" s="16" t="s">
        <v>126</v>
      </c>
      <c r="E52" s="4">
        <v>95581</v>
      </c>
      <c r="F52" s="4"/>
      <c r="G52" s="4">
        <v>110</v>
      </c>
      <c r="H52" s="4"/>
      <c r="I52" s="4">
        <v>0</v>
      </c>
      <c r="J52" s="4"/>
      <c r="K52" s="4">
        <v>0</v>
      </c>
      <c r="L52" s="4"/>
      <c r="M52" s="4">
        <f t="shared" si="1"/>
        <v>0</v>
      </c>
      <c r="N52" s="4"/>
      <c r="O52" s="4">
        <v>10513910</v>
      </c>
      <c r="P52" s="4"/>
      <c r="Q52" s="4">
        <v>0</v>
      </c>
      <c r="R52" s="4"/>
      <c r="S52" s="4">
        <f t="shared" si="0"/>
        <v>10513910</v>
      </c>
    </row>
    <row r="53" spans="1:19">
      <c r="A53" s="2" t="s">
        <v>30</v>
      </c>
      <c r="C53" s="16" t="s">
        <v>169</v>
      </c>
      <c r="E53" s="4">
        <v>325402</v>
      </c>
      <c r="F53" s="4"/>
      <c r="G53" s="4">
        <v>430</v>
      </c>
      <c r="H53" s="4"/>
      <c r="I53" s="4">
        <v>0</v>
      </c>
      <c r="J53" s="4"/>
      <c r="K53" s="4">
        <v>0</v>
      </c>
      <c r="L53" s="4"/>
      <c r="M53" s="4">
        <f t="shared" si="1"/>
        <v>0</v>
      </c>
      <c r="N53" s="4"/>
      <c r="O53" s="4">
        <v>139922860</v>
      </c>
      <c r="P53" s="4"/>
      <c r="Q53" s="4">
        <v>5788011</v>
      </c>
      <c r="R53" s="4"/>
      <c r="S53" s="4">
        <f t="shared" si="0"/>
        <v>134134849</v>
      </c>
    </row>
    <row r="54" spans="1:19">
      <c r="A54" s="2" t="s">
        <v>23</v>
      </c>
      <c r="C54" s="16" t="s">
        <v>167</v>
      </c>
      <c r="E54" s="4">
        <v>800000</v>
      </c>
      <c r="F54" s="4"/>
      <c r="G54" s="4">
        <v>10000</v>
      </c>
      <c r="H54" s="4"/>
      <c r="I54" s="4">
        <v>0</v>
      </c>
      <c r="J54" s="4"/>
      <c r="K54" s="4">
        <v>0</v>
      </c>
      <c r="L54" s="4"/>
      <c r="M54" s="4">
        <f t="shared" si="1"/>
        <v>0</v>
      </c>
      <c r="N54" s="4"/>
      <c r="O54" s="4">
        <v>8000000000</v>
      </c>
      <c r="P54" s="4"/>
      <c r="Q54" s="4">
        <v>0</v>
      </c>
      <c r="R54" s="4"/>
      <c r="S54" s="4">
        <f t="shared" si="0"/>
        <v>8000000000</v>
      </c>
    </row>
    <row r="55" spans="1:19" ht="19.5" thickBot="1">
      <c r="E55" s="4"/>
      <c r="F55" s="4"/>
      <c r="G55" s="4"/>
      <c r="H55" s="4"/>
      <c r="I55" s="10">
        <f>SUM(I8:I54)</f>
        <v>13479000000</v>
      </c>
      <c r="J55" s="4"/>
      <c r="K55" s="10">
        <f>SUM(K8:K54)</f>
        <v>725592689</v>
      </c>
      <c r="L55" s="4"/>
      <c r="M55" s="10">
        <f>SUM(M8:M54)</f>
        <v>12753407311</v>
      </c>
      <c r="N55" s="4"/>
      <c r="O55" s="10">
        <f>SUM(O8:O54)</f>
        <v>333831594247</v>
      </c>
      <c r="P55" s="4"/>
      <c r="Q55" s="10">
        <f>SUM(Q8:Q54)</f>
        <v>2283291819</v>
      </c>
      <c r="R55" s="4"/>
      <c r="S55" s="10">
        <f>SUM(S8:S54)</f>
        <v>331548302428</v>
      </c>
    </row>
    <row r="56" spans="1:19" ht="19.5" thickTop="1">
      <c r="E56" s="4"/>
      <c r="F56" s="4"/>
      <c r="G56" s="4"/>
      <c r="H56" s="4"/>
      <c r="I56" s="4"/>
      <c r="J56" s="4"/>
      <c r="K56" s="4"/>
      <c r="L56" s="4"/>
      <c r="M56" s="4"/>
      <c r="N56" s="4"/>
      <c r="P56" s="4"/>
      <c r="Q56" s="4"/>
      <c r="R56" s="4"/>
      <c r="S56" s="4"/>
    </row>
    <row r="57" spans="1:19">
      <c r="K57" s="14"/>
      <c r="O57" s="3"/>
      <c r="Q57" s="14"/>
    </row>
    <row r="58" spans="1:19">
      <c r="K58" s="3"/>
      <c r="O58" s="3"/>
      <c r="Q58" s="3"/>
    </row>
  </sheetData>
  <mergeCells count="7">
    <mergeCell ref="O6:S6"/>
    <mergeCell ref="I6:M6"/>
    <mergeCell ref="A2:S2"/>
    <mergeCell ref="A3:S3"/>
    <mergeCell ref="A4:S4"/>
    <mergeCell ref="A6:A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5"/>
  <sheetViews>
    <sheetView rightToLeft="1" view="pageBreakPreview" zoomScale="80" zoomScaleNormal="100" zoomScaleSheetLayoutView="80" workbookViewId="0">
      <selection activeCell="Q61" sqref="Q61"/>
    </sheetView>
  </sheetViews>
  <sheetFormatPr defaultRowHeight="1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3.25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3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3.25">
      <c r="A6" s="21" t="s">
        <v>3</v>
      </c>
      <c r="C6" s="22" t="s">
        <v>109</v>
      </c>
      <c r="D6" s="22" t="s">
        <v>109</v>
      </c>
      <c r="E6" s="22" t="s">
        <v>109</v>
      </c>
      <c r="F6" s="22" t="s">
        <v>109</v>
      </c>
      <c r="G6" s="22" t="s">
        <v>109</v>
      </c>
      <c r="H6" s="22" t="s">
        <v>109</v>
      </c>
      <c r="I6" s="22" t="s">
        <v>109</v>
      </c>
      <c r="K6" s="22" t="s">
        <v>110</v>
      </c>
      <c r="L6" s="22" t="s">
        <v>110</v>
      </c>
      <c r="M6" s="22" t="s">
        <v>110</v>
      </c>
      <c r="N6" s="22" t="s">
        <v>110</v>
      </c>
      <c r="O6" s="22" t="s">
        <v>110</v>
      </c>
      <c r="P6" s="22" t="s">
        <v>110</v>
      </c>
      <c r="Q6" s="22" t="s">
        <v>110</v>
      </c>
    </row>
    <row r="7" spans="1:17" ht="23.25">
      <c r="A7" s="22" t="s">
        <v>3</v>
      </c>
      <c r="C7" s="22" t="s">
        <v>7</v>
      </c>
      <c r="E7" s="22" t="s">
        <v>170</v>
      </c>
      <c r="G7" s="22" t="s">
        <v>171</v>
      </c>
      <c r="I7" s="22" t="s">
        <v>172</v>
      </c>
      <c r="K7" s="22" t="s">
        <v>7</v>
      </c>
      <c r="M7" s="22" t="s">
        <v>170</v>
      </c>
      <c r="O7" s="22" t="s">
        <v>171</v>
      </c>
      <c r="Q7" s="22" t="s">
        <v>172</v>
      </c>
    </row>
    <row r="8" spans="1:17" ht="18.75">
      <c r="A8" s="2" t="s">
        <v>66</v>
      </c>
      <c r="C8" s="4">
        <v>2300000</v>
      </c>
      <c r="D8" s="4"/>
      <c r="E8" s="4">
        <v>65983050900</v>
      </c>
      <c r="F8" s="4"/>
      <c r="G8" s="4">
        <v>63885124696</v>
      </c>
      <c r="H8" s="4"/>
      <c r="I8" s="4">
        <f>E8-G8</f>
        <v>2097926204</v>
      </c>
      <c r="J8" s="4"/>
      <c r="K8" s="4">
        <v>2300000</v>
      </c>
      <c r="L8" s="4"/>
      <c r="M8" s="4">
        <v>65983050900</v>
      </c>
      <c r="N8" s="4"/>
      <c r="O8" s="4">
        <v>63885124696</v>
      </c>
      <c r="P8" s="4"/>
      <c r="Q8" s="4">
        <f>M8-O8</f>
        <v>2097926204</v>
      </c>
    </row>
    <row r="9" spans="1:17" ht="18.75">
      <c r="A9" s="2" t="s">
        <v>50</v>
      </c>
      <c r="C9" s="4">
        <v>785000</v>
      </c>
      <c r="D9" s="4"/>
      <c r="E9" s="4">
        <v>73350949500</v>
      </c>
      <c r="F9" s="4"/>
      <c r="G9" s="4">
        <v>63245685712</v>
      </c>
      <c r="H9" s="4"/>
      <c r="I9" s="4">
        <f t="shared" ref="I9:I60" si="0">E9-G9</f>
        <v>10105263788</v>
      </c>
      <c r="J9" s="4"/>
      <c r="K9" s="4">
        <v>785000</v>
      </c>
      <c r="L9" s="4"/>
      <c r="M9" s="4">
        <v>73350949500</v>
      </c>
      <c r="N9" s="4"/>
      <c r="O9" s="4">
        <v>59578141884</v>
      </c>
      <c r="P9" s="4"/>
      <c r="Q9" s="4">
        <f t="shared" ref="Q9:Q60" si="1">M9-O9</f>
        <v>13772807616</v>
      </c>
    </row>
    <row r="10" spans="1:17" ht="18.75">
      <c r="A10" s="2" t="s">
        <v>60</v>
      </c>
      <c r="C10" s="4">
        <v>16700000</v>
      </c>
      <c r="D10" s="4"/>
      <c r="E10" s="4">
        <v>279886706100</v>
      </c>
      <c r="F10" s="4"/>
      <c r="G10" s="4">
        <v>267934248900</v>
      </c>
      <c r="H10" s="4"/>
      <c r="I10" s="4">
        <f t="shared" si="0"/>
        <v>11952457200</v>
      </c>
      <c r="J10" s="4"/>
      <c r="K10" s="4">
        <v>16700000</v>
      </c>
      <c r="L10" s="4"/>
      <c r="M10" s="4">
        <v>279886706100</v>
      </c>
      <c r="N10" s="4"/>
      <c r="O10" s="4">
        <v>234728569020</v>
      </c>
      <c r="P10" s="4"/>
      <c r="Q10" s="4">
        <f t="shared" si="1"/>
        <v>45158137080</v>
      </c>
    </row>
    <row r="11" spans="1:17" ht="18.75">
      <c r="A11" s="2" t="s">
        <v>40</v>
      </c>
      <c r="C11" s="4">
        <v>7800000</v>
      </c>
      <c r="D11" s="4"/>
      <c r="E11" s="4">
        <v>85444561800</v>
      </c>
      <c r="F11" s="4"/>
      <c r="G11" s="4">
        <v>72883746000</v>
      </c>
      <c r="H11" s="4"/>
      <c r="I11" s="4">
        <f t="shared" si="0"/>
        <v>12560815800</v>
      </c>
      <c r="J11" s="4"/>
      <c r="K11" s="4">
        <v>7800000</v>
      </c>
      <c r="L11" s="4"/>
      <c r="M11" s="4">
        <v>85444561800</v>
      </c>
      <c r="N11" s="4"/>
      <c r="O11" s="4">
        <v>73216289339</v>
      </c>
      <c r="P11" s="4"/>
      <c r="Q11" s="4">
        <f t="shared" si="1"/>
        <v>12228272461</v>
      </c>
    </row>
    <row r="12" spans="1:17" ht="18.75">
      <c r="A12" s="2" t="s">
        <v>20</v>
      </c>
      <c r="C12" s="4">
        <v>22000000</v>
      </c>
      <c r="D12" s="4"/>
      <c r="E12" s="4">
        <v>198571428000</v>
      </c>
      <c r="F12" s="4"/>
      <c r="G12" s="4">
        <v>208929401874</v>
      </c>
      <c r="H12" s="4"/>
      <c r="I12" s="4">
        <f t="shared" si="0"/>
        <v>-10357973874</v>
      </c>
      <c r="J12" s="4"/>
      <c r="K12" s="4">
        <v>22000000</v>
      </c>
      <c r="L12" s="4"/>
      <c r="M12" s="4">
        <v>198571428000</v>
      </c>
      <c r="N12" s="4"/>
      <c r="O12" s="4">
        <v>155154514043</v>
      </c>
      <c r="P12" s="4"/>
      <c r="Q12" s="4">
        <f t="shared" si="1"/>
        <v>43416913957</v>
      </c>
    </row>
    <row r="13" spans="1:17" ht="18.75">
      <c r="A13" s="2" t="s">
        <v>21</v>
      </c>
      <c r="C13" s="4">
        <v>6450000</v>
      </c>
      <c r="D13" s="4"/>
      <c r="E13" s="4">
        <v>146120876775</v>
      </c>
      <c r="F13" s="4"/>
      <c r="G13" s="4">
        <v>140499811350</v>
      </c>
      <c r="H13" s="4"/>
      <c r="I13" s="4">
        <f t="shared" si="0"/>
        <v>5621065425</v>
      </c>
      <c r="J13" s="4"/>
      <c r="K13" s="4">
        <v>6450000</v>
      </c>
      <c r="L13" s="4"/>
      <c r="M13" s="4">
        <v>146120876775</v>
      </c>
      <c r="N13" s="4"/>
      <c r="O13" s="4">
        <v>62195500681</v>
      </c>
      <c r="P13" s="4"/>
      <c r="Q13" s="4">
        <f t="shared" si="1"/>
        <v>83925376094</v>
      </c>
    </row>
    <row r="14" spans="1:17" ht="18.75">
      <c r="A14" s="2" t="s">
        <v>62</v>
      </c>
      <c r="C14" s="4">
        <v>9500000</v>
      </c>
      <c r="D14" s="4"/>
      <c r="E14" s="4">
        <v>32060597625</v>
      </c>
      <c r="F14" s="4"/>
      <c r="G14" s="4">
        <v>31446771750</v>
      </c>
      <c r="H14" s="4"/>
      <c r="I14" s="4">
        <f t="shared" si="0"/>
        <v>613825875</v>
      </c>
      <c r="J14" s="4"/>
      <c r="K14" s="4">
        <v>9500000</v>
      </c>
      <c r="L14" s="4"/>
      <c r="M14" s="4">
        <v>32060597625</v>
      </c>
      <c r="N14" s="4"/>
      <c r="O14" s="4">
        <v>23747975235</v>
      </c>
      <c r="P14" s="4"/>
      <c r="Q14" s="4">
        <f t="shared" si="1"/>
        <v>8312622390</v>
      </c>
    </row>
    <row r="15" spans="1:17" ht="18.75">
      <c r="A15" s="2" t="s">
        <v>64</v>
      </c>
      <c r="C15" s="4">
        <v>5990742</v>
      </c>
      <c r="D15" s="4"/>
      <c r="E15" s="4">
        <v>33467645618</v>
      </c>
      <c r="F15" s="4"/>
      <c r="G15" s="4">
        <v>32276626201</v>
      </c>
      <c r="H15" s="4"/>
      <c r="I15" s="4">
        <f t="shared" si="0"/>
        <v>1191019417</v>
      </c>
      <c r="J15" s="4"/>
      <c r="K15" s="4">
        <v>5990742</v>
      </c>
      <c r="L15" s="4"/>
      <c r="M15" s="4">
        <v>33467645618</v>
      </c>
      <c r="N15" s="4"/>
      <c r="O15" s="4">
        <v>52277530330</v>
      </c>
      <c r="P15" s="4"/>
      <c r="Q15" s="4">
        <f t="shared" si="1"/>
        <v>-18809884712</v>
      </c>
    </row>
    <row r="16" spans="1:17" ht="18.75">
      <c r="A16" s="2" t="s">
        <v>51</v>
      </c>
      <c r="C16" s="4">
        <v>44400000</v>
      </c>
      <c r="D16" s="4"/>
      <c r="E16" s="4">
        <v>553463182800</v>
      </c>
      <c r="F16" s="4"/>
      <c r="G16" s="4">
        <v>541443296993</v>
      </c>
      <c r="H16" s="4"/>
      <c r="I16" s="4">
        <f t="shared" si="0"/>
        <v>12019885807</v>
      </c>
      <c r="J16" s="4"/>
      <c r="K16" s="4">
        <v>44400000</v>
      </c>
      <c r="L16" s="4"/>
      <c r="M16" s="4">
        <v>553463182800</v>
      </c>
      <c r="N16" s="4"/>
      <c r="O16" s="4">
        <v>430455174302</v>
      </c>
      <c r="P16" s="4"/>
      <c r="Q16" s="4">
        <f t="shared" si="1"/>
        <v>123008008498</v>
      </c>
    </row>
    <row r="17" spans="1:17" ht="18.75">
      <c r="A17" s="2" t="s">
        <v>59</v>
      </c>
      <c r="C17" s="4">
        <v>2500000</v>
      </c>
      <c r="D17" s="4"/>
      <c r="E17" s="4">
        <v>83251687500</v>
      </c>
      <c r="F17" s="4"/>
      <c r="G17" s="4">
        <v>77535900000</v>
      </c>
      <c r="H17" s="4"/>
      <c r="I17" s="4">
        <f t="shared" si="0"/>
        <v>5715787500</v>
      </c>
      <c r="J17" s="4"/>
      <c r="K17" s="4">
        <v>2500000</v>
      </c>
      <c r="L17" s="4"/>
      <c r="M17" s="4">
        <v>83251687500</v>
      </c>
      <c r="N17" s="4"/>
      <c r="O17" s="4">
        <v>46407315083</v>
      </c>
      <c r="P17" s="4"/>
      <c r="Q17" s="4">
        <f t="shared" si="1"/>
        <v>36844372417</v>
      </c>
    </row>
    <row r="18" spans="1:17" ht="18.75">
      <c r="A18" s="2" t="s">
        <v>33</v>
      </c>
      <c r="C18" s="4">
        <v>4750000</v>
      </c>
      <c r="D18" s="4"/>
      <c r="E18" s="4">
        <v>33713205750</v>
      </c>
      <c r="F18" s="4"/>
      <c r="G18" s="4">
        <v>27438872620</v>
      </c>
      <c r="H18" s="4"/>
      <c r="I18" s="4">
        <f t="shared" si="0"/>
        <v>6274333130</v>
      </c>
      <c r="J18" s="4"/>
      <c r="K18" s="4">
        <v>4750000</v>
      </c>
      <c r="L18" s="4"/>
      <c r="M18" s="4">
        <v>33713205750</v>
      </c>
      <c r="N18" s="4"/>
      <c r="O18" s="4">
        <v>37868483716</v>
      </c>
      <c r="P18" s="4"/>
      <c r="Q18" s="4">
        <f t="shared" si="1"/>
        <v>-4155277966</v>
      </c>
    </row>
    <row r="19" spans="1:17" ht="18.75">
      <c r="A19" s="2" t="s">
        <v>61</v>
      </c>
      <c r="C19" s="4">
        <v>17000000</v>
      </c>
      <c r="D19" s="4"/>
      <c r="E19" s="4">
        <v>127417329000</v>
      </c>
      <c r="F19" s="4"/>
      <c r="G19" s="4">
        <v>128262271500</v>
      </c>
      <c r="H19" s="4"/>
      <c r="I19" s="4">
        <f t="shared" si="0"/>
        <v>-844942500</v>
      </c>
      <c r="J19" s="4"/>
      <c r="K19" s="4">
        <v>17000000</v>
      </c>
      <c r="L19" s="4"/>
      <c r="M19" s="4">
        <v>127417329000</v>
      </c>
      <c r="N19" s="4"/>
      <c r="O19" s="4">
        <v>104181410177</v>
      </c>
      <c r="P19" s="4"/>
      <c r="Q19" s="4">
        <f t="shared" si="1"/>
        <v>23235918823</v>
      </c>
    </row>
    <row r="20" spans="1:17" ht="18.75">
      <c r="A20" s="2" t="s">
        <v>54</v>
      </c>
      <c r="C20" s="4">
        <v>85000000</v>
      </c>
      <c r="D20" s="4"/>
      <c r="E20" s="4">
        <v>162651431250</v>
      </c>
      <c r="F20" s="4"/>
      <c r="G20" s="4">
        <v>172452764250</v>
      </c>
      <c r="H20" s="4"/>
      <c r="I20" s="4">
        <f t="shared" si="0"/>
        <v>-9801333000</v>
      </c>
      <c r="J20" s="4"/>
      <c r="K20" s="4">
        <v>85000000</v>
      </c>
      <c r="L20" s="4"/>
      <c r="M20" s="4">
        <v>162651431250</v>
      </c>
      <c r="N20" s="4"/>
      <c r="O20" s="4">
        <v>99534226494</v>
      </c>
      <c r="P20" s="4"/>
      <c r="Q20" s="4">
        <f t="shared" si="1"/>
        <v>63117204756</v>
      </c>
    </row>
    <row r="21" spans="1:17" ht="18.75">
      <c r="A21" s="2" t="s">
        <v>43</v>
      </c>
      <c r="C21" s="4">
        <v>8723871</v>
      </c>
      <c r="D21" s="4"/>
      <c r="E21" s="4">
        <v>127564589962</v>
      </c>
      <c r="F21" s="4"/>
      <c r="G21" s="4">
        <v>126003636448</v>
      </c>
      <c r="H21" s="4"/>
      <c r="I21" s="4">
        <f t="shared" si="0"/>
        <v>1560953514</v>
      </c>
      <c r="J21" s="4"/>
      <c r="K21" s="4">
        <v>8723871</v>
      </c>
      <c r="L21" s="4"/>
      <c r="M21" s="4">
        <v>127564589962</v>
      </c>
      <c r="N21" s="4"/>
      <c r="O21" s="4">
        <v>93941910371</v>
      </c>
      <c r="P21" s="4"/>
      <c r="Q21" s="4">
        <f t="shared" si="1"/>
        <v>33622679591</v>
      </c>
    </row>
    <row r="22" spans="1:17" ht="18.75">
      <c r="A22" s="2" t="s">
        <v>41</v>
      </c>
      <c r="C22" s="4">
        <v>13304756</v>
      </c>
      <c r="D22" s="4"/>
      <c r="E22" s="4">
        <v>142836401179</v>
      </c>
      <c r="F22" s="4"/>
      <c r="G22" s="4">
        <v>136280201762</v>
      </c>
      <c r="H22" s="4"/>
      <c r="I22" s="4">
        <f t="shared" si="0"/>
        <v>6556199417</v>
      </c>
      <c r="J22" s="4"/>
      <c r="K22" s="4">
        <v>13304756</v>
      </c>
      <c r="L22" s="4"/>
      <c r="M22" s="4">
        <v>142836401179</v>
      </c>
      <c r="N22" s="4"/>
      <c r="O22" s="4">
        <v>105845709745</v>
      </c>
      <c r="P22" s="4"/>
      <c r="Q22" s="4">
        <f t="shared" si="1"/>
        <v>36990691434</v>
      </c>
    </row>
    <row r="23" spans="1:17" ht="18.75">
      <c r="A23" s="2" t="s">
        <v>42</v>
      </c>
      <c r="C23" s="4">
        <v>16000000</v>
      </c>
      <c r="D23" s="4"/>
      <c r="E23" s="4">
        <v>162706104000</v>
      </c>
      <c r="F23" s="4"/>
      <c r="G23" s="4">
        <v>159594029824</v>
      </c>
      <c r="H23" s="4"/>
      <c r="I23" s="4">
        <f t="shared" si="0"/>
        <v>3112074176</v>
      </c>
      <c r="J23" s="4"/>
      <c r="K23" s="4">
        <v>16000000</v>
      </c>
      <c r="L23" s="4"/>
      <c r="M23" s="4">
        <v>162706104000</v>
      </c>
      <c r="N23" s="4"/>
      <c r="O23" s="4">
        <v>148488411363</v>
      </c>
      <c r="P23" s="4"/>
      <c r="Q23" s="4">
        <f t="shared" si="1"/>
        <v>14217692637</v>
      </c>
    </row>
    <row r="24" spans="1:17" ht="18.75">
      <c r="A24" s="2" t="s">
        <v>44</v>
      </c>
      <c r="C24" s="4">
        <v>31000000</v>
      </c>
      <c r="D24" s="4"/>
      <c r="E24" s="4">
        <v>455761984500</v>
      </c>
      <c r="F24" s="4"/>
      <c r="G24" s="4">
        <v>440662365000</v>
      </c>
      <c r="H24" s="4"/>
      <c r="I24" s="4">
        <f t="shared" si="0"/>
        <v>15099619500</v>
      </c>
      <c r="J24" s="4"/>
      <c r="K24" s="4">
        <v>31000000</v>
      </c>
      <c r="L24" s="4"/>
      <c r="M24" s="4">
        <v>455761984500</v>
      </c>
      <c r="N24" s="4"/>
      <c r="O24" s="4">
        <v>426826377223</v>
      </c>
      <c r="P24" s="4"/>
      <c r="Q24" s="4">
        <f t="shared" si="1"/>
        <v>28935607277</v>
      </c>
    </row>
    <row r="25" spans="1:17" ht="18.75">
      <c r="A25" s="2" t="s">
        <v>57</v>
      </c>
      <c r="C25" s="4">
        <v>3100000</v>
      </c>
      <c r="D25" s="4"/>
      <c r="E25" s="4">
        <v>82246702950</v>
      </c>
      <c r="F25" s="4"/>
      <c r="G25" s="4">
        <v>76422564000</v>
      </c>
      <c r="H25" s="4"/>
      <c r="I25" s="4">
        <f t="shared" si="0"/>
        <v>5824138950</v>
      </c>
      <c r="J25" s="4"/>
      <c r="K25" s="4">
        <v>3100000</v>
      </c>
      <c r="L25" s="4"/>
      <c r="M25" s="4">
        <v>82246702950</v>
      </c>
      <c r="N25" s="4"/>
      <c r="O25" s="4">
        <v>48010626890</v>
      </c>
      <c r="P25" s="4"/>
      <c r="Q25" s="4">
        <f t="shared" si="1"/>
        <v>34236076060</v>
      </c>
    </row>
    <row r="26" spans="1:17" ht="18.75">
      <c r="A26" s="2" t="s">
        <v>32</v>
      </c>
      <c r="C26" s="4">
        <v>4000001</v>
      </c>
      <c r="D26" s="4"/>
      <c r="E26" s="4">
        <v>29304601326</v>
      </c>
      <c r="F26" s="4"/>
      <c r="G26" s="4">
        <v>25102529127</v>
      </c>
      <c r="H26" s="4"/>
      <c r="I26" s="4">
        <f t="shared" si="0"/>
        <v>4202072199</v>
      </c>
      <c r="J26" s="4"/>
      <c r="K26" s="4">
        <v>4000001</v>
      </c>
      <c r="L26" s="4"/>
      <c r="M26" s="4">
        <v>29304601326</v>
      </c>
      <c r="N26" s="4"/>
      <c r="O26" s="4">
        <v>27459698565</v>
      </c>
      <c r="P26" s="4"/>
      <c r="Q26" s="4">
        <f t="shared" si="1"/>
        <v>1844902761</v>
      </c>
    </row>
    <row r="27" spans="1:17" ht="18.75">
      <c r="A27" s="2" t="s">
        <v>31</v>
      </c>
      <c r="C27" s="4">
        <v>5818182</v>
      </c>
      <c r="D27" s="4"/>
      <c r="E27" s="4">
        <v>52861773288</v>
      </c>
      <c r="F27" s="4"/>
      <c r="G27" s="4">
        <v>42220015864</v>
      </c>
      <c r="H27" s="4"/>
      <c r="I27" s="4">
        <f t="shared" si="0"/>
        <v>10641757424</v>
      </c>
      <c r="J27" s="4"/>
      <c r="K27" s="4">
        <v>5818182</v>
      </c>
      <c r="L27" s="4"/>
      <c r="M27" s="4">
        <v>52861773288</v>
      </c>
      <c r="N27" s="4"/>
      <c r="O27" s="4">
        <v>29805595200</v>
      </c>
      <c r="P27" s="4"/>
      <c r="Q27" s="4">
        <f t="shared" si="1"/>
        <v>23056178088</v>
      </c>
    </row>
    <row r="28" spans="1:17" ht="18.75">
      <c r="A28" s="2" t="s">
        <v>39</v>
      </c>
      <c r="C28" s="4">
        <v>4000000</v>
      </c>
      <c r="D28" s="4"/>
      <c r="E28" s="4">
        <v>91253790000</v>
      </c>
      <c r="F28" s="4"/>
      <c r="G28" s="4">
        <v>76899708000</v>
      </c>
      <c r="H28" s="4"/>
      <c r="I28" s="4">
        <f t="shared" si="0"/>
        <v>14354082000</v>
      </c>
      <c r="J28" s="4"/>
      <c r="K28" s="4">
        <v>4000000</v>
      </c>
      <c r="L28" s="4"/>
      <c r="M28" s="4">
        <v>91253790000</v>
      </c>
      <c r="N28" s="4"/>
      <c r="O28" s="4">
        <v>54615677952</v>
      </c>
      <c r="P28" s="4"/>
      <c r="Q28" s="4">
        <f t="shared" si="1"/>
        <v>36638112048</v>
      </c>
    </row>
    <row r="29" spans="1:17" ht="18.75">
      <c r="A29" s="2" t="s">
        <v>37</v>
      </c>
      <c r="C29" s="4">
        <v>900000</v>
      </c>
      <c r="D29" s="4"/>
      <c r="E29" s="4">
        <v>23976486000</v>
      </c>
      <c r="F29" s="4"/>
      <c r="G29" s="4">
        <v>21337283250</v>
      </c>
      <c r="H29" s="4"/>
      <c r="I29" s="4">
        <f t="shared" si="0"/>
        <v>2639202750</v>
      </c>
      <c r="J29" s="4"/>
      <c r="K29" s="4">
        <v>900000</v>
      </c>
      <c r="L29" s="4"/>
      <c r="M29" s="4">
        <v>23976486000</v>
      </c>
      <c r="N29" s="4"/>
      <c r="O29" s="4">
        <v>18466780313</v>
      </c>
      <c r="P29" s="4"/>
      <c r="Q29" s="4">
        <f t="shared" si="1"/>
        <v>5509705687</v>
      </c>
    </row>
    <row r="30" spans="1:17" ht="18.75">
      <c r="A30" s="2" t="s">
        <v>65</v>
      </c>
      <c r="C30" s="4">
        <v>600000</v>
      </c>
      <c r="D30" s="4"/>
      <c r="E30" s="4">
        <v>12143314800</v>
      </c>
      <c r="F30" s="4"/>
      <c r="G30" s="4">
        <v>11278491300</v>
      </c>
      <c r="H30" s="4"/>
      <c r="I30" s="4">
        <f t="shared" si="0"/>
        <v>864823500</v>
      </c>
      <c r="J30" s="4"/>
      <c r="K30" s="4">
        <v>600000</v>
      </c>
      <c r="L30" s="4"/>
      <c r="M30" s="4">
        <v>12143314800</v>
      </c>
      <c r="N30" s="4"/>
      <c r="O30" s="4">
        <v>12464648811</v>
      </c>
      <c r="P30" s="4"/>
      <c r="Q30" s="4">
        <f t="shared" si="1"/>
        <v>-321334011</v>
      </c>
    </row>
    <row r="31" spans="1:17" ht="18.75">
      <c r="A31" s="2" t="s">
        <v>34</v>
      </c>
      <c r="C31" s="4">
        <v>593827</v>
      </c>
      <c r="D31" s="4"/>
      <c r="E31" s="4">
        <v>70835247522</v>
      </c>
      <c r="F31" s="4"/>
      <c r="G31" s="4">
        <v>71691173429</v>
      </c>
      <c r="H31" s="4"/>
      <c r="I31" s="4">
        <f t="shared" si="0"/>
        <v>-855925907</v>
      </c>
      <c r="J31" s="4"/>
      <c r="K31" s="4">
        <v>593827</v>
      </c>
      <c r="L31" s="4"/>
      <c r="M31" s="4">
        <v>70835247522</v>
      </c>
      <c r="N31" s="4"/>
      <c r="O31" s="4">
        <v>53312831642</v>
      </c>
      <c r="P31" s="4"/>
      <c r="Q31" s="4">
        <f t="shared" si="1"/>
        <v>17522415880</v>
      </c>
    </row>
    <row r="32" spans="1:17" ht="18.75">
      <c r="A32" s="2" t="s">
        <v>55</v>
      </c>
      <c r="C32" s="4">
        <v>2000000</v>
      </c>
      <c r="D32" s="4"/>
      <c r="E32" s="4">
        <v>61233480000</v>
      </c>
      <c r="F32" s="4"/>
      <c r="G32" s="4">
        <v>61412409000</v>
      </c>
      <c r="H32" s="4"/>
      <c r="I32" s="4">
        <f t="shared" si="0"/>
        <v>-178929000</v>
      </c>
      <c r="J32" s="4"/>
      <c r="K32" s="4">
        <v>2000000</v>
      </c>
      <c r="L32" s="4"/>
      <c r="M32" s="4">
        <v>61233480000</v>
      </c>
      <c r="N32" s="4"/>
      <c r="O32" s="4">
        <v>35408061000</v>
      </c>
      <c r="P32" s="4"/>
      <c r="Q32" s="4">
        <f t="shared" si="1"/>
        <v>25825419000</v>
      </c>
    </row>
    <row r="33" spans="1:17" ht="18.75">
      <c r="A33" s="2" t="s">
        <v>22</v>
      </c>
      <c r="C33" s="4">
        <v>780134</v>
      </c>
      <c r="D33" s="4"/>
      <c r="E33" s="4">
        <v>135711135472</v>
      </c>
      <c r="F33" s="4"/>
      <c r="G33" s="4">
        <v>137998837470</v>
      </c>
      <c r="H33" s="4"/>
      <c r="I33" s="4">
        <f t="shared" si="0"/>
        <v>-2287701998</v>
      </c>
      <c r="J33" s="4"/>
      <c r="K33" s="4">
        <v>780134</v>
      </c>
      <c r="L33" s="4"/>
      <c r="M33" s="4">
        <v>135711135472</v>
      </c>
      <c r="N33" s="4"/>
      <c r="O33" s="4">
        <v>100559793329</v>
      </c>
      <c r="P33" s="4"/>
      <c r="Q33" s="4">
        <f t="shared" si="1"/>
        <v>35151342143</v>
      </c>
    </row>
    <row r="34" spans="1:17" ht="18.75">
      <c r="A34" s="2" t="s">
        <v>24</v>
      </c>
      <c r="C34" s="4">
        <v>500000</v>
      </c>
      <c r="D34" s="4"/>
      <c r="E34" s="4">
        <v>70204781250</v>
      </c>
      <c r="F34" s="4"/>
      <c r="G34" s="4">
        <v>81959422500</v>
      </c>
      <c r="H34" s="4"/>
      <c r="I34" s="4">
        <f t="shared" si="0"/>
        <v>-11754641250</v>
      </c>
      <c r="J34" s="4"/>
      <c r="K34" s="4">
        <v>500000</v>
      </c>
      <c r="L34" s="4"/>
      <c r="M34" s="4">
        <v>70204781250</v>
      </c>
      <c r="N34" s="4"/>
      <c r="O34" s="4">
        <v>34238716494</v>
      </c>
      <c r="P34" s="4"/>
      <c r="Q34" s="4">
        <f t="shared" si="1"/>
        <v>35966064756</v>
      </c>
    </row>
    <row r="35" spans="1:17" ht="18.75">
      <c r="A35" s="2" t="s">
        <v>25</v>
      </c>
      <c r="C35" s="4">
        <v>2450000</v>
      </c>
      <c r="D35" s="4"/>
      <c r="E35" s="4">
        <v>194468486625</v>
      </c>
      <c r="F35" s="4"/>
      <c r="G35" s="4">
        <v>215778433500</v>
      </c>
      <c r="H35" s="4"/>
      <c r="I35" s="4">
        <f t="shared" si="0"/>
        <v>-21309946875</v>
      </c>
      <c r="J35" s="4"/>
      <c r="K35" s="4">
        <v>2450000</v>
      </c>
      <c r="L35" s="4"/>
      <c r="M35" s="4">
        <v>194468486625</v>
      </c>
      <c r="N35" s="4"/>
      <c r="O35" s="4">
        <v>130251266150</v>
      </c>
      <c r="P35" s="4"/>
      <c r="Q35" s="4">
        <f t="shared" si="1"/>
        <v>64217220475</v>
      </c>
    </row>
    <row r="36" spans="1:17" ht="18.75">
      <c r="A36" s="2" t="s">
        <v>69</v>
      </c>
      <c r="C36" s="4">
        <v>3573734</v>
      </c>
      <c r="D36" s="4"/>
      <c r="E36" s="4">
        <v>123625965837</v>
      </c>
      <c r="F36" s="4"/>
      <c r="G36" s="4">
        <v>121029577100</v>
      </c>
      <c r="H36" s="4"/>
      <c r="I36" s="4">
        <f t="shared" si="0"/>
        <v>2596388737</v>
      </c>
      <c r="J36" s="4"/>
      <c r="K36" s="4">
        <v>3573734</v>
      </c>
      <c r="L36" s="4"/>
      <c r="M36" s="4">
        <v>123625965837</v>
      </c>
      <c r="N36" s="4"/>
      <c r="O36" s="4">
        <v>121029577100</v>
      </c>
      <c r="P36" s="4"/>
      <c r="Q36" s="4">
        <f t="shared" si="1"/>
        <v>2596388737</v>
      </c>
    </row>
    <row r="37" spans="1:17" ht="18.75">
      <c r="A37" s="2" t="s">
        <v>48</v>
      </c>
      <c r="C37" s="4">
        <v>20884146</v>
      </c>
      <c r="D37" s="4"/>
      <c r="E37" s="4">
        <v>173967839076</v>
      </c>
      <c r="F37" s="4"/>
      <c r="G37" s="4">
        <v>166079082650</v>
      </c>
      <c r="H37" s="4"/>
      <c r="I37" s="4">
        <f t="shared" si="0"/>
        <v>7888756426</v>
      </c>
      <c r="J37" s="4"/>
      <c r="K37" s="4">
        <v>20884146</v>
      </c>
      <c r="L37" s="4"/>
      <c r="M37" s="4">
        <v>173967839076</v>
      </c>
      <c r="N37" s="4"/>
      <c r="O37" s="4">
        <v>108694011257</v>
      </c>
      <c r="P37" s="4"/>
      <c r="Q37" s="4">
        <f t="shared" si="1"/>
        <v>65273827819</v>
      </c>
    </row>
    <row r="38" spans="1:17" ht="18.75">
      <c r="A38" s="2" t="s">
        <v>52</v>
      </c>
      <c r="C38" s="4">
        <v>49380632</v>
      </c>
      <c r="D38" s="4"/>
      <c r="E38" s="4">
        <v>115992149137</v>
      </c>
      <c r="F38" s="4"/>
      <c r="G38" s="4">
        <v>119280965892</v>
      </c>
      <c r="H38" s="4"/>
      <c r="I38" s="4">
        <f t="shared" si="0"/>
        <v>-3288816755</v>
      </c>
      <c r="J38" s="4"/>
      <c r="K38" s="4">
        <v>49380632</v>
      </c>
      <c r="L38" s="4"/>
      <c r="M38" s="4">
        <v>115992149137</v>
      </c>
      <c r="N38" s="4"/>
      <c r="O38" s="4">
        <v>184790396405</v>
      </c>
      <c r="P38" s="4"/>
      <c r="Q38" s="4">
        <f t="shared" si="1"/>
        <v>-68798247268</v>
      </c>
    </row>
    <row r="39" spans="1:17" ht="18.75">
      <c r="A39" s="2" t="s">
        <v>38</v>
      </c>
      <c r="C39" s="4">
        <v>14950000</v>
      </c>
      <c r="D39" s="4"/>
      <c r="E39" s="4">
        <v>249665598000</v>
      </c>
      <c r="F39" s="4"/>
      <c r="G39" s="4">
        <v>231832341000</v>
      </c>
      <c r="H39" s="4"/>
      <c r="I39" s="4">
        <f t="shared" si="0"/>
        <v>17833257000</v>
      </c>
      <c r="J39" s="4"/>
      <c r="K39" s="4">
        <v>14950000</v>
      </c>
      <c r="L39" s="4"/>
      <c r="M39" s="4">
        <v>249665598000</v>
      </c>
      <c r="N39" s="4"/>
      <c r="O39" s="4">
        <v>188994771002</v>
      </c>
      <c r="P39" s="4"/>
      <c r="Q39" s="4">
        <f t="shared" si="1"/>
        <v>60670826998</v>
      </c>
    </row>
    <row r="40" spans="1:17" ht="18.75">
      <c r="A40" s="2" t="s">
        <v>45</v>
      </c>
      <c r="C40" s="4">
        <v>7800000</v>
      </c>
      <c r="D40" s="4"/>
      <c r="E40" s="4">
        <v>84281523300</v>
      </c>
      <c r="F40" s="4"/>
      <c r="G40" s="4">
        <v>75985182000</v>
      </c>
      <c r="H40" s="4"/>
      <c r="I40" s="4">
        <f t="shared" si="0"/>
        <v>8296341300</v>
      </c>
      <c r="J40" s="4"/>
      <c r="K40" s="4">
        <v>7800000</v>
      </c>
      <c r="L40" s="4"/>
      <c r="M40" s="4">
        <v>84281523300</v>
      </c>
      <c r="N40" s="4"/>
      <c r="O40" s="4">
        <v>86718378438</v>
      </c>
      <c r="P40" s="4"/>
      <c r="Q40" s="4">
        <f t="shared" si="1"/>
        <v>-2436855138</v>
      </c>
    </row>
    <row r="41" spans="1:17" ht="18.75">
      <c r="A41" s="2" t="s">
        <v>46</v>
      </c>
      <c r="C41" s="4">
        <v>9098854</v>
      </c>
      <c r="D41" s="4"/>
      <c r="E41" s="4">
        <v>102114841593</v>
      </c>
      <c r="F41" s="4"/>
      <c r="G41" s="4">
        <v>101300817169</v>
      </c>
      <c r="H41" s="4"/>
      <c r="I41" s="4">
        <f t="shared" si="0"/>
        <v>814024424</v>
      </c>
      <c r="J41" s="4"/>
      <c r="K41" s="4">
        <v>9098854</v>
      </c>
      <c r="L41" s="4"/>
      <c r="M41" s="4">
        <v>102114841593</v>
      </c>
      <c r="N41" s="4"/>
      <c r="O41" s="4">
        <v>86683952961</v>
      </c>
      <c r="P41" s="4"/>
      <c r="Q41" s="4">
        <f t="shared" si="1"/>
        <v>15430888632</v>
      </c>
    </row>
    <row r="42" spans="1:17" ht="18.75">
      <c r="A42" s="2" t="s">
        <v>56</v>
      </c>
      <c r="C42" s="4">
        <v>5000000</v>
      </c>
      <c r="D42" s="4"/>
      <c r="E42" s="4">
        <v>101492505000</v>
      </c>
      <c r="F42" s="4"/>
      <c r="G42" s="4">
        <v>90095721757</v>
      </c>
      <c r="H42" s="4"/>
      <c r="I42" s="4">
        <f t="shared" si="0"/>
        <v>11396783243</v>
      </c>
      <c r="J42" s="4"/>
      <c r="K42" s="4">
        <v>5000000</v>
      </c>
      <c r="L42" s="4"/>
      <c r="M42" s="4">
        <v>101492505000</v>
      </c>
      <c r="N42" s="4"/>
      <c r="O42" s="4">
        <v>92570906257</v>
      </c>
      <c r="P42" s="4"/>
      <c r="Q42" s="4">
        <f t="shared" si="1"/>
        <v>8921598743</v>
      </c>
    </row>
    <row r="43" spans="1:17" ht="18.75">
      <c r="A43" s="2" t="s">
        <v>15</v>
      </c>
      <c r="C43" s="4">
        <v>34740000</v>
      </c>
      <c r="D43" s="4"/>
      <c r="E43" s="4">
        <v>121211872470</v>
      </c>
      <c r="F43" s="4"/>
      <c r="G43" s="4">
        <v>101493359883</v>
      </c>
      <c r="H43" s="4"/>
      <c r="I43" s="4">
        <f t="shared" si="0"/>
        <v>19718512587</v>
      </c>
      <c r="J43" s="4"/>
      <c r="K43" s="4">
        <v>34740000</v>
      </c>
      <c r="L43" s="4"/>
      <c r="M43" s="4">
        <v>121211872470</v>
      </c>
      <c r="N43" s="4"/>
      <c r="O43" s="4">
        <v>106496979557</v>
      </c>
      <c r="P43" s="4"/>
      <c r="Q43" s="4">
        <f t="shared" si="1"/>
        <v>14714892913</v>
      </c>
    </row>
    <row r="44" spans="1:17" ht="18.75">
      <c r="A44" s="2" t="s">
        <v>16</v>
      </c>
      <c r="C44" s="4">
        <v>53500000</v>
      </c>
      <c r="D44" s="4"/>
      <c r="E44" s="4">
        <v>213790333500</v>
      </c>
      <c r="F44" s="4"/>
      <c r="G44" s="4">
        <v>227085752250</v>
      </c>
      <c r="H44" s="4"/>
      <c r="I44" s="4">
        <f t="shared" si="0"/>
        <v>-13295418750</v>
      </c>
      <c r="J44" s="4"/>
      <c r="K44" s="4">
        <v>53500000</v>
      </c>
      <c r="L44" s="4"/>
      <c r="M44" s="4">
        <v>213790333500</v>
      </c>
      <c r="N44" s="4"/>
      <c r="O44" s="4">
        <v>219669598699</v>
      </c>
      <c r="P44" s="4"/>
      <c r="Q44" s="4">
        <f t="shared" si="1"/>
        <v>-5879265199</v>
      </c>
    </row>
    <row r="45" spans="1:17" ht="18.75">
      <c r="A45" s="2" t="s">
        <v>29</v>
      </c>
      <c r="C45" s="4">
        <v>1100000</v>
      </c>
      <c r="D45" s="4"/>
      <c r="E45" s="4">
        <v>43738200000</v>
      </c>
      <c r="F45" s="4"/>
      <c r="G45" s="4">
        <v>40435525573</v>
      </c>
      <c r="H45" s="4"/>
      <c r="I45" s="4">
        <f t="shared" si="0"/>
        <v>3302674427</v>
      </c>
      <c r="J45" s="4"/>
      <c r="K45" s="4">
        <v>1100000</v>
      </c>
      <c r="L45" s="4"/>
      <c r="M45" s="4">
        <v>43738200000</v>
      </c>
      <c r="N45" s="4"/>
      <c r="O45" s="4">
        <v>39210823549</v>
      </c>
      <c r="P45" s="4"/>
      <c r="Q45" s="4">
        <f t="shared" si="1"/>
        <v>4527376451</v>
      </c>
    </row>
    <row r="46" spans="1:17" ht="18.75">
      <c r="A46" s="2" t="s">
        <v>58</v>
      </c>
      <c r="C46" s="4">
        <v>6000000</v>
      </c>
      <c r="D46" s="4"/>
      <c r="E46" s="4">
        <v>49205475000</v>
      </c>
      <c r="F46" s="4"/>
      <c r="G46" s="4">
        <v>49444047000</v>
      </c>
      <c r="H46" s="4"/>
      <c r="I46" s="4">
        <f t="shared" si="0"/>
        <v>-238572000</v>
      </c>
      <c r="J46" s="4"/>
      <c r="K46" s="4">
        <v>6000000</v>
      </c>
      <c r="L46" s="4"/>
      <c r="M46" s="4">
        <v>49205475000</v>
      </c>
      <c r="N46" s="4"/>
      <c r="O46" s="4">
        <v>43777961990</v>
      </c>
      <c r="P46" s="4"/>
      <c r="Q46" s="4">
        <f t="shared" si="1"/>
        <v>5427513010</v>
      </c>
    </row>
    <row r="47" spans="1:17" ht="18.75">
      <c r="A47" s="2" t="s">
        <v>47</v>
      </c>
      <c r="C47" s="4">
        <v>1700000</v>
      </c>
      <c r="D47" s="4"/>
      <c r="E47" s="4">
        <v>16983344250</v>
      </c>
      <c r="F47" s="4"/>
      <c r="G47" s="4">
        <v>16543974150</v>
      </c>
      <c r="H47" s="4"/>
      <c r="I47" s="4">
        <f t="shared" si="0"/>
        <v>439370100</v>
      </c>
      <c r="J47" s="4"/>
      <c r="K47" s="4">
        <v>1700000</v>
      </c>
      <c r="L47" s="4"/>
      <c r="M47" s="4">
        <v>16983344250</v>
      </c>
      <c r="N47" s="4"/>
      <c r="O47" s="4">
        <v>13693222596</v>
      </c>
      <c r="P47" s="4"/>
      <c r="Q47" s="4">
        <f t="shared" si="1"/>
        <v>3290121654</v>
      </c>
    </row>
    <row r="48" spans="1:17" ht="18.75">
      <c r="A48" s="2" t="s">
        <v>19</v>
      </c>
      <c r="C48" s="4">
        <v>34263645</v>
      </c>
      <c r="D48" s="4"/>
      <c r="E48" s="4">
        <v>83139913978</v>
      </c>
      <c r="F48" s="4"/>
      <c r="G48" s="4">
        <v>65462890072</v>
      </c>
      <c r="H48" s="4"/>
      <c r="I48" s="4">
        <f t="shared" si="0"/>
        <v>17677023906</v>
      </c>
      <c r="J48" s="4"/>
      <c r="K48" s="4">
        <v>34263645</v>
      </c>
      <c r="L48" s="4"/>
      <c r="M48" s="4">
        <v>83139913978</v>
      </c>
      <c r="N48" s="4"/>
      <c r="O48" s="4">
        <v>81745000558</v>
      </c>
      <c r="P48" s="4"/>
      <c r="Q48" s="4">
        <f t="shared" si="1"/>
        <v>1394913420</v>
      </c>
    </row>
    <row r="49" spans="1:17" ht="18.75">
      <c r="A49" s="2" t="s">
        <v>26</v>
      </c>
      <c r="C49" s="4">
        <v>28423611</v>
      </c>
      <c r="D49" s="4"/>
      <c r="E49" s="4">
        <v>99681842535</v>
      </c>
      <c r="F49" s="4"/>
      <c r="G49" s="4">
        <v>103482280161</v>
      </c>
      <c r="H49" s="4"/>
      <c r="I49" s="4">
        <f t="shared" si="0"/>
        <v>-3800437626</v>
      </c>
      <c r="J49" s="4"/>
      <c r="K49" s="4">
        <v>28423611</v>
      </c>
      <c r="L49" s="4"/>
      <c r="M49" s="4">
        <v>99681842535</v>
      </c>
      <c r="N49" s="4"/>
      <c r="O49" s="4">
        <v>101756823200</v>
      </c>
      <c r="P49" s="4"/>
      <c r="Q49" s="4">
        <f t="shared" si="1"/>
        <v>-2074980665</v>
      </c>
    </row>
    <row r="50" spans="1:17" ht="18.75">
      <c r="A50" s="2" t="s">
        <v>28</v>
      </c>
      <c r="C50" s="4">
        <v>4173330</v>
      </c>
      <c r="D50" s="4"/>
      <c r="E50" s="4">
        <v>30367010385</v>
      </c>
      <c r="F50" s="4"/>
      <c r="G50" s="4">
        <v>30308416428</v>
      </c>
      <c r="H50" s="4"/>
      <c r="I50" s="4">
        <f t="shared" si="0"/>
        <v>58593957</v>
      </c>
      <c r="J50" s="4"/>
      <c r="K50" s="4">
        <v>4173330</v>
      </c>
      <c r="L50" s="4"/>
      <c r="M50" s="4">
        <v>30367010385</v>
      </c>
      <c r="N50" s="4"/>
      <c r="O50" s="4">
        <v>20107053434</v>
      </c>
      <c r="P50" s="4"/>
      <c r="Q50" s="4">
        <f t="shared" si="1"/>
        <v>10259956951</v>
      </c>
    </row>
    <row r="51" spans="1:17" ht="18.75">
      <c r="A51" s="2" t="s">
        <v>36</v>
      </c>
      <c r="C51" s="4">
        <v>6000000</v>
      </c>
      <c r="D51" s="4"/>
      <c r="E51" s="4">
        <v>58211568000</v>
      </c>
      <c r="F51" s="4"/>
      <c r="G51" s="4">
        <v>49742262000</v>
      </c>
      <c r="H51" s="4"/>
      <c r="I51" s="4">
        <f t="shared" si="0"/>
        <v>8469306000</v>
      </c>
      <c r="J51" s="4"/>
      <c r="K51" s="4">
        <v>6000000</v>
      </c>
      <c r="L51" s="4"/>
      <c r="M51" s="4">
        <v>58211568000</v>
      </c>
      <c r="N51" s="4"/>
      <c r="O51" s="4">
        <v>51638770187</v>
      </c>
      <c r="P51" s="4"/>
      <c r="Q51" s="4">
        <f t="shared" si="1"/>
        <v>6572797813</v>
      </c>
    </row>
    <row r="52" spans="1:17" ht="18.75">
      <c r="A52" s="2" t="s">
        <v>53</v>
      </c>
      <c r="C52" s="4">
        <v>2490764</v>
      </c>
      <c r="D52" s="4"/>
      <c r="E52" s="4">
        <v>42264363298</v>
      </c>
      <c r="F52" s="4"/>
      <c r="G52" s="4">
        <v>40803556365</v>
      </c>
      <c r="H52" s="4"/>
      <c r="I52" s="4">
        <f t="shared" si="0"/>
        <v>1460806933</v>
      </c>
      <c r="J52" s="4"/>
      <c r="K52" s="4">
        <v>2490764</v>
      </c>
      <c r="L52" s="4"/>
      <c r="M52" s="4">
        <v>42264363298</v>
      </c>
      <c r="N52" s="4"/>
      <c r="O52" s="4">
        <v>33029092349</v>
      </c>
      <c r="P52" s="4"/>
      <c r="Q52" s="4">
        <f t="shared" si="1"/>
        <v>9235270949</v>
      </c>
    </row>
    <row r="53" spans="1:17" ht="18.75">
      <c r="A53" s="2" t="s">
        <v>63</v>
      </c>
      <c r="C53" s="4">
        <v>10200</v>
      </c>
      <c r="D53" s="4"/>
      <c r="E53" s="4">
        <v>465323352.96386719</v>
      </c>
      <c r="F53" s="4"/>
      <c r="G53" s="4">
        <v>465323352.96386719</v>
      </c>
      <c r="H53" s="4"/>
      <c r="I53" s="4">
        <f t="shared" si="0"/>
        <v>0</v>
      </c>
      <c r="J53" s="4"/>
      <c r="K53" s="4">
        <v>10200</v>
      </c>
      <c r="L53" s="4"/>
      <c r="M53" s="4">
        <v>465323352.96386719</v>
      </c>
      <c r="N53" s="4"/>
      <c r="O53" s="4">
        <v>465323352.96386719</v>
      </c>
      <c r="P53" s="4"/>
      <c r="Q53" s="4">
        <f t="shared" si="1"/>
        <v>0</v>
      </c>
    </row>
    <row r="54" spans="1:17" ht="18.75">
      <c r="A54" s="2" t="s">
        <v>18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f t="shared" si="0"/>
        <v>0</v>
      </c>
      <c r="J54" s="4"/>
      <c r="K54" s="4">
        <v>108053</v>
      </c>
      <c r="L54" s="4"/>
      <c r="M54" s="4">
        <v>53705042</v>
      </c>
      <c r="N54" s="4"/>
      <c r="O54" s="4">
        <v>54075554</v>
      </c>
      <c r="P54" s="4"/>
      <c r="Q54" s="4">
        <f t="shared" si="1"/>
        <v>-370512</v>
      </c>
    </row>
    <row r="55" spans="1:17" ht="18.75">
      <c r="A55" s="2" t="s">
        <v>17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f t="shared" si="0"/>
        <v>0</v>
      </c>
      <c r="J55" s="4"/>
      <c r="K55" s="4">
        <v>38137</v>
      </c>
      <c r="L55" s="4"/>
      <c r="M55" s="4">
        <v>26537059</v>
      </c>
      <c r="N55" s="4"/>
      <c r="O55" s="4">
        <v>26720136</v>
      </c>
      <c r="P55" s="4"/>
      <c r="Q55" s="4">
        <f t="shared" si="1"/>
        <v>-183077</v>
      </c>
    </row>
    <row r="56" spans="1:17" ht="18.75">
      <c r="A56" s="2" t="s">
        <v>27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f t="shared" si="0"/>
        <v>0</v>
      </c>
      <c r="J56" s="4"/>
      <c r="K56" s="4">
        <v>25453</v>
      </c>
      <c r="L56" s="4"/>
      <c r="M56" s="4">
        <v>25301554</v>
      </c>
      <c r="N56" s="4"/>
      <c r="O56" s="4">
        <v>25476109</v>
      </c>
      <c r="P56" s="4"/>
      <c r="Q56" s="4">
        <f t="shared" si="1"/>
        <v>-174555</v>
      </c>
    </row>
    <row r="57" spans="1:17" ht="18.75">
      <c r="A57" s="2" t="s">
        <v>49</v>
      </c>
      <c r="C57" s="4">
        <v>0</v>
      </c>
      <c r="D57" s="4"/>
      <c r="E57" s="4">
        <v>0</v>
      </c>
      <c r="F57" s="4"/>
      <c r="G57" s="4">
        <v>-1643751274</v>
      </c>
      <c r="H57" s="4"/>
      <c r="I57" s="4">
        <f t="shared" si="0"/>
        <v>1643751274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f t="shared" si="1"/>
        <v>0</v>
      </c>
    </row>
    <row r="58" spans="1:17" ht="18.75">
      <c r="A58" s="2" t="s">
        <v>35</v>
      </c>
      <c r="C58" s="4">
        <v>0</v>
      </c>
      <c r="D58" s="4"/>
      <c r="E58" s="4">
        <v>0</v>
      </c>
      <c r="F58" s="4"/>
      <c r="G58" s="4">
        <v>-5305794847</v>
      </c>
      <c r="H58" s="4"/>
      <c r="I58" s="4">
        <f t="shared" si="0"/>
        <v>5305794847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f t="shared" si="1"/>
        <v>0</v>
      </c>
    </row>
    <row r="59" spans="1:17" ht="18.75">
      <c r="A59" s="2" t="s">
        <v>23</v>
      </c>
      <c r="C59" s="4">
        <v>0</v>
      </c>
      <c r="D59" s="4"/>
      <c r="E59" s="4">
        <v>0</v>
      </c>
      <c r="F59" s="4"/>
      <c r="G59" s="4">
        <v>18039975711</v>
      </c>
      <c r="H59" s="4"/>
      <c r="I59" s="4">
        <f t="shared" si="0"/>
        <v>-18039975711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f t="shared" si="1"/>
        <v>0</v>
      </c>
    </row>
    <row r="60" spans="1:17" ht="18.75">
      <c r="A60" s="2" t="s">
        <v>30</v>
      </c>
      <c r="C60" s="4">
        <v>0</v>
      </c>
      <c r="D60" s="4"/>
      <c r="E60" s="4">
        <v>0</v>
      </c>
      <c r="F60" s="4"/>
      <c r="G60" s="4">
        <v>4902727718</v>
      </c>
      <c r="H60" s="4"/>
      <c r="I60" s="4">
        <f t="shared" si="0"/>
        <v>-4902727718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f t="shared" si="1"/>
        <v>0</v>
      </c>
    </row>
    <row r="61" spans="1:17" ht="19.5" thickBot="1">
      <c r="C61" s="4"/>
      <c r="D61" s="4"/>
      <c r="E61" s="10">
        <f>SUM(E8:E60)</f>
        <v>5298691200203.9639</v>
      </c>
      <c r="F61" s="4"/>
      <c r="G61" s="10">
        <f>SUM(G8:G60)</f>
        <v>5159739854430.9639</v>
      </c>
      <c r="H61" s="4"/>
      <c r="I61" s="10">
        <f>SUM(I8:I60)</f>
        <v>138951345773</v>
      </c>
      <c r="J61" s="4"/>
      <c r="K61" s="4"/>
      <c r="L61" s="4"/>
      <c r="M61" s="10">
        <f>SUM(M8:M60)</f>
        <v>5298796743858.9639</v>
      </c>
      <c r="N61" s="4"/>
      <c r="O61" s="10">
        <f>SUM(O8:O60)</f>
        <v>4344105274738.9639</v>
      </c>
      <c r="P61" s="4"/>
      <c r="Q61" s="10">
        <f>SUM(Q8:Q60)</f>
        <v>954691469120</v>
      </c>
    </row>
    <row r="62" spans="1:17" ht="19.5" thickTop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5" spans="9:17">
      <c r="I65" s="9"/>
      <c r="M65" s="9"/>
      <c r="Q65" s="9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4"/>
  <sheetViews>
    <sheetView rightToLeft="1" view="pageBreakPreview" zoomScale="90" zoomScaleNormal="100" zoomScaleSheetLayoutView="90" workbookViewId="0">
      <selection activeCell="K93" sqref="K93"/>
    </sheetView>
  </sheetViews>
  <sheetFormatPr defaultRowHeight="15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3.25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3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3.25">
      <c r="A6" s="21" t="s">
        <v>3</v>
      </c>
      <c r="C6" s="22" t="s">
        <v>109</v>
      </c>
      <c r="D6" s="22" t="s">
        <v>109</v>
      </c>
      <c r="E6" s="22" t="s">
        <v>109</v>
      </c>
      <c r="F6" s="22" t="s">
        <v>109</v>
      </c>
      <c r="G6" s="22" t="s">
        <v>109</v>
      </c>
      <c r="H6" s="22" t="s">
        <v>109</v>
      </c>
      <c r="I6" s="22" t="s">
        <v>109</v>
      </c>
      <c r="K6" s="22" t="s">
        <v>110</v>
      </c>
      <c r="L6" s="22" t="s">
        <v>110</v>
      </c>
      <c r="M6" s="22" t="s">
        <v>110</v>
      </c>
      <c r="N6" s="22" t="s">
        <v>110</v>
      </c>
      <c r="O6" s="22" t="s">
        <v>110</v>
      </c>
      <c r="P6" s="22" t="s">
        <v>110</v>
      </c>
      <c r="Q6" s="22" t="s">
        <v>110</v>
      </c>
    </row>
    <row r="7" spans="1:17" ht="23.25">
      <c r="A7" s="22" t="s">
        <v>3</v>
      </c>
      <c r="C7" s="22" t="s">
        <v>7</v>
      </c>
      <c r="E7" s="22" t="s">
        <v>170</v>
      </c>
      <c r="G7" s="22" t="s">
        <v>171</v>
      </c>
      <c r="I7" s="22" t="s">
        <v>173</v>
      </c>
      <c r="K7" s="22" t="s">
        <v>7</v>
      </c>
      <c r="M7" s="22" t="s">
        <v>170</v>
      </c>
      <c r="O7" s="22" t="s">
        <v>171</v>
      </c>
      <c r="Q7" s="22" t="s">
        <v>173</v>
      </c>
    </row>
    <row r="8" spans="1:17" ht="18.75">
      <c r="A8" s="2" t="s">
        <v>68</v>
      </c>
      <c r="C8" s="4">
        <v>2981486</v>
      </c>
      <c r="D8" s="4"/>
      <c r="E8" s="4">
        <v>19783263485</v>
      </c>
      <c r="F8" s="4"/>
      <c r="G8" s="4">
        <v>19681718120</v>
      </c>
      <c r="H8" s="4"/>
      <c r="I8" s="4">
        <f>E8-G8</f>
        <v>101545365</v>
      </c>
      <c r="J8" s="4"/>
      <c r="K8" s="4">
        <v>2981486</v>
      </c>
      <c r="L8" s="4"/>
      <c r="M8" s="4">
        <v>19783263485</v>
      </c>
      <c r="N8" s="4"/>
      <c r="O8" s="4">
        <v>19681718120</v>
      </c>
      <c r="P8" s="4"/>
      <c r="Q8" s="4">
        <f>M8-O8</f>
        <v>101545365</v>
      </c>
    </row>
    <row r="9" spans="1:17" ht="18.75">
      <c r="A9" s="2" t="s">
        <v>30</v>
      </c>
      <c r="C9" s="4">
        <v>325402</v>
      </c>
      <c r="D9" s="4"/>
      <c r="E9" s="4">
        <v>6941093251</v>
      </c>
      <c r="F9" s="4"/>
      <c r="G9" s="4">
        <v>3183918734</v>
      </c>
      <c r="H9" s="4"/>
      <c r="I9" s="4">
        <f t="shared" ref="I9:I72" si="0">E9-G9</f>
        <v>3757174517</v>
      </c>
      <c r="J9" s="4"/>
      <c r="K9" s="4">
        <v>650804</v>
      </c>
      <c r="L9" s="4"/>
      <c r="M9" s="4">
        <v>11077574959</v>
      </c>
      <c r="N9" s="4"/>
      <c r="O9" s="4">
        <v>4970143314</v>
      </c>
      <c r="P9" s="4"/>
      <c r="Q9" s="4">
        <f t="shared" ref="Q9:Q72" si="1">M9-O9</f>
        <v>6107431645</v>
      </c>
    </row>
    <row r="10" spans="1:17" ht="18.75">
      <c r="A10" s="2" t="s">
        <v>33</v>
      </c>
      <c r="C10" s="4">
        <v>10385</v>
      </c>
      <c r="D10" s="4"/>
      <c r="E10" s="4">
        <v>67307327</v>
      </c>
      <c r="F10" s="4"/>
      <c r="G10" s="4">
        <v>82792464</v>
      </c>
      <c r="H10" s="4"/>
      <c r="I10" s="4">
        <f t="shared" si="0"/>
        <v>-15485137</v>
      </c>
      <c r="J10" s="4"/>
      <c r="K10" s="4">
        <v>105966</v>
      </c>
      <c r="L10" s="4"/>
      <c r="M10" s="4">
        <v>1408427256</v>
      </c>
      <c r="N10" s="4"/>
      <c r="O10" s="4">
        <v>833019381</v>
      </c>
      <c r="P10" s="4"/>
      <c r="Q10" s="4">
        <f t="shared" si="1"/>
        <v>575407875</v>
      </c>
    </row>
    <row r="11" spans="1:17" ht="18.75">
      <c r="A11" s="2" t="s">
        <v>42</v>
      </c>
      <c r="C11" s="4">
        <v>1350000</v>
      </c>
      <c r="D11" s="4"/>
      <c r="E11" s="4">
        <v>13440401528</v>
      </c>
      <c r="F11" s="4"/>
      <c r="G11" s="4">
        <v>12528709826</v>
      </c>
      <c r="H11" s="4"/>
      <c r="I11" s="4">
        <f t="shared" si="0"/>
        <v>911691702</v>
      </c>
      <c r="J11" s="4"/>
      <c r="K11" s="4">
        <v>2500000</v>
      </c>
      <c r="L11" s="4"/>
      <c r="M11" s="4">
        <v>24080299858</v>
      </c>
      <c r="N11" s="4"/>
      <c r="O11" s="4">
        <v>23201314446</v>
      </c>
      <c r="P11" s="4"/>
      <c r="Q11" s="4">
        <f t="shared" si="1"/>
        <v>878985412</v>
      </c>
    </row>
    <row r="12" spans="1:17" ht="18.75">
      <c r="A12" s="2" t="s">
        <v>26</v>
      </c>
      <c r="C12" s="4">
        <v>1731945</v>
      </c>
      <c r="D12" s="4"/>
      <c r="E12" s="4">
        <v>6581112039</v>
      </c>
      <c r="F12" s="4"/>
      <c r="G12" s="4">
        <v>6200381125</v>
      </c>
      <c r="H12" s="4"/>
      <c r="I12" s="4">
        <f t="shared" si="0"/>
        <v>380730914</v>
      </c>
      <c r="J12" s="4"/>
      <c r="K12" s="4">
        <v>1731945</v>
      </c>
      <c r="L12" s="4"/>
      <c r="M12" s="4">
        <v>6581112039</v>
      </c>
      <c r="N12" s="4"/>
      <c r="O12" s="4">
        <v>6200381125</v>
      </c>
      <c r="P12" s="4"/>
      <c r="Q12" s="4">
        <f t="shared" si="1"/>
        <v>380730914</v>
      </c>
    </row>
    <row r="13" spans="1:17" ht="18.75">
      <c r="A13" s="2" t="s">
        <v>28</v>
      </c>
      <c r="C13" s="4">
        <v>9996</v>
      </c>
      <c r="D13" s="4"/>
      <c r="E13" s="4">
        <v>70549321</v>
      </c>
      <c r="F13" s="4"/>
      <c r="G13" s="4">
        <v>48160607</v>
      </c>
      <c r="H13" s="4"/>
      <c r="I13" s="4">
        <f t="shared" si="0"/>
        <v>22388714</v>
      </c>
      <c r="J13" s="4"/>
      <c r="K13" s="4">
        <v>9996</v>
      </c>
      <c r="L13" s="4"/>
      <c r="M13" s="4">
        <v>70549321</v>
      </c>
      <c r="N13" s="4"/>
      <c r="O13" s="4">
        <v>48160607</v>
      </c>
      <c r="P13" s="4"/>
      <c r="Q13" s="4">
        <f t="shared" si="1"/>
        <v>22388714</v>
      </c>
    </row>
    <row r="14" spans="1:17" ht="18.75">
      <c r="A14" s="2" t="s">
        <v>29</v>
      </c>
      <c r="C14" s="4">
        <v>29857</v>
      </c>
      <c r="D14" s="4"/>
      <c r="E14" s="4">
        <v>1182580140</v>
      </c>
      <c r="F14" s="4"/>
      <c r="G14" s="4">
        <v>1064288690</v>
      </c>
      <c r="H14" s="4"/>
      <c r="I14" s="4">
        <f t="shared" si="0"/>
        <v>118291450</v>
      </c>
      <c r="J14" s="4"/>
      <c r="K14" s="4">
        <v>129857</v>
      </c>
      <c r="L14" s="4"/>
      <c r="M14" s="4">
        <v>4735016640</v>
      </c>
      <c r="N14" s="4"/>
      <c r="O14" s="4">
        <v>4512728068</v>
      </c>
      <c r="P14" s="4"/>
      <c r="Q14" s="4">
        <f t="shared" si="1"/>
        <v>222288572</v>
      </c>
    </row>
    <row r="15" spans="1:17" ht="18.75">
      <c r="A15" s="2" t="s">
        <v>20</v>
      </c>
      <c r="C15" s="4">
        <v>2400000</v>
      </c>
      <c r="D15" s="4"/>
      <c r="E15" s="4">
        <v>21672411003</v>
      </c>
      <c r="F15" s="4"/>
      <c r="G15" s="4">
        <v>16925947084</v>
      </c>
      <c r="H15" s="4"/>
      <c r="I15" s="4">
        <f t="shared" si="0"/>
        <v>4746463919</v>
      </c>
      <c r="J15" s="4"/>
      <c r="K15" s="4">
        <v>12441680</v>
      </c>
      <c r="L15" s="4"/>
      <c r="M15" s="4">
        <v>79181335099</v>
      </c>
      <c r="N15" s="4"/>
      <c r="O15" s="4">
        <v>60666137901</v>
      </c>
      <c r="P15" s="4"/>
      <c r="Q15" s="4">
        <f t="shared" si="1"/>
        <v>18515197198</v>
      </c>
    </row>
    <row r="16" spans="1:17" ht="18.75">
      <c r="A16" s="2" t="s">
        <v>70</v>
      </c>
      <c r="C16" s="4">
        <v>2150000</v>
      </c>
      <c r="D16" s="4"/>
      <c r="E16" s="4">
        <v>34198154372</v>
      </c>
      <c r="F16" s="4"/>
      <c r="G16" s="4">
        <v>18763050000</v>
      </c>
      <c r="H16" s="4"/>
      <c r="I16" s="4">
        <f t="shared" si="0"/>
        <v>15435104372</v>
      </c>
      <c r="J16" s="4"/>
      <c r="K16" s="4">
        <v>2150000</v>
      </c>
      <c r="L16" s="4"/>
      <c r="M16" s="4">
        <v>34198154372</v>
      </c>
      <c r="N16" s="4"/>
      <c r="O16" s="4">
        <v>18763050000</v>
      </c>
      <c r="P16" s="4"/>
      <c r="Q16" s="4">
        <f t="shared" si="1"/>
        <v>15435104372</v>
      </c>
    </row>
    <row r="17" spans="1:17" ht="18.75">
      <c r="A17" s="2" t="s">
        <v>21</v>
      </c>
      <c r="C17" s="4">
        <v>4300000</v>
      </c>
      <c r="D17" s="4"/>
      <c r="E17" s="4">
        <v>95682035010</v>
      </c>
      <c r="F17" s="4"/>
      <c r="G17" s="4">
        <v>41463667050</v>
      </c>
      <c r="H17" s="4"/>
      <c r="I17" s="4">
        <f t="shared" si="0"/>
        <v>54218367960</v>
      </c>
      <c r="J17" s="4"/>
      <c r="K17" s="4">
        <v>4800000</v>
      </c>
      <c r="L17" s="4"/>
      <c r="M17" s="4">
        <v>115748922360</v>
      </c>
      <c r="N17" s="4"/>
      <c r="O17" s="4">
        <v>55698808645</v>
      </c>
      <c r="P17" s="4"/>
      <c r="Q17" s="4">
        <f t="shared" si="1"/>
        <v>60050113715</v>
      </c>
    </row>
    <row r="18" spans="1:17" ht="18.75">
      <c r="A18" s="2" t="s">
        <v>32</v>
      </c>
      <c r="C18" s="4">
        <v>1700000</v>
      </c>
      <c r="D18" s="4"/>
      <c r="E18" s="4">
        <v>11862992758</v>
      </c>
      <c r="F18" s="4"/>
      <c r="G18" s="4">
        <v>11670368974</v>
      </c>
      <c r="H18" s="4"/>
      <c r="I18" s="4">
        <f t="shared" si="0"/>
        <v>192623784</v>
      </c>
      <c r="J18" s="4"/>
      <c r="K18" s="4">
        <v>4303958</v>
      </c>
      <c r="L18" s="4"/>
      <c r="M18" s="4">
        <v>27175760459</v>
      </c>
      <c r="N18" s="4"/>
      <c r="O18" s="4">
        <v>29546339943</v>
      </c>
      <c r="P18" s="4"/>
      <c r="Q18" s="4">
        <f t="shared" si="1"/>
        <v>-2370579484</v>
      </c>
    </row>
    <row r="19" spans="1:17" ht="18.75">
      <c r="A19" s="2" t="s">
        <v>35</v>
      </c>
      <c r="C19" s="4">
        <v>836661</v>
      </c>
      <c r="D19" s="4"/>
      <c r="E19" s="4">
        <v>20691927887</v>
      </c>
      <c r="F19" s="4"/>
      <c r="G19" s="4">
        <v>20691927887</v>
      </c>
      <c r="H19" s="4"/>
      <c r="I19" s="4">
        <f t="shared" si="0"/>
        <v>0</v>
      </c>
      <c r="J19" s="4"/>
      <c r="K19" s="4">
        <v>3268268</v>
      </c>
      <c r="L19" s="4"/>
      <c r="M19" s="4">
        <v>79689390964</v>
      </c>
      <c r="N19" s="4"/>
      <c r="O19" s="4">
        <v>96857153948</v>
      </c>
      <c r="P19" s="4"/>
      <c r="Q19" s="4">
        <f t="shared" si="1"/>
        <v>-17167762984</v>
      </c>
    </row>
    <row r="20" spans="1:17" ht="18.75">
      <c r="A20" s="2" t="s">
        <v>23</v>
      </c>
      <c r="C20" s="4">
        <v>1100000</v>
      </c>
      <c r="D20" s="4"/>
      <c r="E20" s="4">
        <v>105744892698</v>
      </c>
      <c r="F20" s="4"/>
      <c r="G20" s="4">
        <v>87598711839</v>
      </c>
      <c r="H20" s="4"/>
      <c r="I20" s="4">
        <f t="shared" si="0"/>
        <v>18146180859</v>
      </c>
      <c r="J20" s="4"/>
      <c r="K20" s="4">
        <v>1404845</v>
      </c>
      <c r="L20" s="4"/>
      <c r="M20" s="4">
        <v>135108613524</v>
      </c>
      <c r="N20" s="4"/>
      <c r="O20" s="4">
        <v>111875102116</v>
      </c>
      <c r="P20" s="4"/>
      <c r="Q20" s="4">
        <f t="shared" si="1"/>
        <v>23233511408</v>
      </c>
    </row>
    <row r="21" spans="1:17" ht="18.75">
      <c r="A21" s="2" t="s">
        <v>67</v>
      </c>
      <c r="C21" s="4">
        <v>836661</v>
      </c>
      <c r="D21" s="4"/>
      <c r="E21" s="4">
        <v>22356643302</v>
      </c>
      <c r="F21" s="4"/>
      <c r="G21" s="4">
        <v>21528588887</v>
      </c>
      <c r="H21" s="4"/>
      <c r="I21" s="4">
        <f t="shared" si="0"/>
        <v>828054415</v>
      </c>
      <c r="J21" s="4"/>
      <c r="K21" s="4">
        <v>3268268</v>
      </c>
      <c r="L21" s="4"/>
      <c r="M21" s="4">
        <v>99303596627</v>
      </c>
      <c r="N21" s="4"/>
      <c r="O21" s="4">
        <v>91600268596</v>
      </c>
      <c r="P21" s="4"/>
      <c r="Q21" s="4">
        <f t="shared" si="1"/>
        <v>7703328031</v>
      </c>
    </row>
    <row r="22" spans="1:17" ht="18.75">
      <c r="A22" s="2" t="s">
        <v>49</v>
      </c>
      <c r="C22" s="4">
        <v>1500000</v>
      </c>
      <c r="D22" s="4"/>
      <c r="E22" s="4">
        <v>67001455517</v>
      </c>
      <c r="F22" s="4"/>
      <c r="G22" s="4">
        <v>57305581024</v>
      </c>
      <c r="H22" s="4"/>
      <c r="I22" s="4">
        <f t="shared" si="0"/>
        <v>9695874493</v>
      </c>
      <c r="J22" s="4"/>
      <c r="K22" s="4">
        <v>2714121</v>
      </c>
      <c r="L22" s="4"/>
      <c r="M22" s="4">
        <v>113742443190</v>
      </c>
      <c r="N22" s="4"/>
      <c r="O22" s="4">
        <v>93702249766</v>
      </c>
      <c r="P22" s="4"/>
      <c r="Q22" s="4">
        <f t="shared" si="1"/>
        <v>20040193424</v>
      </c>
    </row>
    <row r="23" spans="1:17" ht="18.75">
      <c r="A23" s="2" t="s">
        <v>56</v>
      </c>
      <c r="C23" s="4">
        <v>1000000</v>
      </c>
      <c r="D23" s="4"/>
      <c r="E23" s="4">
        <v>18176315006</v>
      </c>
      <c r="F23" s="4"/>
      <c r="G23" s="4">
        <v>18514181243</v>
      </c>
      <c r="H23" s="4"/>
      <c r="I23" s="4">
        <f t="shared" si="0"/>
        <v>-337866237</v>
      </c>
      <c r="J23" s="4"/>
      <c r="K23" s="4">
        <v>4143160</v>
      </c>
      <c r="L23" s="4"/>
      <c r="M23" s="4">
        <v>72881077436</v>
      </c>
      <c r="N23" s="4"/>
      <c r="O23" s="4">
        <v>76707215180</v>
      </c>
      <c r="P23" s="4"/>
      <c r="Q23" s="4">
        <f t="shared" si="1"/>
        <v>-3826137744</v>
      </c>
    </row>
    <row r="24" spans="1:17" ht="18.75">
      <c r="A24" s="2" t="s">
        <v>174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J24" s="4"/>
      <c r="K24" s="4">
        <v>51261</v>
      </c>
      <c r="L24" s="4"/>
      <c r="M24" s="4">
        <v>2957895462</v>
      </c>
      <c r="N24" s="4"/>
      <c r="O24" s="4">
        <v>1667546470</v>
      </c>
      <c r="P24" s="4"/>
      <c r="Q24" s="4">
        <f t="shared" si="1"/>
        <v>1290348992</v>
      </c>
    </row>
    <row r="25" spans="1:17" ht="18.75">
      <c r="A25" s="2" t="s">
        <v>175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J25" s="4"/>
      <c r="K25" s="4">
        <v>158520</v>
      </c>
      <c r="L25" s="4"/>
      <c r="M25" s="4">
        <v>3183997054</v>
      </c>
      <c r="N25" s="4"/>
      <c r="O25" s="4">
        <v>5063888237</v>
      </c>
      <c r="P25" s="4"/>
      <c r="Q25" s="4">
        <f t="shared" si="1"/>
        <v>-1879891183</v>
      </c>
    </row>
    <row r="26" spans="1:17" ht="18.75">
      <c r="A26" s="2" t="s">
        <v>54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f t="shared" si="0"/>
        <v>0</v>
      </c>
      <c r="J26" s="4"/>
      <c r="K26" s="4">
        <v>397261</v>
      </c>
      <c r="L26" s="4"/>
      <c r="M26" s="4">
        <v>826461309</v>
      </c>
      <c r="N26" s="4"/>
      <c r="O26" s="4">
        <v>465189021</v>
      </c>
      <c r="P26" s="4"/>
      <c r="Q26" s="4">
        <f t="shared" si="1"/>
        <v>361272288</v>
      </c>
    </row>
    <row r="27" spans="1:17" ht="18.75">
      <c r="A27" s="2" t="s">
        <v>168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f t="shared" si="0"/>
        <v>0</v>
      </c>
      <c r="J27" s="4"/>
      <c r="K27" s="4">
        <v>397424</v>
      </c>
      <c r="L27" s="4"/>
      <c r="M27" s="4">
        <v>24880920382</v>
      </c>
      <c r="N27" s="4"/>
      <c r="O27" s="4">
        <v>8354046421</v>
      </c>
      <c r="P27" s="4"/>
      <c r="Q27" s="4">
        <f t="shared" si="1"/>
        <v>16526873961</v>
      </c>
    </row>
    <row r="28" spans="1:17" ht="18.75">
      <c r="A28" s="2" t="s">
        <v>58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f t="shared" si="0"/>
        <v>0</v>
      </c>
      <c r="J28" s="4"/>
      <c r="K28" s="4">
        <v>942000</v>
      </c>
      <c r="L28" s="4"/>
      <c r="M28" s="4">
        <v>7706173841</v>
      </c>
      <c r="N28" s="4"/>
      <c r="O28" s="4">
        <v>6873140044</v>
      </c>
      <c r="P28" s="4"/>
      <c r="Q28" s="4">
        <f t="shared" si="1"/>
        <v>833033797</v>
      </c>
    </row>
    <row r="29" spans="1:17" ht="18.75">
      <c r="A29" s="2" t="s">
        <v>47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f t="shared" si="0"/>
        <v>0</v>
      </c>
      <c r="J29" s="4"/>
      <c r="K29" s="4">
        <v>219371</v>
      </c>
      <c r="L29" s="4"/>
      <c r="M29" s="4">
        <v>1892802026</v>
      </c>
      <c r="N29" s="4"/>
      <c r="O29" s="4">
        <v>1766997607</v>
      </c>
      <c r="P29" s="4"/>
      <c r="Q29" s="4">
        <f t="shared" si="1"/>
        <v>125804419</v>
      </c>
    </row>
    <row r="30" spans="1:17" ht="18.75">
      <c r="A30" s="2" t="s">
        <v>176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f t="shared" si="0"/>
        <v>0</v>
      </c>
      <c r="J30" s="4"/>
      <c r="K30" s="4">
        <v>5664941</v>
      </c>
      <c r="L30" s="4"/>
      <c r="M30" s="4">
        <v>70664488055</v>
      </c>
      <c r="N30" s="4"/>
      <c r="O30" s="4">
        <v>65983616067</v>
      </c>
      <c r="P30" s="4"/>
      <c r="Q30" s="4">
        <f t="shared" si="1"/>
        <v>4680871988</v>
      </c>
    </row>
    <row r="31" spans="1:17" ht="18.75">
      <c r="A31" s="2" t="s">
        <v>166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f t="shared" si="0"/>
        <v>0</v>
      </c>
      <c r="J31" s="4"/>
      <c r="K31" s="4">
        <v>14118790</v>
      </c>
      <c r="L31" s="4"/>
      <c r="M31" s="4">
        <v>145017187367</v>
      </c>
      <c r="N31" s="4"/>
      <c r="O31" s="4">
        <v>218691797809</v>
      </c>
      <c r="P31" s="4"/>
      <c r="Q31" s="4">
        <f t="shared" si="1"/>
        <v>-73674610442</v>
      </c>
    </row>
    <row r="32" spans="1:17" ht="18.75">
      <c r="A32" s="2" t="s">
        <v>177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f t="shared" si="0"/>
        <v>0</v>
      </c>
      <c r="J32" s="4"/>
      <c r="K32" s="4">
        <v>25000000</v>
      </c>
      <c r="L32" s="4"/>
      <c r="M32" s="4">
        <v>56824232350</v>
      </c>
      <c r="N32" s="4"/>
      <c r="O32" s="4">
        <v>54697601250</v>
      </c>
      <c r="P32" s="4"/>
      <c r="Q32" s="4">
        <f t="shared" si="1"/>
        <v>2126631100</v>
      </c>
    </row>
    <row r="33" spans="1:17" ht="18.75">
      <c r="A33" s="2" t="s">
        <v>144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f t="shared" si="0"/>
        <v>0</v>
      </c>
      <c r="J33" s="4"/>
      <c r="K33" s="4">
        <v>20321813</v>
      </c>
      <c r="L33" s="4"/>
      <c r="M33" s="4">
        <v>75177165307</v>
      </c>
      <c r="N33" s="4"/>
      <c r="O33" s="4">
        <v>99428821002</v>
      </c>
      <c r="P33" s="4"/>
      <c r="Q33" s="4">
        <f t="shared" si="1"/>
        <v>-24251655695</v>
      </c>
    </row>
    <row r="34" spans="1:17" ht="18.75">
      <c r="A34" s="2" t="s">
        <v>15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f t="shared" si="0"/>
        <v>0</v>
      </c>
      <c r="J34" s="4"/>
      <c r="K34" s="4">
        <v>6000000</v>
      </c>
      <c r="L34" s="4"/>
      <c r="M34" s="4">
        <v>28521143960</v>
      </c>
      <c r="N34" s="4"/>
      <c r="O34" s="4">
        <v>30532812943</v>
      </c>
      <c r="P34" s="4"/>
      <c r="Q34" s="4">
        <f t="shared" si="1"/>
        <v>-2011668983</v>
      </c>
    </row>
    <row r="35" spans="1:17" ht="18.75">
      <c r="A35" s="2" t="s">
        <v>16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f t="shared" si="0"/>
        <v>0</v>
      </c>
      <c r="J35" s="4"/>
      <c r="K35" s="4">
        <v>1065043</v>
      </c>
      <c r="L35" s="4"/>
      <c r="M35" s="4">
        <v>4243953524</v>
      </c>
      <c r="N35" s="4"/>
      <c r="O35" s="4">
        <v>4375378938</v>
      </c>
      <c r="P35" s="4"/>
      <c r="Q35" s="4">
        <f t="shared" si="1"/>
        <v>-131425414</v>
      </c>
    </row>
    <row r="36" spans="1:17" ht="18.75">
      <c r="A36" s="2" t="s">
        <v>164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f t="shared" si="0"/>
        <v>0</v>
      </c>
      <c r="J36" s="4"/>
      <c r="K36" s="4">
        <v>48678</v>
      </c>
      <c r="L36" s="4"/>
      <c r="M36" s="4">
        <v>3636222472</v>
      </c>
      <c r="N36" s="4"/>
      <c r="O36" s="4">
        <v>4872756834</v>
      </c>
      <c r="P36" s="4"/>
      <c r="Q36" s="4">
        <f t="shared" si="1"/>
        <v>-1236534362</v>
      </c>
    </row>
    <row r="37" spans="1:17" ht="18.75">
      <c r="A37" s="2" t="s">
        <v>61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f t="shared" si="0"/>
        <v>0</v>
      </c>
      <c r="J37" s="4"/>
      <c r="K37" s="4">
        <v>7591320</v>
      </c>
      <c r="L37" s="4"/>
      <c r="M37" s="4">
        <v>80622051218</v>
      </c>
      <c r="N37" s="4"/>
      <c r="O37" s="4">
        <v>77163616220</v>
      </c>
      <c r="P37" s="4"/>
      <c r="Q37" s="4">
        <f t="shared" si="1"/>
        <v>3458434998</v>
      </c>
    </row>
    <row r="38" spans="1:17" ht="18.75">
      <c r="A38" s="2" t="s">
        <v>51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f t="shared" si="0"/>
        <v>0</v>
      </c>
      <c r="J38" s="4"/>
      <c r="K38" s="4">
        <v>2689004</v>
      </c>
      <c r="L38" s="4"/>
      <c r="M38" s="4">
        <v>30767528271</v>
      </c>
      <c r="N38" s="4"/>
      <c r="O38" s="4">
        <v>23864444673</v>
      </c>
      <c r="P38" s="4"/>
      <c r="Q38" s="4">
        <f t="shared" si="1"/>
        <v>6903083598</v>
      </c>
    </row>
    <row r="39" spans="1:17" ht="18.75">
      <c r="A39" s="2" t="s">
        <v>123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f t="shared" si="0"/>
        <v>0</v>
      </c>
      <c r="J39" s="4"/>
      <c r="K39" s="4">
        <v>1398518</v>
      </c>
      <c r="L39" s="4"/>
      <c r="M39" s="4">
        <v>12365974715</v>
      </c>
      <c r="N39" s="4"/>
      <c r="O39" s="4">
        <v>12414457583</v>
      </c>
      <c r="P39" s="4"/>
      <c r="Q39" s="4">
        <f t="shared" si="1"/>
        <v>-48482868</v>
      </c>
    </row>
    <row r="40" spans="1:17" ht="18.75">
      <c r="A40" s="2" t="s">
        <v>178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f t="shared" si="0"/>
        <v>0</v>
      </c>
      <c r="J40" s="4"/>
      <c r="K40" s="4">
        <v>5576448</v>
      </c>
      <c r="L40" s="4"/>
      <c r="M40" s="4">
        <v>104222016617</v>
      </c>
      <c r="N40" s="4"/>
      <c r="O40" s="4">
        <v>97938743754</v>
      </c>
      <c r="P40" s="4"/>
      <c r="Q40" s="4">
        <f t="shared" si="1"/>
        <v>6283272863</v>
      </c>
    </row>
    <row r="41" spans="1:17" ht="18.75">
      <c r="A41" s="2" t="s">
        <v>142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f t="shared" si="0"/>
        <v>0</v>
      </c>
      <c r="J41" s="4"/>
      <c r="K41" s="4">
        <v>14400000</v>
      </c>
      <c r="L41" s="4"/>
      <c r="M41" s="4">
        <v>75528375816</v>
      </c>
      <c r="N41" s="4"/>
      <c r="O41" s="4">
        <v>87317352000</v>
      </c>
      <c r="P41" s="4"/>
      <c r="Q41" s="4">
        <f t="shared" si="1"/>
        <v>-11788976184</v>
      </c>
    </row>
    <row r="42" spans="1:17" ht="18.75">
      <c r="A42" s="2" t="s">
        <v>179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f t="shared" si="0"/>
        <v>0</v>
      </c>
      <c r="J42" s="4"/>
      <c r="K42" s="4">
        <v>62000000</v>
      </c>
      <c r="L42" s="4"/>
      <c r="M42" s="4">
        <v>77063131893</v>
      </c>
      <c r="N42" s="4"/>
      <c r="O42" s="4">
        <v>62056296000</v>
      </c>
      <c r="P42" s="4"/>
      <c r="Q42" s="4">
        <f t="shared" si="1"/>
        <v>15006835893</v>
      </c>
    </row>
    <row r="43" spans="1:17" ht="18.75">
      <c r="A43" s="2" t="s">
        <v>180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f t="shared" si="0"/>
        <v>0</v>
      </c>
      <c r="J43" s="4"/>
      <c r="K43" s="4">
        <v>1703225</v>
      </c>
      <c r="L43" s="4"/>
      <c r="M43" s="4">
        <v>19193112656</v>
      </c>
      <c r="N43" s="4"/>
      <c r="O43" s="4">
        <v>18437758934</v>
      </c>
      <c r="P43" s="4"/>
      <c r="Q43" s="4">
        <f t="shared" si="1"/>
        <v>755353722</v>
      </c>
    </row>
    <row r="44" spans="1:17" ht="18.75">
      <c r="A44" s="2" t="s">
        <v>60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f t="shared" si="0"/>
        <v>0</v>
      </c>
      <c r="J44" s="4"/>
      <c r="K44" s="4">
        <v>794414</v>
      </c>
      <c r="L44" s="4"/>
      <c r="M44" s="4">
        <v>12534689296</v>
      </c>
      <c r="N44" s="4"/>
      <c r="O44" s="4">
        <v>11165967754</v>
      </c>
      <c r="P44" s="4"/>
      <c r="Q44" s="4">
        <f t="shared" si="1"/>
        <v>1368721542</v>
      </c>
    </row>
    <row r="45" spans="1:17" ht="18.75">
      <c r="A45" s="2" t="s">
        <v>139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f t="shared" si="0"/>
        <v>0</v>
      </c>
      <c r="J45" s="4"/>
      <c r="K45" s="4">
        <v>6250000</v>
      </c>
      <c r="L45" s="4"/>
      <c r="M45" s="4">
        <v>146794063700</v>
      </c>
      <c r="N45" s="4"/>
      <c r="O45" s="4">
        <v>85488300000</v>
      </c>
      <c r="P45" s="4"/>
      <c r="Q45" s="4">
        <f t="shared" si="1"/>
        <v>61305763700</v>
      </c>
    </row>
    <row r="46" spans="1:17" ht="18.75">
      <c r="A46" s="2" t="s">
        <v>40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f t="shared" si="0"/>
        <v>0</v>
      </c>
      <c r="J46" s="4"/>
      <c r="K46" s="4">
        <v>11680774</v>
      </c>
      <c r="L46" s="4"/>
      <c r="M46" s="4">
        <v>107987497732</v>
      </c>
      <c r="N46" s="4"/>
      <c r="O46" s="4">
        <v>112801333530</v>
      </c>
      <c r="P46" s="4"/>
      <c r="Q46" s="4">
        <f t="shared" si="1"/>
        <v>-4813835798</v>
      </c>
    </row>
    <row r="47" spans="1:17" ht="18.75">
      <c r="A47" s="2" t="s">
        <v>181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f t="shared" si="0"/>
        <v>0</v>
      </c>
      <c r="J47" s="4"/>
      <c r="K47" s="4">
        <v>62000000</v>
      </c>
      <c r="L47" s="4"/>
      <c r="M47" s="4">
        <v>62056296000</v>
      </c>
      <c r="N47" s="4"/>
      <c r="O47" s="4">
        <v>62056296000</v>
      </c>
      <c r="P47" s="4"/>
      <c r="Q47" s="4">
        <f t="shared" si="1"/>
        <v>0</v>
      </c>
    </row>
    <row r="48" spans="1:17" ht="18.75">
      <c r="A48" s="2" t="s">
        <v>182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f t="shared" si="0"/>
        <v>0</v>
      </c>
      <c r="J48" s="4"/>
      <c r="K48" s="4">
        <v>2550000</v>
      </c>
      <c r="L48" s="4"/>
      <c r="M48" s="4">
        <v>24796200000</v>
      </c>
      <c r="N48" s="4"/>
      <c r="O48" s="4">
        <v>24796200000</v>
      </c>
      <c r="P48" s="4"/>
      <c r="Q48" s="4">
        <f t="shared" si="1"/>
        <v>0</v>
      </c>
    </row>
    <row r="49" spans="1:17" ht="18.75">
      <c r="A49" s="2" t="s">
        <v>43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f t="shared" si="0"/>
        <v>0</v>
      </c>
      <c r="J49" s="4"/>
      <c r="K49" s="4">
        <v>360826</v>
      </c>
      <c r="L49" s="4"/>
      <c r="M49" s="4">
        <v>4726795495</v>
      </c>
      <c r="N49" s="4"/>
      <c r="O49" s="4">
        <v>4842167651</v>
      </c>
      <c r="P49" s="4"/>
      <c r="Q49" s="4">
        <f t="shared" si="1"/>
        <v>-115372156</v>
      </c>
    </row>
    <row r="50" spans="1:17" ht="18.75">
      <c r="A50" s="2" t="s">
        <v>44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f t="shared" si="0"/>
        <v>0</v>
      </c>
      <c r="J50" s="4"/>
      <c r="K50" s="4">
        <v>5728873</v>
      </c>
      <c r="L50" s="4"/>
      <c r="M50" s="4">
        <v>60384108459</v>
      </c>
      <c r="N50" s="4"/>
      <c r="O50" s="4">
        <v>59432547685</v>
      </c>
      <c r="P50" s="4"/>
      <c r="Q50" s="4">
        <f t="shared" si="1"/>
        <v>951560774</v>
      </c>
    </row>
    <row r="51" spans="1:17" ht="18.75">
      <c r="A51" s="2" t="s">
        <v>183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f t="shared" si="0"/>
        <v>0</v>
      </c>
      <c r="J51" s="4"/>
      <c r="K51" s="4">
        <v>3550000</v>
      </c>
      <c r="L51" s="4"/>
      <c r="M51" s="4">
        <v>45048003369</v>
      </c>
      <c r="N51" s="4"/>
      <c r="O51" s="4">
        <v>36523882125</v>
      </c>
      <c r="P51" s="4"/>
      <c r="Q51" s="4">
        <f t="shared" si="1"/>
        <v>8524121244</v>
      </c>
    </row>
    <row r="52" spans="1:17" ht="18.75">
      <c r="A52" s="2" t="s">
        <v>160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f t="shared" si="0"/>
        <v>0</v>
      </c>
      <c r="J52" s="4"/>
      <c r="K52" s="4">
        <v>11896067</v>
      </c>
      <c r="L52" s="4"/>
      <c r="M52" s="4">
        <v>82941206097</v>
      </c>
      <c r="N52" s="4"/>
      <c r="O52" s="4">
        <v>86915847699</v>
      </c>
      <c r="P52" s="4"/>
      <c r="Q52" s="4">
        <f t="shared" si="1"/>
        <v>-3974641602</v>
      </c>
    </row>
    <row r="53" spans="1:17" ht="18.75">
      <c r="A53" s="2" t="s">
        <v>184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f t="shared" si="0"/>
        <v>0</v>
      </c>
      <c r="J53" s="4"/>
      <c r="K53" s="4">
        <v>9423611</v>
      </c>
      <c r="L53" s="4"/>
      <c r="M53" s="4">
        <v>24303492769</v>
      </c>
      <c r="N53" s="4"/>
      <c r="O53" s="4">
        <v>24303492769</v>
      </c>
      <c r="P53" s="4"/>
      <c r="Q53" s="4">
        <f t="shared" si="1"/>
        <v>0</v>
      </c>
    </row>
    <row r="54" spans="1:17" ht="18.75">
      <c r="A54" s="2" t="s">
        <v>185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f t="shared" si="0"/>
        <v>0</v>
      </c>
      <c r="J54" s="4"/>
      <c r="K54" s="4">
        <v>1673330</v>
      </c>
      <c r="L54" s="4"/>
      <c r="M54" s="4">
        <v>6387100610</v>
      </c>
      <c r="N54" s="4"/>
      <c r="O54" s="4">
        <v>6387100610</v>
      </c>
      <c r="P54" s="4"/>
      <c r="Q54" s="4">
        <f t="shared" si="1"/>
        <v>0</v>
      </c>
    </row>
    <row r="55" spans="1:17" ht="18.75">
      <c r="A55" s="2" t="s">
        <v>136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f t="shared" si="0"/>
        <v>0</v>
      </c>
      <c r="J55" s="4"/>
      <c r="K55" s="4">
        <v>4500000</v>
      </c>
      <c r="L55" s="4"/>
      <c r="M55" s="4">
        <v>97616547954</v>
      </c>
      <c r="N55" s="4"/>
      <c r="O55" s="4">
        <v>71175547484</v>
      </c>
      <c r="P55" s="4"/>
      <c r="Q55" s="4">
        <f t="shared" si="1"/>
        <v>26441000470</v>
      </c>
    </row>
    <row r="56" spans="1:17" ht="18.75">
      <c r="A56" s="2" t="s">
        <v>46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f t="shared" si="0"/>
        <v>0</v>
      </c>
      <c r="J56" s="4"/>
      <c r="K56" s="4">
        <v>1041278</v>
      </c>
      <c r="L56" s="4"/>
      <c r="M56" s="4">
        <v>11000383961</v>
      </c>
      <c r="N56" s="4"/>
      <c r="O56" s="4">
        <v>9920160626</v>
      </c>
      <c r="P56" s="4"/>
      <c r="Q56" s="4">
        <f t="shared" si="1"/>
        <v>1080223335</v>
      </c>
    </row>
    <row r="57" spans="1:17" ht="18.75">
      <c r="A57" s="2" t="s">
        <v>45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f t="shared" si="0"/>
        <v>0</v>
      </c>
      <c r="J57" s="4"/>
      <c r="K57" s="4">
        <v>64723</v>
      </c>
      <c r="L57" s="4"/>
      <c r="M57" s="4">
        <v>565056707</v>
      </c>
      <c r="N57" s="4"/>
      <c r="O57" s="4">
        <v>719573540</v>
      </c>
      <c r="P57" s="4"/>
      <c r="Q57" s="4">
        <f t="shared" si="1"/>
        <v>-154516833</v>
      </c>
    </row>
    <row r="58" spans="1:17" ht="18.75">
      <c r="A58" s="2" t="s">
        <v>132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f t="shared" si="0"/>
        <v>0</v>
      </c>
      <c r="J58" s="4"/>
      <c r="K58" s="4">
        <v>499387</v>
      </c>
      <c r="L58" s="4"/>
      <c r="M58" s="4">
        <v>6668127781</v>
      </c>
      <c r="N58" s="4"/>
      <c r="O58" s="4">
        <v>7158313634</v>
      </c>
      <c r="P58" s="4"/>
      <c r="Q58" s="4">
        <f t="shared" si="1"/>
        <v>-490185853</v>
      </c>
    </row>
    <row r="59" spans="1:17" ht="18.75">
      <c r="A59" s="2" t="s">
        <v>186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f t="shared" si="0"/>
        <v>0</v>
      </c>
      <c r="J59" s="4"/>
      <c r="K59" s="4">
        <v>2789534</v>
      </c>
      <c r="L59" s="4"/>
      <c r="M59" s="4">
        <v>11681429772</v>
      </c>
      <c r="N59" s="4"/>
      <c r="O59" s="4">
        <v>9305958965</v>
      </c>
      <c r="P59" s="4"/>
      <c r="Q59" s="4">
        <f t="shared" si="1"/>
        <v>2375470807</v>
      </c>
    </row>
    <row r="60" spans="1:17" ht="18.75">
      <c r="A60" s="2" t="s">
        <v>187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f t="shared" si="0"/>
        <v>0</v>
      </c>
      <c r="J60" s="4"/>
      <c r="K60" s="4">
        <v>3600000</v>
      </c>
      <c r="L60" s="4"/>
      <c r="M60" s="4">
        <v>45519601376</v>
      </c>
      <c r="N60" s="4"/>
      <c r="O60" s="4">
        <v>49566801689</v>
      </c>
      <c r="P60" s="4"/>
      <c r="Q60" s="4">
        <f t="shared" si="1"/>
        <v>-4047200313</v>
      </c>
    </row>
    <row r="61" spans="1:17" ht="18.75">
      <c r="A61" s="2" t="s">
        <v>62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f t="shared" si="0"/>
        <v>0</v>
      </c>
      <c r="J61" s="4"/>
      <c r="K61" s="4">
        <v>888489</v>
      </c>
      <c r="L61" s="4"/>
      <c r="M61" s="4">
        <v>2935518546</v>
      </c>
      <c r="N61" s="4"/>
      <c r="O61" s="4">
        <v>2221033133</v>
      </c>
      <c r="P61" s="4"/>
      <c r="Q61" s="4">
        <f t="shared" si="1"/>
        <v>714485413</v>
      </c>
    </row>
    <row r="62" spans="1:17" ht="18.75">
      <c r="A62" s="2" t="s">
        <v>57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f t="shared" si="0"/>
        <v>0</v>
      </c>
      <c r="J62" s="4"/>
      <c r="K62" s="4">
        <v>1018000</v>
      </c>
      <c r="L62" s="4"/>
      <c r="M62" s="4">
        <v>22398034875</v>
      </c>
      <c r="N62" s="4"/>
      <c r="O62" s="4">
        <v>15766070392</v>
      </c>
      <c r="P62" s="4"/>
      <c r="Q62" s="4">
        <f t="shared" si="1"/>
        <v>6631964483</v>
      </c>
    </row>
    <row r="63" spans="1:17" ht="18.75">
      <c r="A63" s="2" t="s">
        <v>156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f t="shared" si="0"/>
        <v>0</v>
      </c>
      <c r="J63" s="4"/>
      <c r="K63" s="4">
        <v>500000</v>
      </c>
      <c r="L63" s="4"/>
      <c r="M63" s="4">
        <v>15077106797</v>
      </c>
      <c r="N63" s="4"/>
      <c r="O63" s="4">
        <v>10775502000</v>
      </c>
      <c r="P63" s="4"/>
      <c r="Q63" s="4">
        <f t="shared" si="1"/>
        <v>4301604797</v>
      </c>
    </row>
    <row r="64" spans="1:17" ht="18.75">
      <c r="A64" s="2" t="s">
        <v>25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f t="shared" si="0"/>
        <v>0</v>
      </c>
      <c r="J64" s="4"/>
      <c r="K64" s="4">
        <v>1104198</v>
      </c>
      <c r="L64" s="4"/>
      <c r="M64" s="4">
        <v>94955523895</v>
      </c>
      <c r="N64" s="4"/>
      <c r="O64" s="4">
        <v>81808268399</v>
      </c>
      <c r="P64" s="4"/>
      <c r="Q64" s="4">
        <f t="shared" si="1"/>
        <v>13147255496</v>
      </c>
    </row>
    <row r="65" spans="1:17" ht="18.75">
      <c r="A65" s="2" t="s">
        <v>48</v>
      </c>
      <c r="C65" s="4">
        <v>0</v>
      </c>
      <c r="D65" s="4"/>
      <c r="E65" s="24">
        <v>0</v>
      </c>
      <c r="F65" s="24"/>
      <c r="G65" s="24">
        <v>0</v>
      </c>
      <c r="H65" s="24"/>
      <c r="I65" s="24">
        <f t="shared" si="0"/>
        <v>0</v>
      </c>
      <c r="J65" s="24"/>
      <c r="K65" s="24">
        <v>2046448</v>
      </c>
      <c r="L65" s="24"/>
      <c r="M65" s="24">
        <v>15959549202</v>
      </c>
      <c r="N65" s="24"/>
      <c r="O65" s="24">
        <v>11555999188</v>
      </c>
      <c r="P65" s="24"/>
      <c r="Q65" s="24">
        <f t="shared" si="1"/>
        <v>4403550014</v>
      </c>
    </row>
    <row r="66" spans="1:17" ht="18.75">
      <c r="A66" s="2" t="s">
        <v>159</v>
      </c>
      <c r="C66" s="4">
        <v>0</v>
      </c>
      <c r="D66" s="4"/>
      <c r="E66" s="24">
        <v>0</v>
      </c>
      <c r="F66" s="24"/>
      <c r="G66" s="24">
        <v>0</v>
      </c>
      <c r="H66" s="24"/>
      <c r="I66" s="24">
        <f t="shared" si="0"/>
        <v>0</v>
      </c>
      <c r="J66" s="24"/>
      <c r="K66" s="24">
        <v>1210000</v>
      </c>
      <c r="L66" s="24"/>
      <c r="M66" s="24">
        <v>244685179075</v>
      </c>
      <c r="N66" s="24"/>
      <c r="O66" s="24">
        <v>176650355969</v>
      </c>
      <c r="P66" s="24"/>
      <c r="Q66" s="24">
        <f t="shared" si="1"/>
        <v>68034823106</v>
      </c>
    </row>
    <row r="67" spans="1:17" ht="18.75">
      <c r="A67" s="2" t="s">
        <v>55</v>
      </c>
      <c r="C67" s="4">
        <v>0</v>
      </c>
      <c r="D67" s="4"/>
      <c r="E67" s="24">
        <v>0</v>
      </c>
      <c r="F67" s="24"/>
      <c r="G67" s="24">
        <v>0</v>
      </c>
      <c r="H67" s="24"/>
      <c r="I67" s="24">
        <f t="shared" si="0"/>
        <v>0</v>
      </c>
      <c r="J67" s="24"/>
      <c r="K67" s="24">
        <v>765000</v>
      </c>
      <c r="L67" s="24"/>
      <c r="M67" s="24">
        <v>22227545414</v>
      </c>
      <c r="N67" s="24"/>
      <c r="O67" s="24">
        <v>13543583332</v>
      </c>
      <c r="P67" s="24"/>
      <c r="Q67" s="24">
        <f t="shared" si="1"/>
        <v>8683962082</v>
      </c>
    </row>
    <row r="68" spans="1:17" ht="18.75">
      <c r="A68" s="2" t="s">
        <v>155</v>
      </c>
      <c r="C68" s="4">
        <v>0</v>
      </c>
      <c r="D68" s="4"/>
      <c r="E68" s="24">
        <v>0</v>
      </c>
      <c r="F68" s="24"/>
      <c r="G68" s="24">
        <v>0</v>
      </c>
      <c r="H68" s="24"/>
      <c r="I68" s="24">
        <f t="shared" si="0"/>
        <v>0</v>
      </c>
      <c r="J68" s="24"/>
      <c r="K68" s="24">
        <v>450652</v>
      </c>
      <c r="L68" s="24"/>
      <c r="M68" s="24">
        <v>19263938564</v>
      </c>
      <c r="N68" s="24"/>
      <c r="O68" s="24">
        <v>15239960512</v>
      </c>
      <c r="P68" s="24"/>
      <c r="Q68" s="24">
        <f t="shared" si="1"/>
        <v>4023978052</v>
      </c>
    </row>
    <row r="69" spans="1:17" ht="18.75">
      <c r="A69" s="2" t="s">
        <v>24</v>
      </c>
      <c r="C69" s="4">
        <v>0</v>
      </c>
      <c r="D69" s="4"/>
      <c r="E69" s="24">
        <v>0</v>
      </c>
      <c r="F69" s="24"/>
      <c r="G69" s="24">
        <v>0</v>
      </c>
      <c r="H69" s="24"/>
      <c r="I69" s="24">
        <f t="shared" si="0"/>
        <v>0</v>
      </c>
      <c r="J69" s="24"/>
      <c r="K69" s="24">
        <v>72004</v>
      </c>
      <c r="L69" s="24"/>
      <c r="M69" s="24">
        <v>7911332857</v>
      </c>
      <c r="N69" s="24"/>
      <c r="O69" s="24">
        <v>4930649083</v>
      </c>
      <c r="P69" s="24"/>
      <c r="Q69" s="24">
        <f t="shared" si="1"/>
        <v>2980683774</v>
      </c>
    </row>
    <row r="70" spans="1:17" ht="18.75">
      <c r="A70" s="2" t="s">
        <v>22</v>
      </c>
      <c r="C70" s="4">
        <v>0</v>
      </c>
      <c r="D70" s="4"/>
      <c r="E70" s="24">
        <v>0</v>
      </c>
      <c r="F70" s="24"/>
      <c r="G70" s="24">
        <v>0</v>
      </c>
      <c r="H70" s="24"/>
      <c r="I70" s="24">
        <f t="shared" si="0"/>
        <v>0</v>
      </c>
      <c r="J70" s="24"/>
      <c r="K70" s="24">
        <v>1018406</v>
      </c>
      <c r="L70" s="24"/>
      <c r="M70" s="24">
        <v>197686210558</v>
      </c>
      <c r="N70" s="24"/>
      <c r="O70" s="24">
        <v>95039087946</v>
      </c>
      <c r="P70" s="24"/>
      <c r="Q70" s="24">
        <f t="shared" si="1"/>
        <v>102647122612</v>
      </c>
    </row>
    <row r="71" spans="1:17" ht="18.75">
      <c r="A71" s="2" t="s">
        <v>38</v>
      </c>
      <c r="C71" s="4">
        <v>0</v>
      </c>
      <c r="D71" s="4"/>
      <c r="E71" s="24">
        <v>0</v>
      </c>
      <c r="F71" s="24"/>
      <c r="G71" s="24">
        <v>0</v>
      </c>
      <c r="H71" s="24"/>
      <c r="I71" s="24">
        <f t="shared" si="0"/>
        <v>0</v>
      </c>
      <c r="J71" s="24"/>
      <c r="K71" s="24">
        <v>1800000</v>
      </c>
      <c r="L71" s="24"/>
      <c r="M71" s="24">
        <v>25577806628</v>
      </c>
      <c r="N71" s="24"/>
      <c r="O71" s="24">
        <v>22755223266</v>
      </c>
      <c r="P71" s="24"/>
      <c r="Q71" s="24">
        <f t="shared" si="1"/>
        <v>2822583362</v>
      </c>
    </row>
    <row r="72" spans="1:17" ht="18.75">
      <c r="A72" s="2" t="s">
        <v>188</v>
      </c>
      <c r="C72" s="4">
        <v>0</v>
      </c>
      <c r="D72" s="4"/>
      <c r="E72" s="24">
        <v>0</v>
      </c>
      <c r="F72" s="24"/>
      <c r="G72" s="24">
        <v>0</v>
      </c>
      <c r="H72" s="24"/>
      <c r="I72" s="24">
        <f t="shared" si="0"/>
        <v>0</v>
      </c>
      <c r="J72" s="24"/>
      <c r="K72" s="24">
        <v>580551</v>
      </c>
      <c r="L72" s="24"/>
      <c r="M72" s="24">
        <v>18356495276</v>
      </c>
      <c r="N72" s="24"/>
      <c r="O72" s="24">
        <v>13365064279</v>
      </c>
      <c r="P72" s="24"/>
      <c r="Q72" s="24">
        <f t="shared" si="1"/>
        <v>4991430997</v>
      </c>
    </row>
    <row r="73" spans="1:17" ht="18.75">
      <c r="A73" s="2" t="s">
        <v>34</v>
      </c>
      <c r="C73" s="4">
        <v>0</v>
      </c>
      <c r="D73" s="4"/>
      <c r="E73" s="24">
        <v>0</v>
      </c>
      <c r="F73" s="24"/>
      <c r="G73" s="24">
        <v>0</v>
      </c>
      <c r="H73" s="24"/>
      <c r="I73" s="24">
        <f t="shared" ref="I73:I85" si="2">E73-G73</f>
        <v>0</v>
      </c>
      <c r="J73" s="24"/>
      <c r="K73" s="24">
        <v>249111</v>
      </c>
      <c r="L73" s="24"/>
      <c r="M73" s="24">
        <v>29534608447</v>
      </c>
      <c r="N73" s="24"/>
      <c r="O73" s="24">
        <v>22364784363</v>
      </c>
      <c r="P73" s="24"/>
      <c r="Q73" s="24">
        <f t="shared" ref="Q73:Q85" si="3">M73-O73</f>
        <v>7169824084</v>
      </c>
    </row>
    <row r="74" spans="1:17" ht="18.75">
      <c r="A74" s="2" t="s">
        <v>69</v>
      </c>
      <c r="C74" s="4">
        <v>0</v>
      </c>
      <c r="D74" s="4"/>
      <c r="E74" s="24">
        <v>0</v>
      </c>
      <c r="F74" s="24"/>
      <c r="G74" s="24">
        <v>0</v>
      </c>
      <c r="H74" s="24"/>
      <c r="I74" s="24">
        <f t="shared" si="2"/>
        <v>0</v>
      </c>
      <c r="J74" s="24"/>
      <c r="K74" s="24">
        <v>607472</v>
      </c>
      <c r="L74" s="24"/>
      <c r="M74" s="24">
        <v>18933827297</v>
      </c>
      <c r="N74" s="24"/>
      <c r="O74" s="24">
        <v>12342878765</v>
      </c>
      <c r="P74" s="24"/>
      <c r="Q74" s="24">
        <f t="shared" si="3"/>
        <v>6590948532</v>
      </c>
    </row>
    <row r="75" spans="1:17" ht="18.75">
      <c r="A75" s="2" t="s">
        <v>189</v>
      </c>
      <c r="C75" s="4">
        <v>0</v>
      </c>
      <c r="D75" s="4"/>
      <c r="E75" s="24">
        <v>0</v>
      </c>
      <c r="F75" s="24"/>
      <c r="G75" s="24">
        <v>0</v>
      </c>
      <c r="H75" s="24"/>
      <c r="I75" s="24">
        <f t="shared" si="2"/>
        <v>0</v>
      </c>
      <c r="J75" s="24"/>
      <c r="K75" s="24">
        <v>2995371</v>
      </c>
      <c r="L75" s="24"/>
      <c r="M75" s="24">
        <v>23142236346</v>
      </c>
      <c r="N75" s="24"/>
      <c r="O75" s="24">
        <v>23142236346</v>
      </c>
      <c r="P75" s="24"/>
      <c r="Q75" s="24">
        <f t="shared" si="3"/>
        <v>0</v>
      </c>
    </row>
    <row r="76" spans="1:17" ht="18.75">
      <c r="A76" s="2" t="s">
        <v>190</v>
      </c>
      <c r="C76" s="4">
        <v>0</v>
      </c>
      <c r="D76" s="4"/>
      <c r="E76" s="24">
        <v>0</v>
      </c>
      <c r="F76" s="24"/>
      <c r="G76" s="24">
        <v>0</v>
      </c>
      <c r="H76" s="24"/>
      <c r="I76" s="24">
        <f t="shared" si="2"/>
        <v>0</v>
      </c>
      <c r="J76" s="24"/>
      <c r="K76" s="24">
        <v>1607056</v>
      </c>
      <c r="L76" s="24"/>
      <c r="M76" s="24">
        <v>35610753904</v>
      </c>
      <c r="N76" s="24"/>
      <c r="O76" s="24">
        <v>35610753904</v>
      </c>
      <c r="P76" s="24"/>
      <c r="Q76" s="24">
        <f t="shared" si="3"/>
        <v>0</v>
      </c>
    </row>
    <row r="77" spans="1:17" ht="18.75">
      <c r="A77" s="2" t="s">
        <v>39</v>
      </c>
      <c r="C77" s="4">
        <v>0</v>
      </c>
      <c r="D77" s="4"/>
      <c r="E77" s="24">
        <v>0</v>
      </c>
      <c r="F77" s="24"/>
      <c r="G77" s="24">
        <v>0</v>
      </c>
      <c r="H77" s="24"/>
      <c r="I77" s="24">
        <f t="shared" si="2"/>
        <v>0</v>
      </c>
      <c r="J77" s="24"/>
      <c r="K77" s="24">
        <v>752048</v>
      </c>
      <c r="L77" s="24"/>
      <c r="M77" s="24">
        <v>14555911760</v>
      </c>
      <c r="N77" s="24"/>
      <c r="O77" s="24">
        <v>9850844867</v>
      </c>
      <c r="P77" s="24"/>
      <c r="Q77" s="24">
        <f t="shared" si="3"/>
        <v>4705066893</v>
      </c>
    </row>
    <row r="78" spans="1:17" ht="18.75">
      <c r="A78" s="2" t="s">
        <v>65</v>
      </c>
      <c r="C78" s="4">
        <v>0</v>
      </c>
      <c r="D78" s="4"/>
      <c r="E78" s="24">
        <v>0</v>
      </c>
      <c r="F78" s="24"/>
      <c r="G78" s="24">
        <v>0</v>
      </c>
      <c r="H78" s="24"/>
      <c r="I78" s="24">
        <f t="shared" si="2"/>
        <v>0</v>
      </c>
      <c r="J78" s="24"/>
      <c r="K78" s="24">
        <v>430000</v>
      </c>
      <c r="L78" s="24"/>
      <c r="M78" s="24">
        <v>6567349438</v>
      </c>
      <c r="N78" s="24"/>
      <c r="O78" s="24">
        <v>8932998313</v>
      </c>
      <c r="P78" s="24"/>
      <c r="Q78" s="24">
        <f t="shared" si="3"/>
        <v>-2365648875</v>
      </c>
    </row>
    <row r="79" spans="1:17" ht="18.75">
      <c r="A79" s="2" t="s">
        <v>37</v>
      </c>
      <c r="C79" s="4">
        <v>0</v>
      </c>
      <c r="D79" s="4"/>
      <c r="E79" s="24">
        <v>0</v>
      </c>
      <c r="F79" s="24"/>
      <c r="G79" s="24">
        <v>0</v>
      </c>
      <c r="H79" s="24"/>
      <c r="I79" s="24">
        <f t="shared" si="2"/>
        <v>0</v>
      </c>
      <c r="J79" s="24"/>
      <c r="K79" s="24">
        <v>383081</v>
      </c>
      <c r="L79" s="24"/>
      <c r="M79" s="24">
        <v>8330998488</v>
      </c>
      <c r="N79" s="24"/>
      <c r="O79" s="24">
        <v>7860302968</v>
      </c>
      <c r="P79" s="24"/>
      <c r="Q79" s="24">
        <f t="shared" si="3"/>
        <v>470695520</v>
      </c>
    </row>
    <row r="80" spans="1:17" ht="18.75">
      <c r="A80" s="2" t="s">
        <v>191</v>
      </c>
      <c r="C80" s="4">
        <v>0</v>
      </c>
      <c r="D80" s="4"/>
      <c r="E80" s="24">
        <v>0</v>
      </c>
      <c r="F80" s="24"/>
      <c r="G80" s="24">
        <v>0</v>
      </c>
      <c r="H80" s="24"/>
      <c r="I80" s="24">
        <f t="shared" si="2"/>
        <v>0</v>
      </c>
      <c r="J80" s="24"/>
      <c r="K80" s="24">
        <v>25000</v>
      </c>
      <c r="L80" s="24"/>
      <c r="M80" s="24">
        <v>651107708</v>
      </c>
      <c r="N80" s="24"/>
      <c r="O80" s="24">
        <v>638329077</v>
      </c>
      <c r="P80" s="24"/>
      <c r="Q80" s="24">
        <f t="shared" si="3"/>
        <v>12778631</v>
      </c>
    </row>
    <row r="81" spans="1:17" ht="18.75">
      <c r="A81" s="2" t="s">
        <v>192</v>
      </c>
      <c r="C81" s="4">
        <v>0</v>
      </c>
      <c r="D81" s="4"/>
      <c r="E81" s="24">
        <v>0</v>
      </c>
      <c r="F81" s="24"/>
      <c r="G81" s="24">
        <v>0</v>
      </c>
      <c r="H81" s="24"/>
      <c r="I81" s="24">
        <f t="shared" si="2"/>
        <v>0</v>
      </c>
      <c r="J81" s="24"/>
      <c r="K81" s="24">
        <v>390597</v>
      </c>
      <c r="L81" s="24"/>
      <c r="M81" s="24">
        <v>4787868244</v>
      </c>
      <c r="N81" s="24"/>
      <c r="O81" s="24">
        <v>4550558948</v>
      </c>
      <c r="P81" s="24"/>
      <c r="Q81" s="24">
        <f t="shared" si="3"/>
        <v>237309296</v>
      </c>
    </row>
    <row r="82" spans="1:17" ht="18.75">
      <c r="A82" s="2" t="s">
        <v>157</v>
      </c>
      <c r="C82" s="4">
        <v>0</v>
      </c>
      <c r="D82" s="4"/>
      <c r="E82" s="24">
        <v>0</v>
      </c>
      <c r="F82" s="24"/>
      <c r="G82" s="24">
        <v>0</v>
      </c>
      <c r="H82" s="24"/>
      <c r="I82" s="24">
        <f t="shared" si="2"/>
        <v>0</v>
      </c>
      <c r="J82" s="24"/>
      <c r="K82" s="24">
        <v>500000</v>
      </c>
      <c r="L82" s="24"/>
      <c r="M82" s="24">
        <v>9682212643</v>
      </c>
      <c r="N82" s="24"/>
      <c r="O82" s="24">
        <v>8335109250</v>
      </c>
      <c r="P82" s="24"/>
      <c r="Q82" s="24">
        <f t="shared" si="3"/>
        <v>1347103393</v>
      </c>
    </row>
    <row r="83" spans="1:17" ht="18.75">
      <c r="A83" s="2" t="s">
        <v>193</v>
      </c>
      <c r="C83" s="4">
        <v>0</v>
      </c>
      <c r="D83" s="4"/>
      <c r="E83" s="24">
        <v>0</v>
      </c>
      <c r="F83" s="24"/>
      <c r="G83" s="24">
        <v>0</v>
      </c>
      <c r="H83" s="24"/>
      <c r="I83" s="24">
        <f t="shared" si="2"/>
        <v>0</v>
      </c>
      <c r="J83" s="24"/>
      <c r="K83" s="24">
        <v>139632</v>
      </c>
      <c r="L83" s="24"/>
      <c r="M83" s="24">
        <v>1409078841</v>
      </c>
      <c r="N83" s="24"/>
      <c r="O83" s="24">
        <v>702008378</v>
      </c>
      <c r="P83" s="24"/>
      <c r="Q83" s="24">
        <f t="shared" si="3"/>
        <v>707070463</v>
      </c>
    </row>
    <row r="84" spans="1:17" ht="18.75">
      <c r="A84" s="2" t="s">
        <v>194</v>
      </c>
      <c r="C84" s="4">
        <v>0</v>
      </c>
      <c r="D84" s="4"/>
      <c r="E84" s="24">
        <v>0</v>
      </c>
      <c r="F84" s="24"/>
      <c r="G84" s="24">
        <v>0</v>
      </c>
      <c r="H84" s="24"/>
      <c r="I84" s="24">
        <f t="shared" si="2"/>
        <v>0</v>
      </c>
      <c r="J84" s="24"/>
      <c r="K84" s="24">
        <v>7588259</v>
      </c>
      <c r="L84" s="24"/>
      <c r="M84" s="24">
        <v>32920202203</v>
      </c>
      <c r="N84" s="24"/>
      <c r="O84" s="24">
        <v>22717537960</v>
      </c>
      <c r="P84" s="24"/>
      <c r="Q84" s="24">
        <f t="shared" si="3"/>
        <v>10202664243</v>
      </c>
    </row>
    <row r="85" spans="1:17" ht="18.75">
      <c r="A85" s="2" t="s">
        <v>195</v>
      </c>
      <c r="C85" s="4">
        <v>0</v>
      </c>
      <c r="D85" s="4"/>
      <c r="E85" s="24">
        <v>0</v>
      </c>
      <c r="F85" s="24"/>
      <c r="G85" s="24">
        <v>0</v>
      </c>
      <c r="H85" s="24"/>
      <c r="I85" s="24">
        <f t="shared" si="2"/>
        <v>0</v>
      </c>
      <c r="J85" s="24"/>
      <c r="K85" s="24">
        <v>285100</v>
      </c>
      <c r="L85" s="24"/>
      <c r="M85" s="24">
        <v>1300976977</v>
      </c>
      <c r="N85" s="24"/>
      <c r="O85" s="24">
        <v>542752570</v>
      </c>
      <c r="P85" s="24"/>
      <c r="Q85" s="24">
        <f>758224407-259</f>
        <v>758224148</v>
      </c>
    </row>
    <row r="86" spans="1:17" ht="19.5" thickBot="1">
      <c r="C86" s="4"/>
      <c r="D86" s="4"/>
      <c r="E86" s="25">
        <f>SUM(E8:E85)</f>
        <v>445453134644</v>
      </c>
      <c r="F86" s="24"/>
      <c r="G86" s="25">
        <f>SUM(G8:G85)</f>
        <v>337251993554</v>
      </c>
      <c r="H86" s="24"/>
      <c r="I86" s="25">
        <f>SUM(I8:I85)</f>
        <v>108201141090</v>
      </c>
      <c r="J86" s="24"/>
      <c r="K86" s="24"/>
      <c r="L86" s="24"/>
      <c r="M86" s="25">
        <f>SUM(M8:M85)</f>
        <v>3275532346945</v>
      </c>
      <c r="N86" s="24"/>
      <c r="O86" s="25">
        <f>SUM(O8:O85)</f>
        <v>2860631437932</v>
      </c>
      <c r="P86" s="24"/>
      <c r="Q86" s="25">
        <f>SUM(Q8:Q85)</f>
        <v>414900908754</v>
      </c>
    </row>
    <row r="87" spans="1:17" ht="19.5" thickTop="1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18.7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>
      <c r="E89" s="3"/>
      <c r="I89" s="3"/>
      <c r="M89" s="3"/>
      <c r="Q89" s="3"/>
    </row>
    <row r="90" spans="1:17">
      <c r="E90" s="3"/>
      <c r="I90" s="3"/>
      <c r="M90" s="3"/>
      <c r="Q90" s="3"/>
    </row>
    <row r="91" spans="1:17" ht="18.75">
      <c r="E91" s="18"/>
      <c r="I91" s="3"/>
      <c r="M91" s="18"/>
      <c r="Q91" s="3"/>
    </row>
    <row r="92" spans="1:17" ht="18.75">
      <c r="I92" s="18"/>
      <c r="Q92" s="18"/>
    </row>
    <row r="93" spans="1:17">
      <c r="I93" s="9"/>
      <c r="M93" s="9"/>
    </row>
    <row r="94" spans="1:17">
      <c r="Q94" s="9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102"/>
  <sheetViews>
    <sheetView rightToLeft="1" view="pageBreakPreview" topLeftCell="D1" zoomScale="90" zoomScaleNormal="100" zoomScaleSheetLayoutView="90" workbookViewId="0">
      <selection activeCell="W12" sqref="W12"/>
    </sheetView>
  </sheetViews>
  <sheetFormatPr defaultRowHeight="15"/>
  <cols>
    <col min="1" max="1" width="34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24" width="20.7109375" style="1" bestFit="1" customWidth="1"/>
    <col min="25" max="26" width="9.140625" style="1"/>
    <col min="27" max="27" width="20.5703125" style="1" bestFit="1" customWidth="1"/>
    <col min="28" max="16384" width="9.140625" style="1"/>
  </cols>
  <sheetData>
    <row r="2" spans="1:27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7" ht="23.25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7" ht="23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7" ht="23.25">
      <c r="A6" s="21" t="s">
        <v>3</v>
      </c>
      <c r="C6" s="22" t="s">
        <v>109</v>
      </c>
      <c r="D6" s="22" t="s">
        <v>109</v>
      </c>
      <c r="E6" s="22" t="s">
        <v>109</v>
      </c>
      <c r="F6" s="22" t="s">
        <v>109</v>
      </c>
      <c r="G6" s="22" t="s">
        <v>109</v>
      </c>
      <c r="H6" s="22" t="s">
        <v>109</v>
      </c>
      <c r="I6" s="22" t="s">
        <v>109</v>
      </c>
      <c r="J6" s="22" t="s">
        <v>109</v>
      </c>
      <c r="K6" s="22" t="s">
        <v>109</v>
      </c>
      <c r="M6" s="22" t="s">
        <v>110</v>
      </c>
      <c r="N6" s="22" t="s">
        <v>110</v>
      </c>
      <c r="O6" s="22" t="s">
        <v>110</v>
      </c>
      <c r="P6" s="22" t="s">
        <v>110</v>
      </c>
      <c r="Q6" s="22" t="s">
        <v>110</v>
      </c>
      <c r="R6" s="22" t="s">
        <v>110</v>
      </c>
      <c r="S6" s="22" t="s">
        <v>110</v>
      </c>
      <c r="T6" s="22" t="s">
        <v>110</v>
      </c>
      <c r="U6" s="22" t="s">
        <v>110</v>
      </c>
    </row>
    <row r="7" spans="1:27" ht="23.25">
      <c r="A7" s="22" t="s">
        <v>3</v>
      </c>
      <c r="C7" s="22" t="s">
        <v>196</v>
      </c>
      <c r="E7" s="22" t="s">
        <v>197</v>
      </c>
      <c r="G7" s="22" t="s">
        <v>198</v>
      </c>
      <c r="I7" s="22" t="s">
        <v>78</v>
      </c>
      <c r="K7" s="22" t="s">
        <v>199</v>
      </c>
      <c r="M7" s="22" t="s">
        <v>196</v>
      </c>
      <c r="O7" s="22" t="s">
        <v>197</v>
      </c>
      <c r="Q7" s="22" t="s">
        <v>198</v>
      </c>
      <c r="S7" s="22" t="s">
        <v>78</v>
      </c>
      <c r="U7" s="22" t="s">
        <v>199</v>
      </c>
      <c r="X7" s="3"/>
      <c r="AA7" s="3"/>
    </row>
    <row r="8" spans="1:27" ht="18.75">
      <c r="A8" s="2" t="s">
        <v>68</v>
      </c>
      <c r="C8" s="4">
        <v>0</v>
      </c>
      <c r="D8" s="4"/>
      <c r="E8" s="4">
        <v>0</v>
      </c>
      <c r="F8" s="4"/>
      <c r="G8" s="4">
        <v>101545365</v>
      </c>
      <c r="H8" s="4"/>
      <c r="I8" s="4">
        <f>C8+E8+G8</f>
        <v>101545365</v>
      </c>
      <c r="K8" s="7">
        <v>3.8566141880114175E-4</v>
      </c>
      <c r="M8" s="4">
        <v>0</v>
      </c>
      <c r="N8" s="4"/>
      <c r="O8" s="4">
        <v>0</v>
      </c>
      <c r="P8" s="4"/>
      <c r="Q8" s="4">
        <v>101545365</v>
      </c>
      <c r="R8" s="4"/>
      <c r="S8" s="4">
        <f>M8+O8+Q8</f>
        <v>101545365</v>
      </c>
      <c r="U8" s="7">
        <v>5.8918594612628443E-5</v>
      </c>
      <c r="X8" s="6"/>
      <c r="AA8" s="6"/>
    </row>
    <row r="9" spans="1:27" ht="18.75">
      <c r="A9" s="2" t="s">
        <v>30</v>
      </c>
      <c r="C9" s="4">
        <v>0</v>
      </c>
      <c r="D9" s="4"/>
      <c r="E9" s="4">
        <v>-4902727718</v>
      </c>
      <c r="F9" s="4"/>
      <c r="G9" s="4">
        <v>3757174517</v>
      </c>
      <c r="H9" s="4"/>
      <c r="I9" s="4">
        <f t="shared" ref="I9:I72" si="0">C9+E9+G9</f>
        <v>-1145553201</v>
      </c>
      <c r="K9" s="7">
        <v>-4.3507221901250689E-3</v>
      </c>
      <c r="M9" s="4">
        <v>134134849</v>
      </c>
      <c r="N9" s="4"/>
      <c r="O9" s="4">
        <v>0</v>
      </c>
      <c r="P9" s="4"/>
      <c r="Q9" s="4">
        <v>6107431645</v>
      </c>
      <c r="R9" s="4"/>
      <c r="S9" s="4">
        <f t="shared" ref="S9:S72" si="1">M9+O9+Q9</f>
        <v>6241566494</v>
      </c>
      <c r="U9" s="7">
        <v>3.621478203438932E-3</v>
      </c>
      <c r="X9" s="6"/>
      <c r="AA9" s="6"/>
    </row>
    <row r="10" spans="1:27" ht="18.75">
      <c r="A10" s="2" t="s">
        <v>33</v>
      </c>
      <c r="C10" s="4">
        <v>0</v>
      </c>
      <c r="D10" s="4"/>
      <c r="E10" s="4">
        <v>6274333130</v>
      </c>
      <c r="F10" s="4"/>
      <c r="G10" s="4">
        <v>-15485137</v>
      </c>
      <c r="H10" s="4"/>
      <c r="I10" s="4">
        <f t="shared" si="0"/>
        <v>6258847993</v>
      </c>
      <c r="K10" s="7">
        <v>2.3770619141908235E-2</v>
      </c>
      <c r="M10" s="4">
        <v>10513910</v>
      </c>
      <c r="N10" s="4"/>
      <c r="O10" s="4">
        <v>-4155277966</v>
      </c>
      <c r="P10" s="4"/>
      <c r="Q10" s="4">
        <v>575407875</v>
      </c>
      <c r="R10" s="4"/>
      <c r="S10" s="4">
        <f t="shared" si="1"/>
        <v>-3569356181</v>
      </c>
      <c r="U10" s="7">
        <v>-2.0710098373905952E-3</v>
      </c>
      <c r="X10" s="6"/>
      <c r="AA10" s="6"/>
    </row>
    <row r="11" spans="1:27" ht="18.75">
      <c r="A11" s="2" t="s">
        <v>42</v>
      </c>
      <c r="C11" s="4">
        <v>0</v>
      </c>
      <c r="D11" s="4"/>
      <c r="E11" s="4">
        <v>3112074176</v>
      </c>
      <c r="F11" s="4"/>
      <c r="G11" s="4">
        <v>911691702</v>
      </c>
      <c r="H11" s="4"/>
      <c r="I11" s="4">
        <f t="shared" si="0"/>
        <v>4023765878</v>
      </c>
      <c r="K11" s="7">
        <v>1.5281950657551941E-2</v>
      </c>
      <c r="M11" s="4">
        <v>11751494845</v>
      </c>
      <c r="N11" s="4"/>
      <c r="O11" s="4">
        <v>14217692637</v>
      </c>
      <c r="P11" s="4"/>
      <c r="Q11" s="4">
        <v>878985412</v>
      </c>
      <c r="R11" s="4"/>
      <c r="S11" s="4">
        <f t="shared" si="1"/>
        <v>26848172894</v>
      </c>
      <c r="U11" s="7">
        <v>1.5577831788101262E-2</v>
      </c>
      <c r="X11" s="6"/>
      <c r="AA11" s="6"/>
    </row>
    <row r="12" spans="1:27" ht="18.75">
      <c r="A12" s="2" t="s">
        <v>26</v>
      </c>
      <c r="C12" s="4">
        <v>0</v>
      </c>
      <c r="D12" s="4"/>
      <c r="E12" s="4">
        <v>-3800437625</v>
      </c>
      <c r="F12" s="4"/>
      <c r="G12" s="4">
        <v>380730914</v>
      </c>
      <c r="H12" s="4"/>
      <c r="I12" s="4">
        <f t="shared" si="0"/>
        <v>-3419706711</v>
      </c>
      <c r="K12" s="7">
        <v>-1.2987780801694356E-2</v>
      </c>
      <c r="M12" s="4">
        <v>0</v>
      </c>
      <c r="N12" s="4"/>
      <c r="O12" s="4">
        <v>-2074980664</v>
      </c>
      <c r="P12" s="4"/>
      <c r="Q12" s="4">
        <v>380730914</v>
      </c>
      <c r="R12" s="4"/>
      <c r="S12" s="4">
        <f t="shared" si="1"/>
        <v>-1694249750</v>
      </c>
      <c r="U12" s="7">
        <v>-9.8303663779038155E-4</v>
      </c>
      <c r="X12" s="6"/>
      <c r="AA12" s="6"/>
    </row>
    <row r="13" spans="1:27" ht="18.75">
      <c r="A13" s="2" t="s">
        <v>28</v>
      </c>
      <c r="C13" s="4">
        <v>0</v>
      </c>
      <c r="D13" s="4"/>
      <c r="E13" s="4">
        <v>58593957</v>
      </c>
      <c r="F13" s="4"/>
      <c r="G13" s="4">
        <v>22388714</v>
      </c>
      <c r="H13" s="4"/>
      <c r="I13" s="4">
        <f t="shared" si="0"/>
        <v>80982671</v>
      </c>
      <c r="K13" s="7">
        <v>3.0756590215778016E-4</v>
      </c>
      <c r="M13" s="4">
        <v>0</v>
      </c>
      <c r="N13" s="4"/>
      <c r="O13" s="4">
        <v>10259956951</v>
      </c>
      <c r="P13" s="4"/>
      <c r="Q13" s="4">
        <v>22388714</v>
      </c>
      <c r="R13" s="4"/>
      <c r="S13" s="4">
        <f t="shared" si="1"/>
        <v>10282345665</v>
      </c>
      <c r="U13" s="7">
        <v>5.96601682315143E-3</v>
      </c>
      <c r="X13" s="6"/>
      <c r="AA13" s="6"/>
    </row>
    <row r="14" spans="1:27" ht="18.75">
      <c r="A14" s="2" t="s">
        <v>29</v>
      </c>
      <c r="C14" s="4">
        <v>0</v>
      </c>
      <c r="D14" s="4"/>
      <c r="E14" s="4">
        <v>3302674427</v>
      </c>
      <c r="F14" s="4"/>
      <c r="G14" s="4">
        <v>118291450</v>
      </c>
      <c r="H14" s="4"/>
      <c r="I14" s="4">
        <f t="shared" si="0"/>
        <v>3420965877</v>
      </c>
      <c r="K14" s="7">
        <v>1.2992563016481473E-2</v>
      </c>
      <c r="M14" s="4">
        <v>3819523295</v>
      </c>
      <c r="N14" s="4"/>
      <c r="O14" s="4">
        <v>4527376451</v>
      </c>
      <c r="P14" s="4"/>
      <c r="Q14" s="4">
        <v>222288572</v>
      </c>
      <c r="R14" s="4"/>
      <c r="S14" s="4">
        <f t="shared" si="1"/>
        <v>8569188318</v>
      </c>
      <c r="U14" s="7">
        <v>4.9720096300556243E-3</v>
      </c>
      <c r="X14" s="6"/>
      <c r="AA14" s="6"/>
    </row>
    <row r="15" spans="1:27" ht="18.75">
      <c r="A15" s="2" t="s">
        <v>20</v>
      </c>
      <c r="C15" s="4">
        <v>0</v>
      </c>
      <c r="D15" s="4"/>
      <c r="E15" s="4">
        <v>-10357973874</v>
      </c>
      <c r="F15" s="4"/>
      <c r="G15" s="4">
        <v>4746463919</v>
      </c>
      <c r="H15" s="4"/>
      <c r="I15" s="4">
        <f t="shared" si="0"/>
        <v>-5611509955</v>
      </c>
      <c r="K15" s="7">
        <v>-2.1312079491388219E-2</v>
      </c>
      <c r="M15" s="4">
        <v>18121510326</v>
      </c>
      <c r="N15" s="4"/>
      <c r="O15" s="4">
        <v>43416913957</v>
      </c>
      <c r="P15" s="4"/>
      <c r="Q15" s="4">
        <v>18515197198</v>
      </c>
      <c r="R15" s="4"/>
      <c r="S15" s="4">
        <f t="shared" si="1"/>
        <v>80053621481</v>
      </c>
      <c r="U15" s="7">
        <v>4.6448667266219809E-2</v>
      </c>
      <c r="X15" s="6"/>
      <c r="AA15" s="6"/>
    </row>
    <row r="16" spans="1:27" ht="18.75">
      <c r="A16" s="2" t="s">
        <v>70</v>
      </c>
      <c r="C16" s="4">
        <v>0</v>
      </c>
      <c r="D16" s="4"/>
      <c r="E16" s="4">
        <v>0</v>
      </c>
      <c r="F16" s="4"/>
      <c r="G16" s="4">
        <v>15435104372</v>
      </c>
      <c r="H16" s="4"/>
      <c r="I16" s="4">
        <f t="shared" si="0"/>
        <v>15435104372</v>
      </c>
      <c r="K16" s="7">
        <v>5.8621329013384571E-2</v>
      </c>
      <c r="M16" s="4">
        <v>0</v>
      </c>
      <c r="N16" s="4"/>
      <c r="O16" s="4">
        <v>0</v>
      </c>
      <c r="P16" s="4"/>
      <c r="Q16" s="4">
        <v>15435104372</v>
      </c>
      <c r="R16" s="4"/>
      <c r="S16" s="4">
        <f t="shared" si="1"/>
        <v>15435104372</v>
      </c>
      <c r="U16" s="7">
        <v>8.955747584318368E-3</v>
      </c>
      <c r="X16" s="6"/>
      <c r="AA16" s="6"/>
    </row>
    <row r="17" spans="1:27" ht="18.75">
      <c r="A17" s="2" t="s">
        <v>21</v>
      </c>
      <c r="C17" s="4">
        <v>0</v>
      </c>
      <c r="D17" s="4"/>
      <c r="E17" s="4">
        <v>5621065425</v>
      </c>
      <c r="F17" s="4"/>
      <c r="G17" s="4">
        <v>54218367960</v>
      </c>
      <c r="H17" s="4"/>
      <c r="I17" s="4">
        <f t="shared" si="0"/>
        <v>59839433385</v>
      </c>
      <c r="K17" s="7">
        <v>0.22726552590081789</v>
      </c>
      <c r="M17" s="4">
        <v>12733752596</v>
      </c>
      <c r="N17" s="4"/>
      <c r="O17" s="4">
        <v>83925376094</v>
      </c>
      <c r="P17" s="4"/>
      <c r="Q17" s="4">
        <v>60050113715</v>
      </c>
      <c r="R17" s="4"/>
      <c r="S17" s="4">
        <f t="shared" si="1"/>
        <v>156709242405</v>
      </c>
      <c r="U17" s="7">
        <v>9.0925748558905839E-2</v>
      </c>
      <c r="X17" s="6"/>
      <c r="AA17" s="6"/>
    </row>
    <row r="18" spans="1:27" ht="18.75">
      <c r="A18" s="2" t="s">
        <v>32</v>
      </c>
      <c r="C18" s="4">
        <v>0</v>
      </c>
      <c r="D18" s="4"/>
      <c r="E18" s="4">
        <v>4202072199</v>
      </c>
      <c r="F18" s="4"/>
      <c r="G18" s="4">
        <v>192623784</v>
      </c>
      <c r="H18" s="4"/>
      <c r="I18" s="4">
        <f t="shared" si="0"/>
        <v>4394695983</v>
      </c>
      <c r="K18" s="7">
        <v>1.669071442112063E-2</v>
      </c>
      <c r="M18" s="4">
        <v>234677100</v>
      </c>
      <c r="N18" s="4"/>
      <c r="O18" s="4">
        <v>1844902761</v>
      </c>
      <c r="P18" s="4"/>
      <c r="Q18" s="4">
        <v>-2370579484</v>
      </c>
      <c r="R18" s="4"/>
      <c r="S18" s="4">
        <f t="shared" si="1"/>
        <v>-290999623</v>
      </c>
      <c r="U18" s="7">
        <v>-1.6884363771763199E-4</v>
      </c>
      <c r="X18" s="6"/>
      <c r="AA18" s="6"/>
    </row>
    <row r="19" spans="1:27" ht="18.75">
      <c r="A19" s="2" t="s">
        <v>35</v>
      </c>
      <c r="C19" s="4">
        <v>0</v>
      </c>
      <c r="D19" s="4"/>
      <c r="E19" s="4">
        <v>5305794847</v>
      </c>
      <c r="F19" s="4"/>
      <c r="G19" s="4">
        <v>0</v>
      </c>
      <c r="H19" s="4"/>
      <c r="I19" s="4">
        <f t="shared" si="0"/>
        <v>5305794847</v>
      </c>
      <c r="K19" s="7">
        <v>2.0150997227316152E-2</v>
      </c>
      <c r="M19" s="4">
        <v>0</v>
      </c>
      <c r="N19" s="4"/>
      <c r="O19" s="4">
        <v>0</v>
      </c>
      <c r="P19" s="4"/>
      <c r="Q19" s="4">
        <v>-17167762984</v>
      </c>
      <c r="R19" s="4"/>
      <c r="S19" s="4">
        <f t="shared" si="1"/>
        <v>-17167762984</v>
      </c>
      <c r="U19" s="7">
        <v>-9.96106979043292E-3</v>
      </c>
      <c r="X19" s="6"/>
      <c r="AA19" s="6"/>
    </row>
    <row r="20" spans="1:27" ht="18.75">
      <c r="A20" s="2" t="s">
        <v>23</v>
      </c>
      <c r="C20" s="4">
        <v>0</v>
      </c>
      <c r="D20" s="4"/>
      <c r="E20" s="4">
        <v>-18039975711</v>
      </c>
      <c r="F20" s="4"/>
      <c r="G20" s="4">
        <v>18146180859</v>
      </c>
      <c r="H20" s="4"/>
      <c r="I20" s="4">
        <f t="shared" si="0"/>
        <v>106205148</v>
      </c>
      <c r="K20" s="7">
        <v>4.0335891314847549E-4</v>
      </c>
      <c r="M20" s="4">
        <v>8000000000</v>
      </c>
      <c r="N20" s="4"/>
      <c r="O20" s="4">
        <v>0</v>
      </c>
      <c r="P20" s="4"/>
      <c r="Q20" s="4">
        <v>23233511408</v>
      </c>
      <c r="R20" s="4"/>
      <c r="S20" s="4">
        <f t="shared" si="1"/>
        <v>31233511408</v>
      </c>
      <c r="U20" s="7">
        <v>1.8122290436169666E-2</v>
      </c>
      <c r="X20" s="6"/>
      <c r="AA20" s="6"/>
    </row>
    <row r="21" spans="1:27" ht="18.75">
      <c r="A21" s="2" t="s">
        <v>67</v>
      </c>
      <c r="C21" s="4">
        <v>0</v>
      </c>
      <c r="D21" s="4"/>
      <c r="E21" s="4">
        <v>0</v>
      </c>
      <c r="F21" s="4"/>
      <c r="G21" s="4">
        <v>828054415</v>
      </c>
      <c r="H21" s="4"/>
      <c r="I21" s="4">
        <f t="shared" si="0"/>
        <v>828054415</v>
      </c>
      <c r="K21" s="7">
        <v>3.1448864311379395E-3</v>
      </c>
      <c r="M21" s="4">
        <v>1342018000</v>
      </c>
      <c r="N21" s="4"/>
      <c r="O21" s="4">
        <v>0</v>
      </c>
      <c r="P21" s="4"/>
      <c r="Q21" s="4">
        <v>7703328031</v>
      </c>
      <c r="R21" s="4"/>
      <c r="S21" s="4">
        <f t="shared" si="1"/>
        <v>9045346031</v>
      </c>
      <c r="U21" s="7">
        <v>5.2482855906957121E-3</v>
      </c>
      <c r="X21" s="6"/>
      <c r="AA21" s="6"/>
    </row>
    <row r="22" spans="1:27" ht="18.75">
      <c r="A22" s="2" t="s">
        <v>49</v>
      </c>
      <c r="C22" s="4">
        <v>0</v>
      </c>
      <c r="D22" s="4"/>
      <c r="E22" s="4">
        <v>1643751274</v>
      </c>
      <c r="F22" s="4"/>
      <c r="G22" s="4">
        <v>9695874493</v>
      </c>
      <c r="H22" s="4"/>
      <c r="I22" s="4">
        <f t="shared" si="0"/>
        <v>11339625767</v>
      </c>
      <c r="K22" s="7">
        <v>4.3067018981862985E-2</v>
      </c>
      <c r="M22" s="4">
        <v>0</v>
      </c>
      <c r="N22" s="4"/>
      <c r="O22" s="4">
        <v>0</v>
      </c>
      <c r="P22" s="4"/>
      <c r="Q22" s="4">
        <v>20040193424</v>
      </c>
      <c r="R22" s="4"/>
      <c r="S22" s="4">
        <f t="shared" si="1"/>
        <v>20040193424</v>
      </c>
      <c r="U22" s="7">
        <v>1.1627709766047109E-2</v>
      </c>
      <c r="X22" s="6"/>
      <c r="AA22" s="6"/>
    </row>
    <row r="23" spans="1:27" ht="18.75">
      <c r="A23" s="2" t="s">
        <v>56</v>
      </c>
      <c r="C23" s="4">
        <v>0</v>
      </c>
      <c r="D23" s="4"/>
      <c r="E23" s="4">
        <v>11396783243</v>
      </c>
      <c r="F23" s="4"/>
      <c r="G23" s="4">
        <v>-337866237</v>
      </c>
      <c r="H23" s="4"/>
      <c r="I23" s="4">
        <f t="shared" si="0"/>
        <v>11058917006</v>
      </c>
      <c r="K23" s="7">
        <v>4.2000908883808086E-2</v>
      </c>
      <c r="M23" s="4">
        <v>2971527000</v>
      </c>
      <c r="N23" s="4"/>
      <c r="O23" s="4">
        <v>8921598743</v>
      </c>
      <c r="P23" s="4"/>
      <c r="Q23" s="4">
        <v>-3826137744</v>
      </c>
      <c r="R23" s="4"/>
      <c r="S23" s="4">
        <f t="shared" si="1"/>
        <v>8066987999</v>
      </c>
      <c r="U23" s="7">
        <v>4.6806232431979506E-3</v>
      </c>
      <c r="X23" s="6"/>
      <c r="AA23" s="6"/>
    </row>
    <row r="24" spans="1:27" ht="18.75">
      <c r="A24" s="2" t="s">
        <v>174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7">
        <v>0</v>
      </c>
      <c r="M24" s="4">
        <v>0</v>
      </c>
      <c r="N24" s="4"/>
      <c r="O24" s="4">
        <v>0</v>
      </c>
      <c r="P24" s="4"/>
      <c r="Q24" s="4">
        <v>1290348992</v>
      </c>
      <c r="R24" s="4"/>
      <c r="S24" s="4">
        <f t="shared" si="1"/>
        <v>1290348992</v>
      </c>
      <c r="U24" s="7">
        <v>7.4868556697257167E-4</v>
      </c>
      <c r="X24" s="6"/>
      <c r="AA24" s="6"/>
    </row>
    <row r="25" spans="1:27" ht="18.75">
      <c r="A25" s="2" t="s">
        <v>175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K25" s="7">
        <v>0</v>
      </c>
      <c r="M25" s="4">
        <v>0</v>
      </c>
      <c r="N25" s="4"/>
      <c r="O25" s="4">
        <v>0</v>
      </c>
      <c r="P25" s="4"/>
      <c r="Q25" s="4">
        <v>-1879891183</v>
      </c>
      <c r="R25" s="4"/>
      <c r="S25" s="4">
        <f t="shared" si="1"/>
        <v>-1879891183</v>
      </c>
      <c r="U25" s="7">
        <v>-1.0907494057166617E-3</v>
      </c>
      <c r="X25" s="6"/>
      <c r="AA25" s="6"/>
    </row>
    <row r="26" spans="1:27" ht="18.75">
      <c r="A26" s="2" t="s">
        <v>54</v>
      </c>
      <c r="C26" s="4">
        <v>0</v>
      </c>
      <c r="D26" s="4"/>
      <c r="E26" s="4">
        <v>-9801333000</v>
      </c>
      <c r="F26" s="4"/>
      <c r="G26" s="4">
        <v>0</v>
      </c>
      <c r="H26" s="4"/>
      <c r="I26" s="4">
        <f t="shared" si="0"/>
        <v>-9801333000</v>
      </c>
      <c r="K26" s="7">
        <v>-3.7224702387178885E-2</v>
      </c>
      <c r="M26" s="4">
        <v>2391124040</v>
      </c>
      <c r="N26" s="4"/>
      <c r="O26" s="4">
        <v>63117204756</v>
      </c>
      <c r="P26" s="4"/>
      <c r="Q26" s="4">
        <v>361272288</v>
      </c>
      <c r="R26" s="4"/>
      <c r="S26" s="4">
        <f t="shared" si="1"/>
        <v>65869601084</v>
      </c>
      <c r="U26" s="7">
        <v>3.8218822922776896E-2</v>
      </c>
      <c r="X26" s="6"/>
      <c r="AA26" s="6"/>
    </row>
    <row r="27" spans="1:27" ht="18.75">
      <c r="A27" s="2" t="s">
        <v>168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f t="shared" si="0"/>
        <v>0</v>
      </c>
      <c r="K27" s="7">
        <v>0</v>
      </c>
      <c r="M27" s="4">
        <v>1192272000</v>
      </c>
      <c r="N27" s="4"/>
      <c r="O27" s="4">
        <v>0</v>
      </c>
      <c r="P27" s="4"/>
      <c r="Q27" s="4">
        <v>16526873961</v>
      </c>
      <c r="R27" s="4"/>
      <c r="S27" s="4">
        <f t="shared" si="1"/>
        <v>17719145961</v>
      </c>
      <c r="U27" s="7">
        <v>1.0280992911475099E-2</v>
      </c>
      <c r="X27" s="6"/>
      <c r="AA27" s="6"/>
    </row>
    <row r="28" spans="1:27" ht="18.75">
      <c r="A28" s="2" t="s">
        <v>58</v>
      </c>
      <c r="C28" s="4">
        <v>0</v>
      </c>
      <c r="D28" s="4"/>
      <c r="E28" s="4">
        <v>-238572000</v>
      </c>
      <c r="F28" s="4"/>
      <c r="G28" s="4">
        <v>0</v>
      </c>
      <c r="H28" s="4"/>
      <c r="I28" s="4">
        <f t="shared" si="0"/>
        <v>-238572000</v>
      </c>
      <c r="K28" s="7">
        <v>-9.0607794857230548E-4</v>
      </c>
      <c r="M28" s="4">
        <v>2082600000</v>
      </c>
      <c r="N28" s="4"/>
      <c r="O28" s="4">
        <v>5427513010</v>
      </c>
      <c r="P28" s="4"/>
      <c r="Q28" s="4">
        <v>833033797</v>
      </c>
      <c r="R28" s="4"/>
      <c r="S28" s="4">
        <f t="shared" si="1"/>
        <v>8343146807</v>
      </c>
      <c r="U28" s="7">
        <v>4.8408559515767001E-3</v>
      </c>
      <c r="X28" s="6"/>
      <c r="AA28" s="6"/>
    </row>
    <row r="29" spans="1:27" ht="18.75">
      <c r="A29" s="2" t="s">
        <v>47</v>
      </c>
      <c r="C29" s="4">
        <v>0</v>
      </c>
      <c r="D29" s="4"/>
      <c r="E29" s="4">
        <v>439370100</v>
      </c>
      <c r="F29" s="4"/>
      <c r="G29" s="4">
        <v>0</v>
      </c>
      <c r="H29" s="4"/>
      <c r="I29" s="4">
        <f t="shared" si="0"/>
        <v>439370100</v>
      </c>
      <c r="K29" s="7">
        <v>1.6686935552873293E-3</v>
      </c>
      <c r="M29" s="4">
        <v>0</v>
      </c>
      <c r="N29" s="4"/>
      <c r="O29" s="4">
        <v>3290121654</v>
      </c>
      <c r="P29" s="4"/>
      <c r="Q29" s="4">
        <v>125804419</v>
      </c>
      <c r="R29" s="4"/>
      <c r="S29" s="4">
        <f t="shared" si="1"/>
        <v>3415926073</v>
      </c>
      <c r="U29" s="7">
        <v>1.9819867063533116E-3</v>
      </c>
      <c r="X29" s="6"/>
      <c r="AA29" s="6"/>
    </row>
    <row r="30" spans="1:27" ht="18.75">
      <c r="A30" s="2" t="s">
        <v>176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f t="shared" si="0"/>
        <v>0</v>
      </c>
      <c r="K30" s="7">
        <v>0</v>
      </c>
      <c r="M30" s="4">
        <v>0</v>
      </c>
      <c r="N30" s="4"/>
      <c r="O30" s="4">
        <v>0</v>
      </c>
      <c r="P30" s="4"/>
      <c r="Q30" s="4">
        <v>4680871988</v>
      </c>
      <c r="R30" s="4"/>
      <c r="S30" s="4">
        <f t="shared" si="1"/>
        <v>4680871988</v>
      </c>
      <c r="U30" s="7">
        <v>2.7159329142652663E-3</v>
      </c>
      <c r="X30" s="6"/>
      <c r="AA30" s="6"/>
    </row>
    <row r="31" spans="1:27" ht="18.75">
      <c r="A31" s="2" t="s">
        <v>166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f t="shared" si="0"/>
        <v>0</v>
      </c>
      <c r="K31" s="7">
        <v>0</v>
      </c>
      <c r="M31" s="4">
        <v>926786795</v>
      </c>
      <c r="N31" s="4"/>
      <c r="O31" s="4">
        <v>0</v>
      </c>
      <c r="P31" s="4"/>
      <c r="Q31" s="4">
        <v>-73674610442</v>
      </c>
      <c r="R31" s="4"/>
      <c r="S31" s="4">
        <f t="shared" si="1"/>
        <v>-72747823647</v>
      </c>
      <c r="U31" s="7">
        <v>-4.2209701352775464E-2</v>
      </c>
      <c r="X31" s="6"/>
      <c r="AA31" s="6"/>
    </row>
    <row r="32" spans="1:27" ht="18.75">
      <c r="A32" s="2" t="s">
        <v>177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f t="shared" si="0"/>
        <v>0</v>
      </c>
      <c r="K32" s="7">
        <v>0</v>
      </c>
      <c r="M32" s="4">
        <v>0</v>
      </c>
      <c r="N32" s="4"/>
      <c r="O32" s="4">
        <v>0</v>
      </c>
      <c r="P32" s="4"/>
      <c r="Q32" s="4">
        <v>2126631100</v>
      </c>
      <c r="R32" s="4"/>
      <c r="S32" s="4">
        <f t="shared" si="1"/>
        <v>2126631100</v>
      </c>
      <c r="U32" s="7">
        <v>1.2339127016925695E-3</v>
      </c>
      <c r="X32" s="6"/>
      <c r="AA32" s="6"/>
    </row>
    <row r="33" spans="1:27" ht="18.75">
      <c r="A33" s="2" t="s">
        <v>144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f t="shared" si="0"/>
        <v>0</v>
      </c>
      <c r="K33" s="7">
        <v>0</v>
      </c>
      <c r="M33" s="4">
        <v>1341239658</v>
      </c>
      <c r="N33" s="4"/>
      <c r="O33" s="4">
        <v>0</v>
      </c>
      <c r="P33" s="4"/>
      <c r="Q33" s="4">
        <v>-24251655695</v>
      </c>
      <c r="R33" s="4"/>
      <c r="S33" s="4">
        <f t="shared" si="1"/>
        <v>-22910416037</v>
      </c>
      <c r="U33" s="7">
        <v>-1.3293068717520139E-2</v>
      </c>
      <c r="X33" s="6"/>
      <c r="AA33" s="6"/>
    </row>
    <row r="34" spans="1:27" ht="18.75">
      <c r="A34" s="2" t="s">
        <v>15</v>
      </c>
      <c r="C34" s="4">
        <v>0</v>
      </c>
      <c r="D34" s="4"/>
      <c r="E34" s="4">
        <v>19718512587</v>
      </c>
      <c r="F34" s="4"/>
      <c r="G34" s="4">
        <v>0</v>
      </c>
      <c r="H34" s="4"/>
      <c r="I34" s="4">
        <f t="shared" si="0"/>
        <v>19718512587</v>
      </c>
      <c r="K34" s="7">
        <v>7.4889381124885329E-2</v>
      </c>
      <c r="M34" s="4">
        <v>930000000</v>
      </c>
      <c r="N34" s="4"/>
      <c r="O34" s="4">
        <v>14714892913</v>
      </c>
      <c r="P34" s="4"/>
      <c r="Q34" s="4">
        <v>-2011668983</v>
      </c>
      <c r="R34" s="4"/>
      <c r="S34" s="4">
        <f t="shared" si="1"/>
        <v>13633223930</v>
      </c>
      <c r="U34" s="7">
        <v>7.9102615269033213E-3</v>
      </c>
      <c r="X34" s="6"/>
      <c r="AA34" s="6"/>
    </row>
    <row r="35" spans="1:27" ht="18.75">
      <c r="A35" s="2" t="s">
        <v>16</v>
      </c>
      <c r="C35" s="4">
        <v>0</v>
      </c>
      <c r="D35" s="4"/>
      <c r="E35" s="4">
        <v>-13295418750</v>
      </c>
      <c r="F35" s="4"/>
      <c r="G35" s="4">
        <v>0</v>
      </c>
      <c r="H35" s="4"/>
      <c r="I35" s="4">
        <f t="shared" si="0"/>
        <v>-13295418750</v>
      </c>
      <c r="K35" s="7">
        <v>-5.0494969008977438E-2</v>
      </c>
      <c r="M35" s="4">
        <v>0</v>
      </c>
      <c r="N35" s="4"/>
      <c r="O35" s="4">
        <v>-5879265199</v>
      </c>
      <c r="P35" s="4"/>
      <c r="Q35" s="4">
        <v>-131425414</v>
      </c>
      <c r="R35" s="4"/>
      <c r="S35" s="4">
        <f t="shared" si="1"/>
        <v>-6010690613</v>
      </c>
      <c r="U35" s="7">
        <v>-3.4875195295154845E-3</v>
      </c>
      <c r="X35" s="6"/>
      <c r="AA35" s="6"/>
    </row>
    <row r="36" spans="1:27" ht="18.75">
      <c r="A36" s="2" t="s">
        <v>164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f t="shared" si="0"/>
        <v>0</v>
      </c>
      <c r="K36" s="7">
        <v>0</v>
      </c>
      <c r="M36" s="4">
        <v>267729000</v>
      </c>
      <c r="N36" s="4"/>
      <c r="O36" s="4">
        <v>0</v>
      </c>
      <c r="P36" s="4"/>
      <c r="Q36" s="4">
        <v>-1236534362</v>
      </c>
      <c r="R36" s="4"/>
      <c r="S36" s="4">
        <f t="shared" si="1"/>
        <v>-968805362</v>
      </c>
      <c r="U36" s="7">
        <v>-5.6211970267888397E-4</v>
      </c>
      <c r="X36" s="6"/>
      <c r="AA36" s="6"/>
    </row>
    <row r="37" spans="1:27" ht="18.75">
      <c r="A37" s="2" t="s">
        <v>61</v>
      </c>
      <c r="C37" s="4">
        <v>0</v>
      </c>
      <c r="D37" s="4"/>
      <c r="E37" s="4">
        <v>-844942500</v>
      </c>
      <c r="F37" s="4"/>
      <c r="G37" s="4">
        <v>0</v>
      </c>
      <c r="H37" s="4"/>
      <c r="I37" s="4">
        <f t="shared" si="0"/>
        <v>-844942500</v>
      </c>
      <c r="K37" s="7">
        <v>-3.2090260678602485E-3</v>
      </c>
      <c r="M37" s="4">
        <v>2742792608</v>
      </c>
      <c r="N37" s="4"/>
      <c r="O37" s="4">
        <v>23235918823</v>
      </c>
      <c r="P37" s="4"/>
      <c r="Q37" s="4">
        <v>3458434998</v>
      </c>
      <c r="R37" s="4"/>
      <c r="S37" s="4">
        <f t="shared" si="1"/>
        <v>29437146429</v>
      </c>
      <c r="U37" s="7">
        <v>1.7080004557596833E-2</v>
      </c>
      <c r="X37" s="6"/>
      <c r="AA37" s="6"/>
    </row>
    <row r="38" spans="1:27" ht="18.75">
      <c r="A38" s="2" t="s">
        <v>51</v>
      </c>
      <c r="C38" s="4">
        <v>0</v>
      </c>
      <c r="D38" s="4"/>
      <c r="E38" s="4">
        <v>12019885807</v>
      </c>
      <c r="F38" s="4"/>
      <c r="G38" s="4">
        <v>0</v>
      </c>
      <c r="H38" s="4"/>
      <c r="I38" s="4">
        <f t="shared" si="0"/>
        <v>12019885807</v>
      </c>
      <c r="K38" s="7">
        <v>4.5650593842026431E-2</v>
      </c>
      <c r="M38" s="4">
        <v>13289329479</v>
      </c>
      <c r="N38" s="4"/>
      <c r="O38" s="4">
        <v>123008008498</v>
      </c>
      <c r="P38" s="4"/>
      <c r="Q38" s="4">
        <v>6903083598</v>
      </c>
      <c r="R38" s="4"/>
      <c r="S38" s="4">
        <f t="shared" si="1"/>
        <v>143200421575</v>
      </c>
      <c r="U38" s="7">
        <v>8.3087668128770983E-2</v>
      </c>
      <c r="X38" s="6"/>
      <c r="AA38" s="6"/>
    </row>
    <row r="39" spans="1:27" ht="18.75">
      <c r="A39" s="2" t="s">
        <v>123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f t="shared" si="0"/>
        <v>0</v>
      </c>
      <c r="K39" s="7">
        <v>0</v>
      </c>
      <c r="M39" s="4">
        <v>489481300</v>
      </c>
      <c r="N39" s="4"/>
      <c r="O39" s="4">
        <v>0</v>
      </c>
      <c r="P39" s="4"/>
      <c r="Q39" s="4">
        <v>-48482868</v>
      </c>
      <c r="R39" s="4"/>
      <c r="S39" s="4">
        <f t="shared" si="1"/>
        <v>440998432</v>
      </c>
      <c r="U39" s="7">
        <v>2.5587586237749789E-4</v>
      </c>
      <c r="X39" s="6"/>
      <c r="AA39" s="6"/>
    </row>
    <row r="40" spans="1:27" ht="18.75">
      <c r="A40" s="2" t="s">
        <v>178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f t="shared" si="0"/>
        <v>0</v>
      </c>
      <c r="K40" s="7">
        <v>0</v>
      </c>
      <c r="M40" s="4">
        <v>0</v>
      </c>
      <c r="N40" s="4"/>
      <c r="O40" s="4">
        <v>0</v>
      </c>
      <c r="P40" s="4"/>
      <c r="Q40" s="4">
        <v>6283272863</v>
      </c>
      <c r="R40" s="4"/>
      <c r="S40" s="4">
        <f t="shared" si="1"/>
        <v>6283272863</v>
      </c>
      <c r="U40" s="7">
        <v>3.6456770494214708E-3</v>
      </c>
      <c r="X40" s="6"/>
      <c r="AA40" s="6"/>
    </row>
    <row r="41" spans="1:27" ht="18.75">
      <c r="A41" s="2" t="s">
        <v>142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f t="shared" si="0"/>
        <v>0</v>
      </c>
      <c r="K41" s="7">
        <v>0</v>
      </c>
      <c r="M41" s="4">
        <v>4800000000</v>
      </c>
      <c r="N41" s="4"/>
      <c r="O41" s="4">
        <v>0</v>
      </c>
      <c r="P41" s="4"/>
      <c r="Q41" s="4">
        <v>-11788976184</v>
      </c>
      <c r="R41" s="4"/>
      <c r="S41" s="4">
        <f t="shared" si="1"/>
        <v>-6988976184</v>
      </c>
      <c r="U41" s="7">
        <v>-4.0551398337325475E-3</v>
      </c>
      <c r="X41" s="6"/>
      <c r="AA41" s="6"/>
    </row>
    <row r="42" spans="1:27" ht="18.75">
      <c r="A42" s="2" t="s">
        <v>179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f t="shared" si="0"/>
        <v>0</v>
      </c>
      <c r="K42" s="7">
        <v>0</v>
      </c>
      <c r="M42" s="4">
        <v>0</v>
      </c>
      <c r="N42" s="4"/>
      <c r="O42" s="4">
        <v>0</v>
      </c>
      <c r="P42" s="4"/>
      <c r="Q42" s="4">
        <v>15006835893</v>
      </c>
      <c r="R42" s="4"/>
      <c r="S42" s="4">
        <f t="shared" si="1"/>
        <v>15006835893</v>
      </c>
      <c r="U42" s="7">
        <v>8.7072578881163994E-3</v>
      </c>
      <c r="X42" s="6"/>
      <c r="AA42" s="6"/>
    </row>
    <row r="43" spans="1:27" ht="18.75">
      <c r="A43" s="2" t="s">
        <v>180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f t="shared" si="0"/>
        <v>0</v>
      </c>
      <c r="K43" s="7">
        <v>0</v>
      </c>
      <c r="M43" s="4">
        <v>0</v>
      </c>
      <c r="N43" s="4"/>
      <c r="O43" s="4">
        <v>0</v>
      </c>
      <c r="P43" s="4"/>
      <c r="Q43" s="4">
        <v>755353722</v>
      </c>
      <c r="R43" s="4"/>
      <c r="S43" s="4">
        <f t="shared" si="1"/>
        <v>755353722</v>
      </c>
      <c r="U43" s="7">
        <v>4.3827091207617445E-4</v>
      </c>
      <c r="X43" s="6"/>
      <c r="AA43" s="6"/>
    </row>
    <row r="44" spans="1:27" ht="18.75">
      <c r="A44" s="2" t="s">
        <v>60</v>
      </c>
      <c r="C44" s="4">
        <v>0</v>
      </c>
      <c r="D44" s="4"/>
      <c r="E44" s="4">
        <v>11952457200</v>
      </c>
      <c r="F44" s="4"/>
      <c r="G44" s="4">
        <v>0</v>
      </c>
      <c r="H44" s="4"/>
      <c r="I44" s="4">
        <f t="shared" si="0"/>
        <v>11952457200</v>
      </c>
      <c r="K44" s="7">
        <v>4.5394505223472506E-2</v>
      </c>
      <c r="M44" s="4">
        <v>0</v>
      </c>
      <c r="N44" s="4"/>
      <c r="O44" s="4">
        <v>45158137080</v>
      </c>
      <c r="P44" s="4"/>
      <c r="Q44" s="4">
        <v>1368721542</v>
      </c>
      <c r="R44" s="4"/>
      <c r="S44" s="4">
        <f t="shared" si="1"/>
        <v>46526858622</v>
      </c>
      <c r="U44" s="7">
        <v>2.6995787761939644E-2</v>
      </c>
      <c r="X44" s="6"/>
      <c r="AA44" s="6"/>
    </row>
    <row r="45" spans="1:27" ht="18.75">
      <c r="A45" s="2" t="s">
        <v>139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f t="shared" si="0"/>
        <v>0</v>
      </c>
      <c r="K45" s="7">
        <v>0</v>
      </c>
      <c r="M45" s="4">
        <v>8125000000</v>
      </c>
      <c r="N45" s="4"/>
      <c r="O45" s="4">
        <v>0</v>
      </c>
      <c r="P45" s="4"/>
      <c r="Q45" s="4">
        <v>61305763700</v>
      </c>
      <c r="R45" s="4"/>
      <c r="S45" s="4">
        <f t="shared" si="1"/>
        <v>69430763700</v>
      </c>
      <c r="U45" s="7">
        <v>4.0285078694487907E-2</v>
      </c>
      <c r="X45" s="6"/>
      <c r="AA45" s="6"/>
    </row>
    <row r="46" spans="1:27" ht="18.75">
      <c r="A46" s="2" t="s">
        <v>40</v>
      </c>
      <c r="C46" s="4">
        <v>0</v>
      </c>
      <c r="D46" s="4"/>
      <c r="E46" s="4">
        <v>12560815800</v>
      </c>
      <c r="F46" s="4"/>
      <c r="G46" s="4">
        <v>0</v>
      </c>
      <c r="H46" s="4"/>
      <c r="I46" s="4">
        <f t="shared" si="0"/>
        <v>12560815800</v>
      </c>
      <c r="K46" s="7">
        <v>4.7705003992331879E-2</v>
      </c>
      <c r="M46" s="4">
        <v>7697993325</v>
      </c>
      <c r="N46" s="4"/>
      <c r="O46" s="4">
        <v>12228272461</v>
      </c>
      <c r="P46" s="4"/>
      <c r="Q46" s="4">
        <v>-4813835798</v>
      </c>
      <c r="R46" s="4"/>
      <c r="S46" s="4">
        <f t="shared" si="1"/>
        <v>15112429988</v>
      </c>
      <c r="U46" s="7">
        <v>8.7685256345742743E-3</v>
      </c>
      <c r="X46" s="6"/>
      <c r="AA46" s="6"/>
    </row>
    <row r="47" spans="1:27" ht="18.75">
      <c r="A47" s="2" t="s">
        <v>181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f t="shared" si="0"/>
        <v>0</v>
      </c>
      <c r="K47" s="7">
        <v>0</v>
      </c>
      <c r="M47" s="4">
        <v>0</v>
      </c>
      <c r="N47" s="4"/>
      <c r="O47" s="4">
        <v>0</v>
      </c>
      <c r="P47" s="4"/>
      <c r="Q47" s="4">
        <v>0</v>
      </c>
      <c r="R47" s="4"/>
      <c r="S47" s="4">
        <f t="shared" si="1"/>
        <v>0</v>
      </c>
      <c r="U47" s="7">
        <v>0</v>
      </c>
      <c r="X47" s="6"/>
      <c r="AA47" s="6"/>
    </row>
    <row r="48" spans="1:27" ht="18.75">
      <c r="A48" s="2" t="s">
        <v>182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f t="shared" si="0"/>
        <v>0</v>
      </c>
      <c r="K48" s="7">
        <v>0</v>
      </c>
      <c r="M48" s="4">
        <v>0</v>
      </c>
      <c r="N48" s="4"/>
      <c r="O48" s="4">
        <v>0</v>
      </c>
      <c r="P48" s="4"/>
      <c r="Q48" s="4">
        <v>0</v>
      </c>
      <c r="R48" s="4"/>
      <c r="S48" s="4">
        <f t="shared" si="1"/>
        <v>0</v>
      </c>
      <c r="U48" s="7">
        <v>0</v>
      </c>
      <c r="X48" s="6"/>
      <c r="AA48" s="6"/>
    </row>
    <row r="49" spans="1:27" ht="18.75">
      <c r="A49" s="2" t="s">
        <v>43</v>
      </c>
      <c r="C49" s="4">
        <v>0</v>
      </c>
      <c r="D49" s="4"/>
      <c r="E49" s="4">
        <v>1560953514</v>
      </c>
      <c r="F49" s="4"/>
      <c r="G49" s="4">
        <v>0</v>
      </c>
      <c r="H49" s="4"/>
      <c r="I49" s="4">
        <f t="shared" si="0"/>
        <v>1560953514</v>
      </c>
      <c r="K49" s="7">
        <v>5.9283803538632005E-3</v>
      </c>
      <c r="M49" s="4">
        <v>8000000000</v>
      </c>
      <c r="N49" s="4"/>
      <c r="O49" s="4">
        <v>33622679591</v>
      </c>
      <c r="P49" s="4"/>
      <c r="Q49" s="4">
        <v>-115372156</v>
      </c>
      <c r="R49" s="4"/>
      <c r="S49" s="4">
        <f t="shared" si="1"/>
        <v>41507307435</v>
      </c>
      <c r="U49" s="7">
        <v>2.408334659316556E-2</v>
      </c>
      <c r="X49" s="6"/>
      <c r="AA49" s="6"/>
    </row>
    <row r="50" spans="1:27" ht="18.75">
      <c r="A50" s="2" t="s">
        <v>44</v>
      </c>
      <c r="C50" s="4">
        <v>0</v>
      </c>
      <c r="D50" s="4"/>
      <c r="E50" s="4">
        <v>15099619500</v>
      </c>
      <c r="F50" s="4"/>
      <c r="G50" s="4">
        <v>0</v>
      </c>
      <c r="H50" s="4"/>
      <c r="I50" s="4">
        <f t="shared" si="0"/>
        <v>15099619500</v>
      </c>
      <c r="K50" s="7">
        <v>5.73471834950555E-2</v>
      </c>
      <c r="M50" s="4">
        <v>62498518360</v>
      </c>
      <c r="N50" s="4"/>
      <c r="O50" s="4">
        <v>28935607277</v>
      </c>
      <c r="P50" s="4"/>
      <c r="Q50" s="4">
        <v>951560774</v>
      </c>
      <c r="R50" s="4"/>
      <c r="S50" s="4">
        <f t="shared" si="1"/>
        <v>92385686411</v>
      </c>
      <c r="U50" s="7">
        <v>5.3603971049383942E-2</v>
      </c>
      <c r="X50" s="6"/>
      <c r="AA50" s="6"/>
    </row>
    <row r="51" spans="1:27" ht="18.75">
      <c r="A51" s="2" t="s">
        <v>183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f t="shared" si="0"/>
        <v>0</v>
      </c>
      <c r="K51" s="7">
        <v>0</v>
      </c>
      <c r="M51" s="4">
        <v>0</v>
      </c>
      <c r="N51" s="4"/>
      <c r="O51" s="4">
        <v>0</v>
      </c>
      <c r="P51" s="4"/>
      <c r="Q51" s="4">
        <v>8524121244</v>
      </c>
      <c r="R51" s="4"/>
      <c r="S51" s="4">
        <f t="shared" si="1"/>
        <v>8524121244</v>
      </c>
      <c r="U51" s="7">
        <v>4.9458608377066747E-3</v>
      </c>
      <c r="X51" s="6"/>
      <c r="AA51" s="6"/>
    </row>
    <row r="52" spans="1:27" ht="18.75">
      <c r="A52" s="2" t="s">
        <v>160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f t="shared" si="0"/>
        <v>0</v>
      </c>
      <c r="K52" s="7">
        <v>0</v>
      </c>
      <c r="M52" s="4">
        <v>999269628</v>
      </c>
      <c r="N52" s="4"/>
      <c r="O52" s="4">
        <v>0</v>
      </c>
      <c r="P52" s="4"/>
      <c r="Q52" s="4">
        <v>-3974641602</v>
      </c>
      <c r="R52" s="4"/>
      <c r="S52" s="4">
        <f t="shared" si="1"/>
        <v>-2975371974</v>
      </c>
      <c r="U52" s="7">
        <v>-1.726368654619362E-3</v>
      </c>
      <c r="X52" s="6"/>
      <c r="AA52" s="6"/>
    </row>
    <row r="53" spans="1:27" ht="18.75">
      <c r="A53" s="2" t="s">
        <v>184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f t="shared" si="0"/>
        <v>0</v>
      </c>
      <c r="K53" s="7">
        <v>0</v>
      </c>
      <c r="M53" s="4">
        <v>0</v>
      </c>
      <c r="N53" s="4"/>
      <c r="O53" s="4">
        <v>0</v>
      </c>
      <c r="P53" s="4"/>
      <c r="Q53" s="4">
        <v>0</v>
      </c>
      <c r="R53" s="4"/>
      <c r="S53" s="4">
        <f t="shared" si="1"/>
        <v>0</v>
      </c>
      <c r="U53" s="7">
        <v>0</v>
      </c>
      <c r="X53" s="6"/>
      <c r="AA53" s="6"/>
    </row>
    <row r="54" spans="1:27" ht="18.75">
      <c r="A54" s="2" t="s">
        <v>185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f t="shared" si="0"/>
        <v>0</v>
      </c>
      <c r="K54" s="7">
        <v>0</v>
      </c>
      <c r="M54" s="4">
        <v>0</v>
      </c>
      <c r="N54" s="4"/>
      <c r="O54" s="4">
        <v>0</v>
      </c>
      <c r="P54" s="4"/>
      <c r="Q54" s="4">
        <v>0</v>
      </c>
      <c r="R54" s="4"/>
      <c r="S54" s="4">
        <f t="shared" si="1"/>
        <v>0</v>
      </c>
      <c r="U54" s="7">
        <v>0</v>
      </c>
      <c r="X54" s="6"/>
      <c r="AA54" s="6"/>
    </row>
    <row r="55" spans="1:27" ht="18.75">
      <c r="A55" s="2" t="s">
        <v>136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f t="shared" si="0"/>
        <v>0</v>
      </c>
      <c r="K55" s="7">
        <v>0</v>
      </c>
      <c r="M55" s="4">
        <v>10665000000</v>
      </c>
      <c r="N55" s="4"/>
      <c r="O55" s="4">
        <v>0</v>
      </c>
      <c r="P55" s="4"/>
      <c r="Q55" s="4">
        <v>26441000470</v>
      </c>
      <c r="R55" s="4"/>
      <c r="S55" s="4">
        <f t="shared" si="1"/>
        <v>37106000470</v>
      </c>
      <c r="U55" s="7">
        <v>2.152962273943208E-2</v>
      </c>
      <c r="X55" s="6"/>
      <c r="AA55" s="6"/>
    </row>
    <row r="56" spans="1:27" ht="18.75">
      <c r="A56" s="2" t="s">
        <v>46</v>
      </c>
      <c r="C56" s="4">
        <v>0</v>
      </c>
      <c r="D56" s="4"/>
      <c r="E56" s="4">
        <v>814024424</v>
      </c>
      <c r="F56" s="4"/>
      <c r="G56" s="4">
        <v>0</v>
      </c>
      <c r="H56" s="4"/>
      <c r="I56" s="4">
        <f t="shared" si="0"/>
        <v>814024424</v>
      </c>
      <c r="K56" s="7">
        <v>3.0916016137085348E-3</v>
      </c>
      <c r="M56" s="4">
        <v>13239072408</v>
      </c>
      <c r="N56" s="4"/>
      <c r="O56" s="4">
        <v>15430888632</v>
      </c>
      <c r="P56" s="4"/>
      <c r="Q56" s="4">
        <v>1080223335</v>
      </c>
      <c r="R56" s="4"/>
      <c r="S56" s="4">
        <f t="shared" si="1"/>
        <v>29750184375</v>
      </c>
      <c r="U56" s="7">
        <v>1.7261635258700166E-2</v>
      </c>
      <c r="X56" s="6"/>
      <c r="AA56" s="6"/>
    </row>
    <row r="57" spans="1:27" ht="18.75">
      <c r="A57" s="2" t="s">
        <v>45</v>
      </c>
      <c r="C57" s="4">
        <v>0</v>
      </c>
      <c r="D57" s="4"/>
      <c r="E57" s="4">
        <v>8296341300</v>
      </c>
      <c r="F57" s="4"/>
      <c r="G57" s="4">
        <v>0</v>
      </c>
      <c r="H57" s="4"/>
      <c r="I57" s="4">
        <f t="shared" si="0"/>
        <v>8296341300</v>
      </c>
      <c r="K57" s="7">
        <v>3.1508860661601926E-2</v>
      </c>
      <c r="M57" s="4">
        <v>8563217043</v>
      </c>
      <c r="N57" s="4"/>
      <c r="O57" s="4">
        <v>-2436855138</v>
      </c>
      <c r="P57" s="4"/>
      <c r="Q57" s="4">
        <v>-154516833</v>
      </c>
      <c r="R57" s="4"/>
      <c r="S57" s="4">
        <f t="shared" si="1"/>
        <v>5971845072</v>
      </c>
      <c r="U57" s="7">
        <v>3.4649805915473435E-3</v>
      </c>
      <c r="X57" s="6"/>
      <c r="AA57" s="6"/>
    </row>
    <row r="58" spans="1:27" ht="18.75">
      <c r="A58" s="2" t="s">
        <v>132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f t="shared" si="0"/>
        <v>0</v>
      </c>
      <c r="K58" s="7">
        <v>0</v>
      </c>
      <c r="M58" s="4">
        <v>35986928</v>
      </c>
      <c r="N58" s="4"/>
      <c r="O58" s="4">
        <v>0</v>
      </c>
      <c r="P58" s="4"/>
      <c r="Q58" s="4">
        <v>-490185853</v>
      </c>
      <c r="R58" s="4"/>
      <c r="S58" s="4">
        <f t="shared" si="1"/>
        <v>-454198925</v>
      </c>
      <c r="U58" s="7">
        <v>-2.6353504500738786E-4</v>
      </c>
      <c r="X58" s="6"/>
      <c r="AA58" s="6"/>
    </row>
    <row r="59" spans="1:27" ht="18.75">
      <c r="A59" s="2" t="s">
        <v>186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f t="shared" si="0"/>
        <v>0</v>
      </c>
      <c r="K59" s="7">
        <v>0</v>
      </c>
      <c r="M59" s="4">
        <v>0</v>
      </c>
      <c r="N59" s="4"/>
      <c r="O59" s="4">
        <v>0</v>
      </c>
      <c r="P59" s="4"/>
      <c r="Q59" s="4">
        <v>2375470807</v>
      </c>
      <c r="R59" s="4"/>
      <c r="S59" s="4">
        <f t="shared" si="1"/>
        <v>2375470807</v>
      </c>
      <c r="U59" s="7">
        <v>1.3782943366422123E-3</v>
      </c>
      <c r="X59" s="6"/>
      <c r="AA59" s="6"/>
    </row>
    <row r="60" spans="1:27" ht="18.75">
      <c r="A60" s="2" t="s">
        <v>187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f t="shared" si="0"/>
        <v>0</v>
      </c>
      <c r="K60" s="7">
        <v>0</v>
      </c>
      <c r="M60" s="4">
        <v>0</v>
      </c>
      <c r="N60" s="4"/>
      <c r="O60" s="4">
        <v>0</v>
      </c>
      <c r="P60" s="4"/>
      <c r="Q60" s="4">
        <v>-4047200313</v>
      </c>
      <c r="R60" s="4"/>
      <c r="S60" s="4">
        <f t="shared" si="1"/>
        <v>-4047200313</v>
      </c>
      <c r="U60" s="7">
        <v>-2.3482642911151082E-3</v>
      </c>
      <c r="X60" s="6"/>
      <c r="AA60" s="6"/>
    </row>
    <row r="61" spans="1:27" ht="18.75">
      <c r="A61" s="2" t="s">
        <v>62</v>
      </c>
      <c r="C61" s="4">
        <v>0</v>
      </c>
      <c r="D61" s="4"/>
      <c r="E61" s="4">
        <v>613825875</v>
      </c>
      <c r="F61" s="4"/>
      <c r="G61" s="4">
        <v>0</v>
      </c>
      <c r="H61" s="4"/>
      <c r="I61" s="4">
        <f t="shared" si="0"/>
        <v>613825875</v>
      </c>
      <c r="K61" s="7">
        <v>2.3312630551808274E-3</v>
      </c>
      <c r="M61" s="4">
        <v>1938566300</v>
      </c>
      <c r="N61" s="4"/>
      <c r="O61" s="4">
        <v>8312622390</v>
      </c>
      <c r="P61" s="4"/>
      <c r="Q61" s="4">
        <v>714485413</v>
      </c>
      <c r="R61" s="4"/>
      <c r="S61" s="4">
        <f t="shared" si="1"/>
        <v>10965674103</v>
      </c>
      <c r="U61" s="7">
        <v>6.3624972654227497E-3</v>
      </c>
      <c r="X61" s="6"/>
      <c r="AA61" s="6"/>
    </row>
    <row r="62" spans="1:27" ht="18.75">
      <c r="A62" s="2" t="s">
        <v>57</v>
      </c>
      <c r="C62" s="4">
        <v>0</v>
      </c>
      <c r="D62" s="4"/>
      <c r="E62" s="4">
        <v>5824138950</v>
      </c>
      <c r="F62" s="4"/>
      <c r="G62" s="4">
        <v>0</v>
      </c>
      <c r="H62" s="4"/>
      <c r="I62" s="4">
        <f t="shared" si="0"/>
        <v>5824138950</v>
      </c>
      <c r="K62" s="7">
        <v>2.2119627919521406E-2</v>
      </c>
      <c r="M62" s="4">
        <v>7412400000</v>
      </c>
      <c r="N62" s="4"/>
      <c r="O62" s="4">
        <v>34236076060</v>
      </c>
      <c r="P62" s="4"/>
      <c r="Q62" s="4">
        <v>6631964483</v>
      </c>
      <c r="R62" s="4"/>
      <c r="S62" s="4">
        <f t="shared" si="1"/>
        <v>48280440543</v>
      </c>
      <c r="U62" s="7">
        <v>2.8013250078643446E-2</v>
      </c>
      <c r="X62" s="6"/>
      <c r="AA62" s="6"/>
    </row>
    <row r="63" spans="1:27" ht="18.75">
      <c r="A63" s="2" t="s">
        <v>156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f t="shared" si="0"/>
        <v>0</v>
      </c>
      <c r="K63" s="7">
        <v>0</v>
      </c>
      <c r="M63" s="4">
        <v>1000000000</v>
      </c>
      <c r="N63" s="4"/>
      <c r="O63" s="4">
        <v>0</v>
      </c>
      <c r="P63" s="4"/>
      <c r="Q63" s="4">
        <v>4301604797</v>
      </c>
      <c r="R63" s="4"/>
      <c r="S63" s="4">
        <f t="shared" si="1"/>
        <v>5301604797</v>
      </c>
      <c r="U63" s="7">
        <v>3.076094155856442E-3</v>
      </c>
      <c r="X63" s="6"/>
      <c r="AA63" s="6"/>
    </row>
    <row r="64" spans="1:27" ht="18.75">
      <c r="A64" s="2" t="s">
        <v>25</v>
      </c>
      <c r="C64" s="4">
        <v>0</v>
      </c>
      <c r="D64" s="4"/>
      <c r="E64" s="4">
        <v>-21309946875</v>
      </c>
      <c r="F64" s="4"/>
      <c r="G64" s="4">
        <v>0</v>
      </c>
      <c r="H64" s="4"/>
      <c r="I64" s="4">
        <f t="shared" si="0"/>
        <v>-21309946875</v>
      </c>
      <c r="K64" s="7">
        <v>-8.0933525093828326E-2</v>
      </c>
      <c r="M64" s="4">
        <v>23030000000</v>
      </c>
      <c r="N64" s="4"/>
      <c r="O64" s="4">
        <v>64217220475</v>
      </c>
      <c r="P64" s="4"/>
      <c r="Q64" s="4">
        <v>13147255496</v>
      </c>
      <c r="R64" s="4"/>
      <c r="S64" s="4">
        <f t="shared" si="1"/>
        <v>100394475971</v>
      </c>
      <c r="U64" s="7">
        <v>5.8250826427012362E-2</v>
      </c>
      <c r="X64" s="6"/>
      <c r="AA64" s="6"/>
    </row>
    <row r="65" spans="1:27" ht="18.75">
      <c r="A65" s="2" t="s">
        <v>48</v>
      </c>
      <c r="C65" s="4">
        <v>0</v>
      </c>
      <c r="D65" s="4"/>
      <c r="E65" s="4">
        <v>7888756426</v>
      </c>
      <c r="F65" s="4"/>
      <c r="G65" s="4">
        <v>0</v>
      </c>
      <c r="H65" s="4"/>
      <c r="I65" s="4">
        <f t="shared" si="0"/>
        <v>7888756426</v>
      </c>
      <c r="K65" s="7">
        <v>2.9960884928896401E-2</v>
      </c>
      <c r="M65" s="4">
        <v>7980288129</v>
      </c>
      <c r="N65" s="4"/>
      <c r="O65" s="4">
        <v>65273827819</v>
      </c>
      <c r="P65" s="4"/>
      <c r="Q65" s="4">
        <v>4403550014</v>
      </c>
      <c r="R65" s="4"/>
      <c r="S65" s="4">
        <f t="shared" si="1"/>
        <v>77657665962</v>
      </c>
      <c r="U65" s="7">
        <v>4.50584873014932E-2</v>
      </c>
      <c r="X65" s="6"/>
      <c r="AA65" s="6"/>
    </row>
    <row r="66" spans="1:27" ht="18.75">
      <c r="A66" s="2" t="s">
        <v>159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f t="shared" si="0"/>
        <v>0</v>
      </c>
      <c r="K66" s="7">
        <v>0</v>
      </c>
      <c r="M66" s="4">
        <v>18777000000</v>
      </c>
      <c r="N66" s="4"/>
      <c r="O66" s="4">
        <v>0</v>
      </c>
      <c r="P66" s="4"/>
      <c r="Q66" s="4">
        <v>68034823106</v>
      </c>
      <c r="R66" s="4"/>
      <c r="S66" s="4">
        <f t="shared" si="1"/>
        <v>86811823106</v>
      </c>
      <c r="U66" s="7">
        <v>5.0369907215022811E-2</v>
      </c>
      <c r="X66" s="6"/>
      <c r="AA66" s="6"/>
    </row>
    <row r="67" spans="1:27" ht="18.75">
      <c r="A67" s="2" t="s">
        <v>55</v>
      </c>
      <c r="C67" s="4">
        <v>0</v>
      </c>
      <c r="D67" s="4"/>
      <c r="E67" s="4">
        <v>-178929000</v>
      </c>
      <c r="F67" s="4"/>
      <c r="G67" s="4">
        <v>0</v>
      </c>
      <c r="H67" s="4"/>
      <c r="I67" s="4">
        <f t="shared" si="0"/>
        <v>-178929000</v>
      </c>
      <c r="K67" s="7">
        <v>-6.7955846142922906E-4</v>
      </c>
      <c r="M67" s="4">
        <v>9407450000</v>
      </c>
      <c r="N67" s="4"/>
      <c r="O67" s="4">
        <v>25825419000</v>
      </c>
      <c r="P67" s="4"/>
      <c r="Q67" s="4">
        <v>8683962082</v>
      </c>
      <c r="R67" s="4"/>
      <c r="S67" s="4">
        <f t="shared" si="1"/>
        <v>43916831082</v>
      </c>
      <c r="U67" s="7">
        <v>2.5481399049495153E-2</v>
      </c>
      <c r="X67" s="6"/>
      <c r="AA67" s="6"/>
    </row>
    <row r="68" spans="1:27" ht="18.75">
      <c r="A68" s="2" t="s">
        <v>155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f t="shared" si="0"/>
        <v>0</v>
      </c>
      <c r="K68" s="7">
        <v>0</v>
      </c>
      <c r="M68" s="4">
        <v>2929238000</v>
      </c>
      <c r="N68" s="4"/>
      <c r="O68" s="4">
        <v>0</v>
      </c>
      <c r="P68" s="4"/>
      <c r="Q68" s="4">
        <v>4023978052</v>
      </c>
      <c r="R68" s="4"/>
      <c r="S68" s="4">
        <f t="shared" si="1"/>
        <v>6953216052</v>
      </c>
      <c r="U68" s="7">
        <v>4.0343911100404117E-3</v>
      </c>
      <c r="X68" s="6"/>
      <c r="AA68" s="6"/>
    </row>
    <row r="69" spans="1:27" ht="18.75">
      <c r="A69" s="2" t="s">
        <v>24</v>
      </c>
      <c r="C69" s="4">
        <v>11793407311</v>
      </c>
      <c r="D69" s="4"/>
      <c r="E69" s="4">
        <v>-11754641250</v>
      </c>
      <c r="F69" s="4"/>
      <c r="G69" s="4">
        <v>0</v>
      </c>
      <c r="H69" s="4"/>
      <c r="I69" s="4">
        <f t="shared" si="0"/>
        <v>38766061</v>
      </c>
      <c r="K69" s="7">
        <v>1.4723049236754044E-4</v>
      </c>
      <c r="M69" s="4">
        <v>11793407311</v>
      </c>
      <c r="N69" s="4"/>
      <c r="O69" s="4">
        <v>35966064756</v>
      </c>
      <c r="P69" s="4"/>
      <c r="Q69" s="4">
        <v>2980683774</v>
      </c>
      <c r="R69" s="4"/>
      <c r="S69" s="4">
        <f t="shared" si="1"/>
        <v>50740155841</v>
      </c>
      <c r="U69" s="7">
        <v>2.9440424706508959E-2</v>
      </c>
      <c r="X69" s="6"/>
      <c r="AA69" s="6"/>
    </row>
    <row r="70" spans="1:27" ht="18.75">
      <c r="A70" s="2" t="s">
        <v>22</v>
      </c>
      <c r="C70" s="4">
        <v>0</v>
      </c>
      <c r="D70" s="4"/>
      <c r="E70" s="4">
        <v>-2287701997</v>
      </c>
      <c r="F70" s="4"/>
      <c r="G70" s="4">
        <v>0</v>
      </c>
      <c r="H70" s="4"/>
      <c r="I70" s="4">
        <f t="shared" si="0"/>
        <v>-2287701997</v>
      </c>
      <c r="K70" s="7">
        <v>-8.6885147141597778E-3</v>
      </c>
      <c r="M70" s="4">
        <v>0</v>
      </c>
      <c r="N70" s="4"/>
      <c r="O70" s="4">
        <v>35151342143</v>
      </c>
      <c r="P70" s="4"/>
      <c r="Q70" s="4">
        <v>102647122612</v>
      </c>
      <c r="R70" s="4"/>
      <c r="S70" s="4">
        <f t="shared" si="1"/>
        <v>137798464755</v>
      </c>
      <c r="U70" s="7">
        <v>7.9953347778526501E-2</v>
      </c>
      <c r="X70" s="6"/>
      <c r="AA70" s="6"/>
    </row>
    <row r="71" spans="1:27" ht="18.75">
      <c r="A71" s="2" t="s">
        <v>38</v>
      </c>
      <c r="C71" s="4">
        <v>0</v>
      </c>
      <c r="D71" s="4"/>
      <c r="E71" s="4">
        <v>17833257000</v>
      </c>
      <c r="F71" s="4"/>
      <c r="G71" s="4">
        <v>0</v>
      </c>
      <c r="H71" s="4"/>
      <c r="I71" s="4">
        <f t="shared" si="0"/>
        <v>17833257000</v>
      </c>
      <c r="K71" s="7">
        <v>6.772932665577984E-2</v>
      </c>
      <c r="M71" s="4">
        <v>16984000000</v>
      </c>
      <c r="N71" s="4"/>
      <c r="O71" s="4">
        <v>60670826998</v>
      </c>
      <c r="P71" s="4"/>
      <c r="Q71" s="4">
        <v>2822583362</v>
      </c>
      <c r="R71" s="4"/>
      <c r="S71" s="4">
        <f t="shared" si="1"/>
        <v>80477410360</v>
      </c>
      <c r="U71" s="7">
        <v>4.6694557811427277E-2</v>
      </c>
      <c r="X71" s="6"/>
      <c r="AA71" s="6"/>
    </row>
    <row r="72" spans="1:27" ht="18.75">
      <c r="A72" s="2" t="s">
        <v>188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f t="shared" si="0"/>
        <v>0</v>
      </c>
      <c r="K72" s="7">
        <v>0</v>
      </c>
      <c r="M72" s="4">
        <v>0</v>
      </c>
      <c r="N72" s="4"/>
      <c r="O72" s="4">
        <v>0</v>
      </c>
      <c r="P72" s="4"/>
      <c r="Q72" s="4">
        <v>4991430997</v>
      </c>
      <c r="R72" s="4"/>
      <c r="S72" s="4">
        <f t="shared" si="1"/>
        <v>4991430997</v>
      </c>
      <c r="U72" s="7">
        <v>2.8961252879356018E-3</v>
      </c>
      <c r="X72" s="6"/>
      <c r="AA72" s="6"/>
    </row>
    <row r="73" spans="1:27" ht="18.75">
      <c r="A73" s="2" t="s">
        <v>34</v>
      </c>
      <c r="C73" s="4">
        <v>0</v>
      </c>
      <c r="D73" s="4"/>
      <c r="E73" s="4">
        <v>-855925907</v>
      </c>
      <c r="F73" s="4"/>
      <c r="G73" s="4">
        <v>0</v>
      </c>
      <c r="H73" s="4"/>
      <c r="I73" s="4">
        <f t="shared" ref="I73:I98" si="2">C73+E73+G73</f>
        <v>-855925907</v>
      </c>
      <c r="K73" s="7">
        <v>-3.250740195599022E-3</v>
      </c>
      <c r="M73" s="4">
        <v>0</v>
      </c>
      <c r="N73" s="4"/>
      <c r="O73" s="4">
        <v>17522415880</v>
      </c>
      <c r="P73" s="4"/>
      <c r="Q73" s="4">
        <v>7169824084</v>
      </c>
      <c r="R73" s="4"/>
      <c r="S73" s="4">
        <f t="shared" ref="S73:S98" si="3">M73+O73+Q73</f>
        <v>24692239964</v>
      </c>
      <c r="U73" s="7">
        <v>1.4326917595073483E-2</v>
      </c>
      <c r="X73" s="6"/>
      <c r="AA73" s="6"/>
    </row>
    <row r="74" spans="1:27" ht="18.75">
      <c r="A74" s="2" t="s">
        <v>69</v>
      </c>
      <c r="C74" s="4">
        <v>0</v>
      </c>
      <c r="D74" s="4"/>
      <c r="E74" s="4">
        <v>2596388737</v>
      </c>
      <c r="F74" s="4"/>
      <c r="G74" s="4">
        <v>0</v>
      </c>
      <c r="H74" s="4"/>
      <c r="I74" s="4">
        <f t="shared" si="2"/>
        <v>2596388737</v>
      </c>
      <c r="K74" s="7">
        <v>9.8608830060409394E-3</v>
      </c>
      <c r="M74" s="4">
        <v>0</v>
      </c>
      <c r="N74" s="4"/>
      <c r="O74" s="4">
        <v>2596388737</v>
      </c>
      <c r="P74" s="4"/>
      <c r="Q74" s="4">
        <v>6590948532</v>
      </c>
      <c r="R74" s="4"/>
      <c r="S74" s="4">
        <f t="shared" si="3"/>
        <v>9187337269</v>
      </c>
      <c r="U74" s="7">
        <v>5.3306716670101471E-3</v>
      </c>
      <c r="X74" s="6"/>
      <c r="AA74" s="6"/>
    </row>
    <row r="75" spans="1:27" ht="18.75">
      <c r="A75" s="2" t="s">
        <v>189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f t="shared" si="2"/>
        <v>0</v>
      </c>
      <c r="K75" s="7">
        <v>0</v>
      </c>
      <c r="M75" s="4">
        <v>0</v>
      </c>
      <c r="N75" s="4"/>
      <c r="O75" s="4">
        <v>0</v>
      </c>
      <c r="P75" s="4"/>
      <c r="Q75" s="4">
        <v>0</v>
      </c>
      <c r="R75" s="4"/>
      <c r="S75" s="4">
        <f t="shared" si="3"/>
        <v>0</v>
      </c>
      <c r="U75" s="7">
        <v>0</v>
      </c>
      <c r="X75" s="6"/>
      <c r="AA75" s="6"/>
    </row>
    <row r="76" spans="1:27" ht="18.75">
      <c r="A76" s="2" t="s">
        <v>190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f t="shared" si="2"/>
        <v>0</v>
      </c>
      <c r="K76" s="7">
        <v>0</v>
      </c>
      <c r="M76" s="4">
        <v>0</v>
      </c>
      <c r="N76" s="4"/>
      <c r="O76" s="4">
        <v>0</v>
      </c>
      <c r="P76" s="4"/>
      <c r="Q76" s="4">
        <v>0</v>
      </c>
      <c r="R76" s="4"/>
      <c r="S76" s="4">
        <f t="shared" si="3"/>
        <v>0</v>
      </c>
      <c r="U76" s="7">
        <v>0</v>
      </c>
      <c r="X76" s="6"/>
      <c r="AA76" s="6"/>
    </row>
    <row r="77" spans="1:27" ht="18.75">
      <c r="A77" s="2" t="s">
        <v>39</v>
      </c>
      <c r="C77" s="4">
        <v>0</v>
      </c>
      <c r="D77" s="4"/>
      <c r="E77" s="4">
        <v>14354082000</v>
      </c>
      <c r="F77" s="4"/>
      <c r="G77" s="4">
        <v>0</v>
      </c>
      <c r="H77" s="4"/>
      <c r="I77" s="4">
        <f t="shared" si="2"/>
        <v>14354082000</v>
      </c>
      <c r="K77" s="7">
        <v>5.4515689905767044E-2</v>
      </c>
      <c r="M77" s="4">
        <v>8528800750</v>
      </c>
      <c r="N77" s="4"/>
      <c r="O77" s="4">
        <v>36638112048</v>
      </c>
      <c r="P77" s="4"/>
      <c r="Q77" s="4">
        <v>4705066893</v>
      </c>
      <c r="R77" s="4"/>
      <c r="S77" s="4">
        <f t="shared" si="3"/>
        <v>49871979691</v>
      </c>
      <c r="U77" s="7">
        <v>2.8936692028663915E-2</v>
      </c>
      <c r="X77" s="6"/>
      <c r="AA77" s="6"/>
    </row>
    <row r="78" spans="1:27" ht="18.75">
      <c r="A78" s="2" t="s">
        <v>65</v>
      </c>
      <c r="C78" s="4">
        <v>960000000</v>
      </c>
      <c r="D78" s="4"/>
      <c r="E78" s="4">
        <v>864823500</v>
      </c>
      <c r="F78" s="4"/>
      <c r="G78" s="4">
        <v>0</v>
      </c>
      <c r="H78" s="4"/>
      <c r="I78" s="4">
        <f t="shared" si="2"/>
        <v>1824823500</v>
      </c>
      <c r="K78" s="7">
        <v>6.930538090750526E-3</v>
      </c>
      <c r="M78" s="4">
        <v>960000000</v>
      </c>
      <c r="N78" s="4"/>
      <c r="O78" s="4">
        <v>-321334011</v>
      </c>
      <c r="P78" s="4"/>
      <c r="Q78" s="4">
        <v>-2365648875</v>
      </c>
      <c r="R78" s="4"/>
      <c r="S78" s="4">
        <f t="shared" si="3"/>
        <v>-1726982886</v>
      </c>
      <c r="U78" s="7">
        <v>-1.0020290395645445E-3</v>
      </c>
      <c r="X78" s="6"/>
      <c r="AA78" s="6"/>
    </row>
    <row r="79" spans="1:27" ht="18.75">
      <c r="A79" s="2" t="s">
        <v>37</v>
      </c>
      <c r="C79" s="4">
        <v>0</v>
      </c>
      <c r="D79" s="4"/>
      <c r="E79" s="4">
        <v>2639202750</v>
      </c>
      <c r="F79" s="4"/>
      <c r="G79" s="4">
        <v>0</v>
      </c>
      <c r="H79" s="4"/>
      <c r="I79" s="4">
        <f t="shared" si="2"/>
        <v>2639202750</v>
      </c>
      <c r="K79" s="7">
        <v>1.0023487306081129E-2</v>
      </c>
      <c r="M79" s="4">
        <v>0</v>
      </c>
      <c r="N79" s="4"/>
      <c r="O79" s="4">
        <v>5509705687</v>
      </c>
      <c r="P79" s="4"/>
      <c r="Q79" s="4">
        <v>470695520</v>
      </c>
      <c r="R79" s="4"/>
      <c r="S79" s="4">
        <f t="shared" si="3"/>
        <v>5980401207</v>
      </c>
      <c r="U79" s="7">
        <v>3.4699450273885648E-3</v>
      </c>
      <c r="X79" s="6"/>
      <c r="AA79" s="6"/>
    </row>
    <row r="80" spans="1:27" ht="18.75">
      <c r="A80" s="2" t="s">
        <v>191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f t="shared" si="2"/>
        <v>0</v>
      </c>
      <c r="K80" s="7">
        <v>0</v>
      </c>
      <c r="M80" s="4">
        <v>0</v>
      </c>
      <c r="N80" s="4"/>
      <c r="O80" s="4">
        <v>0</v>
      </c>
      <c r="P80" s="4"/>
      <c r="Q80" s="4">
        <v>12778631</v>
      </c>
      <c r="R80" s="4"/>
      <c r="S80" s="4">
        <f t="shared" si="3"/>
        <v>12778631</v>
      </c>
      <c r="U80" s="7">
        <v>7.4144100973330171E-6</v>
      </c>
      <c r="X80" s="6"/>
      <c r="AA80" s="6"/>
    </row>
    <row r="81" spans="1:27" ht="18.75">
      <c r="A81" s="2" t="s">
        <v>192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f t="shared" si="2"/>
        <v>0</v>
      </c>
      <c r="K81" s="7">
        <v>0</v>
      </c>
      <c r="M81" s="4">
        <v>0</v>
      </c>
      <c r="N81" s="4"/>
      <c r="O81" s="4">
        <v>0</v>
      </c>
      <c r="P81" s="4"/>
      <c r="Q81" s="4">
        <v>237309296</v>
      </c>
      <c r="R81" s="4"/>
      <c r="S81" s="4">
        <f t="shared" si="3"/>
        <v>237309296</v>
      </c>
      <c r="U81" s="7">
        <v>1.3769146635922032E-4</v>
      </c>
      <c r="X81" s="6"/>
      <c r="AA81" s="6"/>
    </row>
    <row r="82" spans="1:27" ht="18.75">
      <c r="A82" s="2" t="s">
        <v>157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f t="shared" si="2"/>
        <v>0</v>
      </c>
      <c r="K82" s="7">
        <v>0</v>
      </c>
      <c r="M82" s="4">
        <v>840004911</v>
      </c>
      <c r="N82" s="4"/>
      <c r="O82" s="4">
        <v>0</v>
      </c>
      <c r="P82" s="4"/>
      <c r="Q82" s="4">
        <v>1347103393</v>
      </c>
      <c r="R82" s="4"/>
      <c r="S82" s="4">
        <f t="shared" si="3"/>
        <v>2187108304</v>
      </c>
      <c r="U82" s="7">
        <v>1.2690027510097513E-3</v>
      </c>
      <c r="X82" s="6"/>
      <c r="AA82" s="6"/>
    </row>
    <row r="83" spans="1:27" ht="18.75">
      <c r="A83" s="2" t="s">
        <v>193</v>
      </c>
      <c r="C83" s="4">
        <v>0</v>
      </c>
      <c r="D83" s="4"/>
      <c r="E83" s="4">
        <v>0</v>
      </c>
      <c r="F83" s="4"/>
      <c r="G83" s="4">
        <v>0</v>
      </c>
      <c r="H83" s="4"/>
      <c r="I83" s="4">
        <f t="shared" si="2"/>
        <v>0</v>
      </c>
      <c r="K83" s="7">
        <v>0</v>
      </c>
      <c r="M83" s="4">
        <v>0</v>
      </c>
      <c r="N83" s="4"/>
      <c r="O83" s="4">
        <v>0</v>
      </c>
      <c r="P83" s="4"/>
      <c r="Q83" s="4">
        <v>707070463</v>
      </c>
      <c r="R83" s="4"/>
      <c r="S83" s="4">
        <f t="shared" si="3"/>
        <v>707070463</v>
      </c>
      <c r="U83" s="7">
        <v>4.102560266739944E-4</v>
      </c>
      <c r="X83" s="6"/>
      <c r="AA83" s="6"/>
    </row>
    <row r="84" spans="1:27" ht="18.75">
      <c r="A84" s="2" t="s">
        <v>194</v>
      </c>
      <c r="C84" s="4">
        <v>0</v>
      </c>
      <c r="D84" s="4"/>
      <c r="E84" s="4">
        <v>0</v>
      </c>
      <c r="F84" s="4"/>
      <c r="G84" s="4">
        <v>0</v>
      </c>
      <c r="H84" s="4"/>
      <c r="I84" s="4">
        <f t="shared" si="2"/>
        <v>0</v>
      </c>
      <c r="K84" s="7">
        <v>0</v>
      </c>
      <c r="M84" s="4">
        <v>0</v>
      </c>
      <c r="N84" s="4"/>
      <c r="O84" s="4">
        <v>0</v>
      </c>
      <c r="P84" s="4"/>
      <c r="Q84" s="4">
        <v>10202664243</v>
      </c>
      <c r="R84" s="4"/>
      <c r="S84" s="4">
        <f t="shared" si="3"/>
        <v>10202664243</v>
      </c>
      <c r="U84" s="7">
        <v>5.9197841132589031E-3</v>
      </c>
      <c r="X84" s="6"/>
      <c r="AA84" s="6"/>
    </row>
    <row r="85" spans="1:27" ht="18.75">
      <c r="A85" s="2" t="s">
        <v>195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f t="shared" si="2"/>
        <v>0</v>
      </c>
      <c r="K85" s="7">
        <v>0</v>
      </c>
      <c r="M85" s="4">
        <v>0</v>
      </c>
      <c r="N85" s="4"/>
      <c r="O85" s="4">
        <v>0</v>
      </c>
      <c r="P85" s="4"/>
      <c r="Q85" s="4">
        <v>758224407</v>
      </c>
      <c r="R85" s="4"/>
      <c r="S85" s="4">
        <f t="shared" si="3"/>
        <v>758224407</v>
      </c>
      <c r="U85" s="7">
        <v>4.3993653931357273E-4</v>
      </c>
      <c r="X85" s="6"/>
      <c r="AA85" s="6"/>
    </row>
    <row r="86" spans="1:27" ht="18.75">
      <c r="A86" s="2" t="s">
        <v>31</v>
      </c>
      <c r="C86" s="4">
        <v>0</v>
      </c>
      <c r="D86" s="4"/>
      <c r="E86" s="4">
        <v>10641757424</v>
      </c>
      <c r="F86" s="4"/>
      <c r="G86" s="4">
        <v>0</v>
      </c>
      <c r="H86" s="4"/>
      <c r="I86" s="4">
        <f t="shared" si="2"/>
        <v>10641757424</v>
      </c>
      <c r="K86" s="7">
        <v>4.0416569152884753E-2</v>
      </c>
      <c r="M86" s="4">
        <v>1216000000</v>
      </c>
      <c r="N86" s="4"/>
      <c r="O86" s="4">
        <v>23056178088</v>
      </c>
      <c r="P86" s="4"/>
      <c r="Q86" s="4">
        <v>0</v>
      </c>
      <c r="R86" s="4"/>
      <c r="S86" s="4">
        <f t="shared" si="3"/>
        <v>24272178088</v>
      </c>
      <c r="U86" s="7">
        <v>1.4083189529452131E-2</v>
      </c>
      <c r="X86" s="6"/>
      <c r="AA86" s="6"/>
    </row>
    <row r="87" spans="1:27" ht="18.75">
      <c r="A87" s="2" t="s">
        <v>53</v>
      </c>
      <c r="C87" s="4">
        <v>0</v>
      </c>
      <c r="D87" s="4"/>
      <c r="E87" s="4">
        <v>1460806933</v>
      </c>
      <c r="F87" s="4"/>
      <c r="G87" s="4">
        <v>0</v>
      </c>
      <c r="H87" s="4"/>
      <c r="I87" s="4">
        <f t="shared" si="2"/>
        <v>1460806933</v>
      </c>
      <c r="K87" s="7">
        <v>5.5480314081821896E-3</v>
      </c>
      <c r="M87" s="4">
        <v>369564577</v>
      </c>
      <c r="N87" s="4"/>
      <c r="O87" s="4">
        <v>9235270949</v>
      </c>
      <c r="P87" s="4"/>
      <c r="Q87" s="4">
        <v>0</v>
      </c>
      <c r="R87" s="4"/>
      <c r="S87" s="4">
        <f t="shared" si="3"/>
        <v>9604835526</v>
      </c>
      <c r="U87" s="7">
        <v>5.5729122710560528E-3</v>
      </c>
      <c r="X87" s="6"/>
      <c r="AA87" s="6"/>
    </row>
    <row r="88" spans="1:27" ht="18.75">
      <c r="A88" s="2" t="s">
        <v>41</v>
      </c>
      <c r="C88" s="4">
        <v>0</v>
      </c>
      <c r="D88" s="4"/>
      <c r="E88" s="4">
        <v>6556199417</v>
      </c>
      <c r="F88" s="4"/>
      <c r="G88" s="4">
        <v>0</v>
      </c>
      <c r="H88" s="4"/>
      <c r="I88" s="4">
        <f t="shared" si="2"/>
        <v>6556199417</v>
      </c>
      <c r="K88" s="7">
        <v>2.4899936782968264E-2</v>
      </c>
      <c r="M88" s="4">
        <v>7100000000</v>
      </c>
      <c r="N88" s="4"/>
      <c r="O88" s="4">
        <v>36990691434</v>
      </c>
      <c r="P88" s="4"/>
      <c r="Q88" s="4">
        <v>0</v>
      </c>
      <c r="R88" s="4"/>
      <c r="S88" s="4">
        <f t="shared" si="3"/>
        <v>44090691434</v>
      </c>
      <c r="U88" s="7">
        <v>2.5582276205224484E-2</v>
      </c>
      <c r="X88" s="6"/>
      <c r="AA88" s="6"/>
    </row>
    <row r="89" spans="1:27" ht="18.75">
      <c r="A89" s="2" t="s">
        <v>64</v>
      </c>
      <c r="C89" s="4">
        <v>0</v>
      </c>
      <c r="D89" s="4"/>
      <c r="E89" s="4">
        <v>1191019417</v>
      </c>
      <c r="F89" s="4"/>
      <c r="G89" s="4">
        <v>0</v>
      </c>
      <c r="H89" s="4"/>
      <c r="I89" s="4">
        <f t="shared" si="2"/>
        <v>1191019417</v>
      </c>
      <c r="K89" s="7">
        <v>4.5233993514123333E-3</v>
      </c>
      <c r="M89" s="4">
        <v>1885017957</v>
      </c>
      <c r="N89" s="4"/>
      <c r="O89" s="4">
        <v>-18809884711</v>
      </c>
      <c r="P89" s="4"/>
      <c r="Q89" s="4">
        <v>0</v>
      </c>
      <c r="R89" s="4"/>
      <c r="S89" s="4">
        <f t="shared" si="3"/>
        <v>-16924866754</v>
      </c>
      <c r="U89" s="7">
        <v>-9.8201366763680312E-3</v>
      </c>
      <c r="X89" s="6"/>
      <c r="AA89" s="6"/>
    </row>
    <row r="90" spans="1:27" ht="18.75">
      <c r="A90" s="2" t="s">
        <v>66</v>
      </c>
      <c r="C90" s="4">
        <v>0</v>
      </c>
      <c r="D90" s="4"/>
      <c r="E90" s="4">
        <v>2097926204</v>
      </c>
      <c r="F90" s="4"/>
      <c r="G90" s="4">
        <v>0</v>
      </c>
      <c r="H90" s="4"/>
      <c r="I90" s="4">
        <f t="shared" si="2"/>
        <v>2097926204</v>
      </c>
      <c r="K90" s="7">
        <v>7.9677609743658267E-3</v>
      </c>
      <c r="M90" s="4">
        <v>0</v>
      </c>
      <c r="N90" s="4"/>
      <c r="O90" s="4">
        <v>2097926204</v>
      </c>
      <c r="P90" s="4"/>
      <c r="Q90" s="4">
        <v>0</v>
      </c>
      <c r="R90" s="4"/>
      <c r="S90" s="4">
        <f t="shared" si="3"/>
        <v>2097926204</v>
      </c>
      <c r="U90" s="7">
        <v>1.2172575630673684E-3</v>
      </c>
      <c r="X90" s="6"/>
      <c r="AA90" s="6"/>
    </row>
    <row r="91" spans="1:27" ht="18.75">
      <c r="A91" s="2" t="s">
        <v>50</v>
      </c>
      <c r="C91" s="4">
        <v>0</v>
      </c>
      <c r="D91" s="4"/>
      <c r="E91" s="4">
        <v>10105263788</v>
      </c>
      <c r="F91" s="4"/>
      <c r="G91" s="4">
        <v>0</v>
      </c>
      <c r="H91" s="4"/>
      <c r="I91" s="4">
        <f t="shared" si="2"/>
        <v>10105263788</v>
      </c>
      <c r="K91" s="7">
        <v>3.8379007942311104E-2</v>
      </c>
      <c r="M91" s="4">
        <v>0</v>
      </c>
      <c r="N91" s="4"/>
      <c r="O91" s="4">
        <v>13772807616</v>
      </c>
      <c r="P91" s="4"/>
      <c r="Q91" s="4">
        <v>0</v>
      </c>
      <c r="R91" s="4"/>
      <c r="S91" s="4">
        <f t="shared" si="3"/>
        <v>13772807616</v>
      </c>
      <c r="U91" s="7">
        <v>7.9912506947493432E-3</v>
      </c>
      <c r="X91" s="6"/>
      <c r="AA91" s="6"/>
    </row>
    <row r="92" spans="1:27" ht="18.75">
      <c r="A92" s="2" t="s">
        <v>59</v>
      </c>
      <c r="C92" s="4">
        <v>0</v>
      </c>
      <c r="D92" s="4"/>
      <c r="E92" s="4">
        <v>5715787500</v>
      </c>
      <c r="F92" s="4"/>
      <c r="G92" s="4">
        <v>0</v>
      </c>
      <c r="H92" s="4"/>
      <c r="I92" s="4">
        <f t="shared" si="2"/>
        <v>5715787500</v>
      </c>
      <c r="K92" s="7">
        <v>2.1708117517878153E-2</v>
      </c>
      <c r="M92" s="4">
        <v>0</v>
      </c>
      <c r="N92" s="4"/>
      <c r="O92" s="4">
        <v>36844372417</v>
      </c>
      <c r="P92" s="4"/>
      <c r="Q92" s="4">
        <v>0</v>
      </c>
      <c r="R92" s="4"/>
      <c r="S92" s="4">
        <f t="shared" si="3"/>
        <v>36844372417</v>
      </c>
      <c r="U92" s="7">
        <v>2.1377821057553262E-2</v>
      </c>
      <c r="X92" s="6"/>
      <c r="AA92" s="6"/>
    </row>
    <row r="93" spans="1:27" ht="18.75">
      <c r="A93" s="2" t="s">
        <v>52</v>
      </c>
      <c r="C93" s="4">
        <v>0</v>
      </c>
      <c r="D93" s="4"/>
      <c r="E93" s="4">
        <v>-3288816754</v>
      </c>
      <c r="F93" s="4"/>
      <c r="G93" s="4">
        <v>0</v>
      </c>
      <c r="H93" s="4"/>
      <c r="I93" s="4">
        <f t="shared" si="2"/>
        <v>-3288816754</v>
      </c>
      <c r="K93" s="7">
        <v>-1.2490670898909128E-2</v>
      </c>
      <c r="M93" s="4">
        <v>0</v>
      </c>
      <c r="N93" s="4"/>
      <c r="O93" s="4">
        <v>-68798247267</v>
      </c>
      <c r="P93" s="4"/>
      <c r="Q93" s="4">
        <v>0</v>
      </c>
      <c r="R93" s="4"/>
      <c r="S93" s="4">
        <f t="shared" si="3"/>
        <v>-68798247267</v>
      </c>
      <c r="U93" s="7">
        <v>-3.9918080365201752E-2</v>
      </c>
      <c r="X93" s="6"/>
      <c r="AA93" s="6"/>
    </row>
    <row r="94" spans="1:27" ht="18.75">
      <c r="A94" s="2" t="s">
        <v>19</v>
      </c>
      <c r="C94" s="4">
        <v>0</v>
      </c>
      <c r="D94" s="4"/>
      <c r="E94" s="4">
        <v>17677023906</v>
      </c>
      <c r="F94" s="4"/>
      <c r="G94" s="4">
        <v>0</v>
      </c>
      <c r="H94" s="4"/>
      <c r="I94" s="4">
        <f t="shared" si="2"/>
        <v>17677023906</v>
      </c>
      <c r="K94" s="4">
        <v>6.7135965484684215E-2</v>
      </c>
      <c r="L94" s="4"/>
      <c r="M94" s="4">
        <v>0</v>
      </c>
      <c r="N94" s="4"/>
      <c r="O94" s="4">
        <v>1394913420</v>
      </c>
      <c r="P94" s="4"/>
      <c r="Q94" s="4">
        <v>0</v>
      </c>
      <c r="R94" s="4"/>
      <c r="S94" s="4">
        <f t="shared" si="3"/>
        <v>1394913420</v>
      </c>
      <c r="U94" s="7">
        <v>8.0935588062237124E-4</v>
      </c>
      <c r="X94" s="6"/>
      <c r="AA94" s="6"/>
    </row>
    <row r="95" spans="1:27" ht="18.75">
      <c r="A95" s="2" t="s">
        <v>36</v>
      </c>
      <c r="C95" s="4">
        <v>0</v>
      </c>
      <c r="D95" s="4"/>
      <c r="E95" s="4">
        <f>8469306000-3</f>
        <v>8469305997</v>
      </c>
      <c r="F95" s="4"/>
      <c r="G95" s="4">
        <v>0</v>
      </c>
      <c r="H95" s="4"/>
      <c r="I95" s="4">
        <f>C95+E95+G95</f>
        <v>8469305997</v>
      </c>
      <c r="K95" s="7">
        <v>3.2165767162923076E-2</v>
      </c>
      <c r="M95" s="4">
        <v>0</v>
      </c>
      <c r="N95" s="4"/>
      <c r="O95" s="4">
        <v>6572797813</v>
      </c>
      <c r="P95" s="4"/>
      <c r="Q95" s="4">
        <v>0</v>
      </c>
      <c r="R95" s="4"/>
      <c r="S95" s="4">
        <f t="shared" si="3"/>
        <v>6572797813</v>
      </c>
      <c r="U95" s="7">
        <v>3.8136650531997969E-3</v>
      </c>
      <c r="X95" s="6"/>
      <c r="AA95" s="6"/>
    </row>
    <row r="96" spans="1:27" ht="18.75">
      <c r="A96" s="2" t="s">
        <v>18</v>
      </c>
      <c r="C96" s="4">
        <v>0</v>
      </c>
      <c r="D96" s="4"/>
      <c r="E96" s="4">
        <v>0</v>
      </c>
      <c r="F96" s="4"/>
      <c r="G96" s="4">
        <v>0</v>
      </c>
      <c r="H96" s="4"/>
      <c r="I96" s="4">
        <f t="shared" si="2"/>
        <v>0</v>
      </c>
      <c r="K96" s="7">
        <v>0</v>
      </c>
      <c r="M96" s="4">
        <v>0</v>
      </c>
      <c r="N96" s="4"/>
      <c r="O96" s="4">
        <v>-370511</v>
      </c>
      <c r="P96" s="4"/>
      <c r="Q96" s="4">
        <v>0</v>
      </c>
      <c r="R96" s="4"/>
      <c r="S96" s="4">
        <f t="shared" si="3"/>
        <v>-370511</v>
      </c>
      <c r="U96" s="7">
        <v>-2.1497768419582298E-7</v>
      </c>
      <c r="X96" s="6"/>
      <c r="AA96" s="6"/>
    </row>
    <row r="97" spans="1:27" ht="18.75">
      <c r="A97" s="2" t="s">
        <v>17</v>
      </c>
      <c r="C97" s="4">
        <v>0</v>
      </c>
      <c r="D97" s="4"/>
      <c r="E97" s="4">
        <v>0</v>
      </c>
      <c r="F97" s="4"/>
      <c r="G97" s="4">
        <v>0</v>
      </c>
      <c r="H97" s="4"/>
      <c r="I97" s="4">
        <f t="shared" si="2"/>
        <v>0</v>
      </c>
      <c r="K97" s="7">
        <v>0</v>
      </c>
      <c r="M97" s="4">
        <v>0</v>
      </c>
      <c r="N97" s="4"/>
      <c r="O97" s="4">
        <v>-183076</v>
      </c>
      <c r="P97" s="4"/>
      <c r="Q97" s="4">
        <v>0</v>
      </c>
      <c r="R97" s="4"/>
      <c r="S97" s="4">
        <f t="shared" si="3"/>
        <v>-183076</v>
      </c>
      <c r="U97" s="7">
        <v>-1.0622425383277282E-7</v>
      </c>
      <c r="X97" s="6"/>
      <c r="AA97" s="6"/>
    </row>
    <row r="98" spans="1:27" ht="18.75">
      <c r="A98" s="2" t="s">
        <v>27</v>
      </c>
      <c r="C98" s="4">
        <v>0</v>
      </c>
      <c r="D98" s="4"/>
      <c r="E98" s="4">
        <v>0</v>
      </c>
      <c r="F98" s="4"/>
      <c r="G98" s="4">
        <v>0</v>
      </c>
      <c r="H98" s="4"/>
      <c r="I98" s="4">
        <f t="shared" si="2"/>
        <v>0</v>
      </c>
      <c r="K98" s="7">
        <v>0</v>
      </c>
      <c r="M98" s="4">
        <v>0</v>
      </c>
      <c r="N98" s="4"/>
      <c r="O98" s="4">
        <f>-174554-6</f>
        <v>-174560</v>
      </c>
      <c r="P98" s="4"/>
      <c r="Q98" s="4">
        <v>0</v>
      </c>
      <c r="R98" s="4"/>
      <c r="S98" s="4">
        <f t="shared" si="3"/>
        <v>-174560</v>
      </c>
      <c r="U98" s="7">
        <v>-1.0128310509869574E-7</v>
      </c>
      <c r="X98" s="6"/>
      <c r="AA98" s="6"/>
    </row>
    <row r="99" spans="1:27" ht="19.5" thickBot="1">
      <c r="C99" s="10">
        <f>SUM(C8:C98)</f>
        <v>12753407311</v>
      </c>
      <c r="D99" s="4"/>
      <c r="E99" s="10">
        <f>SUM(E8:E98)</f>
        <v>138951345773</v>
      </c>
      <c r="F99" s="4"/>
      <c r="G99" s="10">
        <f>SUM(G8:G98)</f>
        <v>108201141090</v>
      </c>
      <c r="H99" s="4"/>
      <c r="I99" s="10">
        <f>SUM(I8:I98)</f>
        <v>259905894174</v>
      </c>
      <c r="K99" s="11">
        <f>SUM(K8:K98)</f>
        <v>0.98710242365000367</v>
      </c>
      <c r="M99" s="10">
        <f>SUM(M8:M98)</f>
        <v>331548302428</v>
      </c>
      <c r="N99" s="4"/>
      <c r="O99" s="10">
        <f>SUM(O8:O98)</f>
        <v>954691469120</v>
      </c>
      <c r="P99" s="4"/>
      <c r="Q99" s="10">
        <f>SUM(Q8:Q98)</f>
        <v>414900909013</v>
      </c>
      <c r="R99" s="4"/>
      <c r="S99" s="10">
        <f>SUM(S8:S98)</f>
        <v>1701140680561</v>
      </c>
      <c r="U99" s="11">
        <f>SUM(U8:U98)</f>
        <v>0.98703488964783748</v>
      </c>
      <c r="X99" s="15"/>
      <c r="AA99" s="15"/>
    </row>
    <row r="100" spans="1:27" ht="15.75" thickTop="1"/>
    <row r="101" spans="1:27" ht="18.75">
      <c r="I101" s="4"/>
      <c r="M101" s="4"/>
      <c r="O101" s="9"/>
      <c r="S101" s="9"/>
    </row>
    <row r="102" spans="1:27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>
        <f t="shared" ref="T102" si="4">T101-T99</f>
        <v>0</v>
      </c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view="pageBreakPreview" topLeftCell="A2" zoomScale="90" zoomScaleNormal="100" zoomScaleSheetLayoutView="90" workbookViewId="0">
      <selection activeCell="E14" sqref="E14"/>
    </sheetView>
  </sheetViews>
  <sheetFormatPr defaultRowHeight="15"/>
  <cols>
    <col min="1" max="1" width="22.5703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3.25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3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3.25">
      <c r="A6" s="22" t="s">
        <v>200</v>
      </c>
      <c r="B6" s="22" t="s">
        <v>200</v>
      </c>
      <c r="C6" s="22" t="s">
        <v>200</v>
      </c>
      <c r="E6" s="22" t="s">
        <v>109</v>
      </c>
      <c r="F6" s="22" t="s">
        <v>109</v>
      </c>
      <c r="G6" s="22" t="s">
        <v>109</v>
      </c>
      <c r="I6" s="22" t="s">
        <v>110</v>
      </c>
      <c r="J6" s="22" t="s">
        <v>110</v>
      </c>
      <c r="K6" s="22" t="s">
        <v>110</v>
      </c>
    </row>
    <row r="7" spans="1:11" ht="23.25">
      <c r="A7" s="22" t="s">
        <v>201</v>
      </c>
      <c r="C7" s="22" t="s">
        <v>75</v>
      </c>
      <c r="E7" s="22" t="s">
        <v>202</v>
      </c>
      <c r="G7" s="22" t="s">
        <v>203</v>
      </c>
      <c r="I7" s="22" t="s">
        <v>202</v>
      </c>
      <c r="K7" s="22" t="s">
        <v>203</v>
      </c>
    </row>
    <row r="8" spans="1:11" ht="18.75">
      <c r="A8" s="2" t="s">
        <v>81</v>
      </c>
      <c r="C8" s="5" t="s">
        <v>82</v>
      </c>
      <c r="E8" s="4">
        <v>0</v>
      </c>
      <c r="F8" s="4"/>
      <c r="G8" s="7">
        <f>E8/$E$14</f>
        <v>0</v>
      </c>
      <c r="H8" s="4"/>
      <c r="I8" s="4">
        <v>156489009</v>
      </c>
      <c r="J8" s="4"/>
      <c r="K8" s="7">
        <f>I8/$I$14</f>
        <v>0.73092256552446555</v>
      </c>
    </row>
    <row r="9" spans="1:11" ht="18.75">
      <c r="A9" s="2" t="s">
        <v>85</v>
      </c>
      <c r="C9" s="5" t="s">
        <v>86</v>
      </c>
      <c r="E9" s="4">
        <v>2660</v>
      </c>
      <c r="F9" s="4"/>
      <c r="G9" s="7">
        <f t="shared" ref="G9:G13" si="0">E9/$E$14</f>
        <v>1.7617660472712298E-4</v>
      </c>
      <c r="H9" s="4"/>
      <c r="I9" s="4">
        <v>31101</v>
      </c>
      <c r="J9" s="4"/>
      <c r="K9" s="7">
        <f t="shared" ref="K9:K13" si="1">I9/$I$14</f>
        <v>1.4526529917750582E-4</v>
      </c>
    </row>
    <row r="10" spans="1:11" ht="18.75">
      <c r="A10" s="2" t="s">
        <v>88</v>
      </c>
      <c r="C10" s="5" t="s">
        <v>89</v>
      </c>
      <c r="E10" s="4">
        <v>1860</v>
      </c>
      <c r="F10" s="4"/>
      <c r="G10" s="7">
        <f t="shared" si="0"/>
        <v>1.2319115969640929E-4</v>
      </c>
      <c r="H10" s="4"/>
      <c r="I10" s="4">
        <v>19006</v>
      </c>
      <c r="J10" s="4"/>
      <c r="K10" s="7">
        <f t="shared" si="1"/>
        <v>8.8772459926294203E-5</v>
      </c>
    </row>
    <row r="11" spans="1:11" ht="18.75">
      <c r="A11" s="2" t="s">
        <v>91</v>
      </c>
      <c r="C11" s="5" t="s">
        <v>92</v>
      </c>
      <c r="E11" s="4">
        <v>75451</v>
      </c>
      <c r="F11" s="4"/>
      <c r="G11" s="7">
        <f t="shared" si="0"/>
        <v>4.9972560162654719E-3</v>
      </c>
      <c r="H11" s="4"/>
      <c r="I11" s="4">
        <v>8692121</v>
      </c>
      <c r="J11" s="4"/>
      <c r="K11" s="7">
        <f t="shared" si="1"/>
        <v>4.0598808962801235E-2</v>
      </c>
    </row>
    <row r="12" spans="1:11" ht="18.75">
      <c r="A12" s="2" t="s">
        <v>93</v>
      </c>
      <c r="C12" s="5" t="s">
        <v>94</v>
      </c>
      <c r="E12" s="4">
        <v>3844</v>
      </c>
      <c r="F12" s="4"/>
      <c r="G12" s="7">
        <f t="shared" si="0"/>
        <v>2.545950633725792E-4</v>
      </c>
      <c r="H12" s="4"/>
      <c r="I12" s="4">
        <v>63403</v>
      </c>
      <c r="J12" s="4"/>
      <c r="K12" s="7">
        <f t="shared" si="1"/>
        <v>2.9614018082220516E-4</v>
      </c>
    </row>
    <row r="13" spans="1:11" ht="18.75">
      <c r="A13" s="2" t="s">
        <v>102</v>
      </c>
      <c r="C13" s="5" t="s">
        <v>105</v>
      </c>
      <c r="E13" s="4">
        <v>15014671</v>
      </c>
      <c r="F13" s="4"/>
      <c r="G13" s="7">
        <f t="shared" si="0"/>
        <v>0.99444878115593838</v>
      </c>
      <c r="H13" s="4"/>
      <c r="I13" s="4">
        <v>48803291</v>
      </c>
      <c r="J13" s="4"/>
      <c r="K13" s="7">
        <f t="shared" si="1"/>
        <v>0.22794844757280724</v>
      </c>
    </row>
    <row r="14" spans="1:11" ht="19.5" thickBot="1">
      <c r="E14" s="10">
        <f>SUM(E8:E13)</f>
        <v>15098486</v>
      </c>
      <c r="F14" s="4"/>
      <c r="G14" s="11">
        <f>SUM(G8:G13)</f>
        <v>1</v>
      </c>
      <c r="H14" s="4"/>
      <c r="I14" s="10">
        <f>SUM(I8:I13)</f>
        <v>214097931</v>
      </c>
      <c r="J14" s="4"/>
      <c r="K14" s="11">
        <f>SUM(K8:K13)</f>
        <v>1</v>
      </c>
    </row>
    <row r="15" spans="1:11" ht="15.75" thickTop="1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view="pageBreakPreview" zoomScale="130" zoomScaleNormal="100" zoomScaleSheetLayoutView="130" workbookViewId="0">
      <selection activeCell="C9" sqref="C9"/>
    </sheetView>
  </sheetViews>
  <sheetFormatPr defaultRowHeight="15"/>
  <cols>
    <col min="1" max="1" width="34.1406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20" t="s">
        <v>0</v>
      </c>
      <c r="B2" s="20"/>
      <c r="C2" s="20"/>
      <c r="D2" s="20"/>
      <c r="E2" s="20"/>
    </row>
    <row r="3" spans="1:5" ht="23.25">
      <c r="A3" s="20" t="s">
        <v>107</v>
      </c>
      <c r="B3" s="20"/>
      <c r="C3" s="20"/>
      <c r="D3" s="20"/>
      <c r="E3" s="20"/>
    </row>
    <row r="4" spans="1:5" ht="23.25">
      <c r="A4" s="20" t="s">
        <v>2</v>
      </c>
      <c r="B4" s="20"/>
      <c r="C4" s="20"/>
      <c r="D4" s="20"/>
      <c r="E4" s="20"/>
    </row>
    <row r="6" spans="1:5" ht="30">
      <c r="A6" s="21" t="s">
        <v>204</v>
      </c>
      <c r="C6" s="22" t="s">
        <v>109</v>
      </c>
      <c r="E6" s="23" t="s">
        <v>6</v>
      </c>
    </row>
    <row r="7" spans="1:5" ht="23.25">
      <c r="A7" s="22" t="s">
        <v>204</v>
      </c>
      <c r="C7" s="22" t="s">
        <v>78</v>
      </c>
      <c r="E7" s="22" t="s">
        <v>78</v>
      </c>
    </row>
    <row r="8" spans="1:5" ht="18.75">
      <c r="A8" s="2" t="s">
        <v>204</v>
      </c>
      <c r="C8" s="4">
        <v>2133515132</v>
      </c>
      <c r="D8" s="4"/>
      <c r="E8" s="4">
        <v>921744643</v>
      </c>
    </row>
    <row r="9" spans="1:5" ht="18.75">
      <c r="A9" s="2" t="s">
        <v>205</v>
      </c>
      <c r="C9" s="4">
        <v>0</v>
      </c>
      <c r="D9" s="4"/>
      <c r="E9" s="4">
        <v>26</v>
      </c>
    </row>
    <row r="10" spans="1:5" ht="18.75">
      <c r="A10" s="2" t="s">
        <v>206</v>
      </c>
      <c r="C10" s="4">
        <v>113059655</v>
      </c>
      <c r="D10" s="4"/>
      <c r="E10" s="4">
        <v>761926669</v>
      </c>
    </row>
    <row r="11" spans="1:5" ht="19.5" thickBot="1">
      <c r="A11" s="2" t="s">
        <v>116</v>
      </c>
      <c r="C11" s="10">
        <f>SUM(C8:C10)</f>
        <v>2246574787</v>
      </c>
      <c r="D11" s="4"/>
      <c r="E11" s="10">
        <f>SUM(E8:E10)</f>
        <v>1683671338</v>
      </c>
    </row>
    <row r="12" spans="1:5" ht="19.5" thickTop="1">
      <c r="C12" s="4"/>
      <c r="D12" s="4"/>
      <c r="E12" s="4"/>
    </row>
    <row r="14" spans="1:5" ht="18.75">
      <c r="A14" s="5"/>
      <c r="C14" s="19"/>
      <c r="E14" s="17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2022-05-22T09:37:44Z</dcterms:created>
  <dcterms:modified xsi:type="dcterms:W3CDTF">2022-05-25T07:33:36Z</dcterms:modified>
</cp:coreProperties>
</file>