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3388A421-B75A-42F3-A690-383524455373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بانکی'!$A$1:$K$14</definedName>
    <definedName name="_xlnm.Print_Area" localSheetId="3">'درآمد سود سهام'!$A$1:$S$30</definedName>
    <definedName name="_xlnm.Print_Area" localSheetId="4">'درآمد ناشی از تغییر قیمت اوراق'!$A$1:$Q$56</definedName>
    <definedName name="_xlnm.Print_Area" localSheetId="5">'درآمد ناشی از فروش'!$A$1:$Q$27</definedName>
    <definedName name="_xlnm.Print_Area" localSheetId="1">سپرده!$A$1:$S$18</definedName>
    <definedName name="_xlnm.Print_Area" localSheetId="6">'سرمایه‌گذاری در سهام'!$A$1:$U$68</definedName>
    <definedName name="_xlnm.Print_Area" localSheetId="2">'سود اوراق بهادار و سپرده بانکی'!$A$1:$R$14</definedName>
    <definedName name="_xlnm.Print_Area" localSheetId="0">سهام!$A$1:$Y$62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I6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8" i="11"/>
  <c r="G6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5" i="11"/>
  <c r="I66" i="11"/>
  <c r="I8" i="11"/>
  <c r="E66" i="11"/>
  <c r="I55" i="9"/>
  <c r="I26" i="10"/>
  <c r="C10" i="15"/>
  <c r="E12" i="14" l="1"/>
  <c r="C12" i="14"/>
  <c r="K13" i="13" l="1"/>
  <c r="K9" i="13"/>
  <c r="K10" i="13"/>
  <c r="K11" i="13"/>
  <c r="K12" i="13"/>
  <c r="K8" i="13"/>
  <c r="G13" i="13"/>
  <c r="G9" i="13"/>
  <c r="G10" i="13"/>
  <c r="G11" i="13"/>
  <c r="G12" i="13"/>
  <c r="G8" i="13"/>
  <c r="E13" i="13"/>
  <c r="I13" i="13"/>
  <c r="K67" i="11"/>
  <c r="O66" i="11"/>
  <c r="J70" i="11"/>
  <c r="L70" i="11"/>
  <c r="T70" i="11"/>
  <c r="C67" i="11"/>
  <c r="E67" i="11"/>
  <c r="I67" i="11"/>
  <c r="M67" i="11"/>
  <c r="Q67" i="11"/>
  <c r="E26" i="10"/>
  <c r="G26" i="10"/>
  <c r="M26" i="10"/>
  <c r="O55" i="9"/>
  <c r="M55" i="9"/>
  <c r="I51" i="9"/>
  <c r="I5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2" i="9"/>
  <c r="I53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8" i="9"/>
  <c r="Q55" i="9" s="1"/>
  <c r="E55" i="9"/>
  <c r="G55" i="9"/>
  <c r="I29" i="8"/>
  <c r="K29" i="8"/>
  <c r="M29" i="8"/>
  <c r="O29" i="8"/>
  <c r="Q29" i="8"/>
  <c r="S29" i="8"/>
  <c r="R13" i="7"/>
  <c r="P13" i="7"/>
  <c r="N13" i="7"/>
  <c r="L13" i="7"/>
  <c r="J13" i="7"/>
  <c r="H13" i="7"/>
  <c r="S17" i="6"/>
  <c r="K17" i="6"/>
  <c r="M17" i="6"/>
  <c r="O17" i="6"/>
  <c r="Q17" i="6"/>
  <c r="G57" i="1"/>
  <c r="O67" i="11" l="1"/>
  <c r="S66" i="11"/>
  <c r="S67" i="11" s="1"/>
  <c r="U67" i="11"/>
  <c r="W60" i="1"/>
  <c r="W61" i="1" s="1"/>
  <c r="E61" i="1"/>
  <c r="G61" i="1"/>
  <c r="K61" i="1"/>
  <c r="I61" i="1"/>
  <c r="C61" i="1"/>
  <c r="M61" i="1"/>
  <c r="O61" i="1"/>
  <c r="Q61" i="1"/>
  <c r="S61" i="1"/>
  <c r="U61" i="1"/>
  <c r="Y61" i="1" l="1"/>
  <c r="O26" i="10"/>
  <c r="Q26" i="10"/>
</calcChain>
</file>

<file path=xl/sharedStrings.xml><?xml version="1.0" encoding="utf-8"?>
<sst xmlns="http://schemas.openxmlformats.org/spreadsheetml/2006/main" count="536" uniqueCount="160">
  <si>
    <t>صندوق سرمایه‌گذاری تجارت شاخصی کاردان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</si>
  <si>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</si>
  <si>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</si>
  <si>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</si>
  <si>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</si>
  <si>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</si>
  <si>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</si>
  <si>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</si>
  <si>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</si>
  <si>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</si>
  <si>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</si>
  <si>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</si>
  <si>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</si>
  <si>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</si>
  <si>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</si>
  <si>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</si>
  <si>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</si>
  <si>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</si>
  <si>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</si>
  <si>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</si>
  <si>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</si>
  <si>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</si>
  <si>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</si>
  <si>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</si>
  <si>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پلی پروپیلن جم - جم پیلن</t>
  </si>
  <si>
    <t>پلیمر آریا ساسول</t>
  </si>
  <si>
    <t>پیشگامان فن آوری و دانش آرامیس</t>
  </si>
  <si>
    <t>تامین سرمایه بانک ملت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</si>
  <si>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</si>
  <si>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</si>
  <si>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</si>
  <si>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</si>
  <si>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</si>
  <si>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تولید برق عسلویه  مپنا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</si>
  <si>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</si>
  <si>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</si>
  <si>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</si>
  <si>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</si>
  <si>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</si>
  <si>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</si>
  <si>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</si>
  <si>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</si>
  <si>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</si>
  <si>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</si>
  <si>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سیمان‌سپاهان‌</t>
  </si>
  <si>
    <t>سیمان‌مازندران‌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</si>
  <si>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</si>
  <si>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</si>
  <si>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</si>
  <si>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</si>
  <si>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</si>
  <si>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</si>
  <si>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</si>
  <si>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</si>
  <si>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</si>
  <si>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</si>
  <si>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</si>
  <si>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</si>
  <si>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</si>
  <si>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</si>
  <si>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ملی‌ صنایع‌ مس‌ ایران‌</t>
  </si>
  <si>
    <t>نفت سپاهان</t>
  </si>
  <si>
    <t>کنتورسازی‌ایران‌</t>
  </si>
  <si>
    <t>کویر تایر</t>
  </si>
  <si>
    <t>نفت‌ بهران‌</t>
  </si>
  <si>
    <t>معدنی‌ املاح‌  ایران‌</t>
  </si>
  <si>
    <t>ایران‌یاساتایرورابر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</si>
  <si>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</si>
  <si>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</si>
  <si>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</si>
  <si>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</si>
  <si>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</si>
  <si>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</si>
  <si>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</si>
  <si>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</si>
  <si>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</si>
  <si>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</si>
  <si>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</si>
  <si>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</si>
  <si>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</si>
  <si>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</si>
  <si>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</si>
  <si>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</si>
  <si>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</si>
  <si>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</si>
  <si>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</si>
  <si>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</si>
  <si>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</si>
  <si>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</si>
  <si>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</si>
  <si>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</si>
  <si>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</si>
  <si>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</si>
  <si>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</si>
  <si>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</si>
  <si>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</si>
  <si>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</si>
  <si>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</si>
  <si>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</si>
  <si>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</si>
  <si>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</si>
  <si>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</si>
  <si>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</si>
  <si>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</si>
  <si>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</si>
  <si>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</si>
  <si>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</si>
  <si>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</si>
  <si>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</si>
  <si>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</si>
  <si>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</si>
  <si>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</si>
  <si>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</si>
  <si>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</si>
  <si>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</si>
  <si>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</si>
  <si>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</si>
  <si>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</si>
  <si>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</si>
  <si>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1401/03/10</t>
  </si>
  <si>
    <t>1401/04/25</t>
  </si>
  <si>
    <t>1401/04/08</t>
  </si>
  <si>
    <t>1401/04/29</t>
  </si>
  <si>
    <t>1401/04/28</t>
  </si>
  <si>
    <t>1401/04/26</t>
  </si>
  <si>
    <t>1401/04/22</t>
  </si>
  <si>
    <t>1401/04/15</t>
  </si>
  <si>
    <t>1401/04/13</t>
  </si>
  <si>
    <t>1401/04/18</t>
  </si>
  <si>
    <t>1401/03/22</t>
  </si>
  <si>
    <t>تولیدات پتروشیمی قائد بصیر</t>
  </si>
  <si>
    <t>1401/03/17</t>
  </si>
  <si>
    <t>1401/04/20</t>
  </si>
  <si>
    <t>1401/04/12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</si>
  <si>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</si>
  <si>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</si>
  <si>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</si>
  <si>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</si>
  <si>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</si>
  <si>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</si>
  <si>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</si>
  <si>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کیمیدارو</t>
  </si>
  <si>
    <t>ملی کشت و صنعت و دامپروری پارس</t>
  </si>
  <si>
    <t>معدنی‌وصنعتی‌چادرملو</t>
  </si>
  <si>
    <t>تولید و توسعه سرب روی ایرانیان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</si>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</sst>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6"/>
  <sheetViews>
    <sheetView rightToLeft="1" view="pageBreakPreview" topLeftCell="C36" zoomScale="90" zoomScaleNormal="100" zoomScaleSheetLayoutView="90" workbookViewId="0">
      <selection activeCell="W61" sqref="W61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7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7" ht="30" x14ac:dyDescent="0.45">
      <c r="A6" s="29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7" ht="30" x14ac:dyDescent="0.45">
      <c r="A7" s="29" t="s">
        <v>3</v>
      </c>
      <c r="C7" s="29" t="s">
        <v>7</v>
      </c>
      <c r="E7" s="29" t="s">
        <v>8</v>
      </c>
      <c r="G7" s="29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7" ht="30" x14ac:dyDescent="0.45">
      <c r="A8" s="30" t="s">
        <v>3</v>
      </c>
      <c r="C8" s="30" t="s">
        <v>7</v>
      </c>
      <c r="E8" s="30" t="s">
        <v>8</v>
      </c>
      <c r="G8" s="30" t="s">
        <v>9</v>
      </c>
      <c r="I8" s="30" t="s">
        <v>7</v>
      </c>
      <c r="K8" s="30" t="s">
        <v>8</v>
      </c>
      <c r="M8" s="30" t="s">
        <v>7</v>
      </c>
      <c r="O8" s="30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  <c r="AA8" s="3"/>
    </row>
    <row r="9" spans="1:27" ht="21" x14ac:dyDescent="0.55000000000000004">
      <c r="A9" s="2" t="s">
        <v>15</v>
      </c>
      <c r="C9" s="4">
        <v>2500000</v>
      </c>
      <c r="D9" s="4"/>
      <c r="E9" s="4">
        <v>50044900000</v>
      </c>
      <c r="F9" s="4"/>
      <c r="G9" s="4">
        <v>51690600000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2500000</v>
      </c>
      <c r="R9" s="4"/>
      <c r="S9" s="4">
        <v>18920</v>
      </c>
      <c r="T9" s="4"/>
      <c r="U9" s="4">
        <v>50044900000</v>
      </c>
      <c r="V9" s="4"/>
      <c r="W9" s="4">
        <v>47018565000</v>
      </c>
      <c r="Y9" s="6">
        <v>9.0579083394714856E-3</v>
      </c>
    </row>
    <row r="10" spans="1:27" ht="21" x14ac:dyDescent="0.55000000000000004">
      <c r="A10" s="2" t="s">
        <v>16</v>
      </c>
      <c r="C10" s="4">
        <v>34740000</v>
      </c>
      <c r="D10" s="4"/>
      <c r="E10" s="4">
        <v>124578585218</v>
      </c>
      <c r="F10" s="4"/>
      <c r="G10" s="4">
        <v>110920949964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34740000</v>
      </c>
      <c r="R10" s="4"/>
      <c r="S10" s="4">
        <v>3112</v>
      </c>
      <c r="T10" s="4"/>
      <c r="U10" s="4">
        <v>124578585218</v>
      </c>
      <c r="V10" s="4"/>
      <c r="W10" s="4">
        <v>107467620264</v>
      </c>
      <c r="Y10" s="6">
        <v>2.0703138298934484E-2</v>
      </c>
    </row>
    <row r="11" spans="1:27" ht="21" x14ac:dyDescent="0.55000000000000004">
      <c r="A11" s="2" t="s">
        <v>17</v>
      </c>
      <c r="C11" s="4">
        <v>53500000</v>
      </c>
      <c r="D11" s="4"/>
      <c r="E11" s="4">
        <v>220243526433</v>
      </c>
      <c r="F11" s="4"/>
      <c r="G11" s="4">
        <v>203153998500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53500000</v>
      </c>
      <c r="R11" s="4"/>
      <c r="S11" s="4">
        <v>3477</v>
      </c>
      <c r="T11" s="4"/>
      <c r="U11" s="4">
        <v>220243526433</v>
      </c>
      <c r="V11" s="4"/>
      <c r="W11" s="4">
        <v>184912683975</v>
      </c>
      <c r="Y11" s="6">
        <v>3.562257040918216E-2</v>
      </c>
    </row>
    <row r="12" spans="1:27" ht="21" x14ac:dyDescent="0.55000000000000004">
      <c r="A12" s="2" t="s">
        <v>18</v>
      </c>
      <c r="C12" s="4">
        <v>38137</v>
      </c>
      <c r="D12" s="4"/>
      <c r="E12" s="4">
        <v>26720136</v>
      </c>
      <c r="F12" s="4"/>
      <c r="G12" s="4">
        <v>26537059.395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38137</v>
      </c>
      <c r="R12" s="4"/>
      <c r="S12" s="4">
        <v>700</v>
      </c>
      <c r="T12" s="4"/>
      <c r="U12" s="4">
        <v>26720136</v>
      </c>
      <c r="V12" s="4"/>
      <c r="W12" s="4">
        <v>26537059.395</v>
      </c>
      <c r="Y12" s="6">
        <v>5.1122413369914766E-6</v>
      </c>
    </row>
    <row r="13" spans="1:27" ht="21" x14ac:dyDescent="0.55000000000000004">
      <c r="A13" s="2" t="s">
        <v>19</v>
      </c>
      <c r="C13" s="4">
        <v>108053</v>
      </c>
      <c r="D13" s="4"/>
      <c r="E13" s="4">
        <v>54075554</v>
      </c>
      <c r="F13" s="4"/>
      <c r="G13" s="4">
        <v>53705042.325000003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108053</v>
      </c>
      <c r="R13" s="4"/>
      <c r="S13" s="4">
        <v>500</v>
      </c>
      <c r="T13" s="4"/>
      <c r="U13" s="4">
        <v>54075554</v>
      </c>
      <c r="V13" s="4"/>
      <c r="W13" s="4">
        <v>53705042.325000003</v>
      </c>
      <c r="Y13" s="6">
        <v>1.0346027164956793E-5</v>
      </c>
    </row>
    <row r="14" spans="1:27" ht="21" x14ac:dyDescent="0.55000000000000004">
      <c r="A14" s="2" t="s">
        <v>20</v>
      </c>
      <c r="C14" s="4">
        <v>34263645</v>
      </c>
      <c r="D14" s="4"/>
      <c r="E14" s="4">
        <v>81745000558</v>
      </c>
      <c r="F14" s="4"/>
      <c r="G14" s="4">
        <v>74590910123.827499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34263645</v>
      </c>
      <c r="R14" s="4"/>
      <c r="S14" s="4">
        <v>1960</v>
      </c>
      <c r="T14" s="4"/>
      <c r="U14" s="4">
        <v>81745000558</v>
      </c>
      <c r="V14" s="4"/>
      <c r="W14" s="4">
        <v>66757161572.010002</v>
      </c>
      <c r="Y14" s="6">
        <v>1.2860457364501763E-2</v>
      </c>
    </row>
    <row r="15" spans="1:27" ht="21" x14ac:dyDescent="0.55000000000000004">
      <c r="A15" s="2" t="s">
        <v>21</v>
      </c>
      <c r="C15" s="4">
        <v>22000000</v>
      </c>
      <c r="D15" s="4"/>
      <c r="E15" s="4">
        <v>204901798847</v>
      </c>
      <c r="F15" s="4"/>
      <c r="G15" s="4">
        <v>200102265000</v>
      </c>
      <c r="H15" s="4"/>
      <c r="I15" s="4">
        <v>9350000</v>
      </c>
      <c r="J15" s="4"/>
      <c r="K15" s="4">
        <v>85122322449</v>
      </c>
      <c r="L15" s="4"/>
      <c r="M15" s="4">
        <v>0</v>
      </c>
      <c r="N15" s="4"/>
      <c r="O15" s="4">
        <v>0</v>
      </c>
      <c r="P15" s="4"/>
      <c r="Q15" s="4">
        <v>31350000</v>
      </c>
      <c r="R15" s="4"/>
      <c r="S15" s="4">
        <v>8150</v>
      </c>
      <c r="T15" s="4"/>
      <c r="U15" s="4">
        <v>290024121296</v>
      </c>
      <c r="V15" s="4"/>
      <c r="W15" s="4">
        <v>253982260125</v>
      </c>
      <c r="Y15" s="6">
        <v>4.8928503710482317E-2</v>
      </c>
    </row>
    <row r="16" spans="1:27" ht="21" x14ac:dyDescent="0.55000000000000004">
      <c r="A16" s="2" t="s">
        <v>22</v>
      </c>
      <c r="C16" s="4">
        <v>6450000</v>
      </c>
      <c r="D16" s="4"/>
      <c r="E16" s="4">
        <v>62742684220</v>
      </c>
      <c r="F16" s="4"/>
      <c r="G16" s="4">
        <v>138042232425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6450000</v>
      </c>
      <c r="R16" s="4"/>
      <c r="S16" s="4">
        <v>16920</v>
      </c>
      <c r="T16" s="4"/>
      <c r="U16" s="4">
        <v>62742684220</v>
      </c>
      <c r="V16" s="4"/>
      <c r="W16" s="4">
        <v>108484652700</v>
      </c>
      <c r="Y16" s="6">
        <v>2.0899064877798756E-2</v>
      </c>
    </row>
    <row r="17" spans="1:25" ht="21" x14ac:dyDescent="0.55000000000000004">
      <c r="A17" s="2" t="s">
        <v>23</v>
      </c>
      <c r="C17" s="4">
        <v>780134</v>
      </c>
      <c r="D17" s="4"/>
      <c r="E17" s="4">
        <v>100559793329</v>
      </c>
      <c r="F17" s="4"/>
      <c r="G17" s="4">
        <v>127839889615.095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780134</v>
      </c>
      <c r="R17" s="4"/>
      <c r="S17" s="4">
        <v>167110</v>
      </c>
      <c r="T17" s="4"/>
      <c r="U17" s="4">
        <v>100559793329</v>
      </c>
      <c r="V17" s="4"/>
      <c r="W17" s="4">
        <v>129592501993.19701</v>
      </c>
      <c r="Y17" s="6">
        <v>2.4965394085020551E-2</v>
      </c>
    </row>
    <row r="18" spans="1:25" ht="21" x14ac:dyDescent="0.55000000000000004">
      <c r="A18" s="2" t="s">
        <v>24</v>
      </c>
      <c r="C18" s="4">
        <v>500000</v>
      </c>
      <c r="D18" s="4"/>
      <c r="E18" s="4">
        <v>34238716494</v>
      </c>
      <c r="F18" s="4"/>
      <c r="G18" s="4">
        <v>71000021250</v>
      </c>
      <c r="H18" s="4"/>
      <c r="I18" s="4">
        <v>0</v>
      </c>
      <c r="J18" s="4"/>
      <c r="K18" s="4">
        <v>0</v>
      </c>
      <c r="L18" s="4"/>
      <c r="M18" s="4">
        <v>-500000</v>
      </c>
      <c r="N18" s="4"/>
      <c r="O18" s="4">
        <v>70300233050</v>
      </c>
      <c r="P18" s="4"/>
      <c r="Q18" s="4">
        <v>0</v>
      </c>
      <c r="R18" s="4"/>
      <c r="S18" s="4">
        <v>0</v>
      </c>
      <c r="T18" s="4"/>
      <c r="U18" s="4">
        <v>0</v>
      </c>
      <c r="V18" s="4"/>
      <c r="W18" s="4">
        <v>0</v>
      </c>
      <c r="Y18" s="6">
        <v>0</v>
      </c>
    </row>
    <row r="19" spans="1:25" ht="21" x14ac:dyDescent="0.55000000000000004">
      <c r="A19" s="2" t="s">
        <v>25</v>
      </c>
      <c r="C19" s="4">
        <v>2450000</v>
      </c>
      <c r="D19" s="4"/>
      <c r="E19" s="4">
        <v>99727174676</v>
      </c>
      <c r="F19" s="4"/>
      <c r="G19" s="4">
        <v>192641919750</v>
      </c>
      <c r="H19" s="4"/>
      <c r="I19" s="4">
        <v>0</v>
      </c>
      <c r="J19" s="4"/>
      <c r="K19" s="4">
        <v>0</v>
      </c>
      <c r="L19" s="4"/>
      <c r="M19" s="4">
        <v>-2450000</v>
      </c>
      <c r="N19" s="4"/>
      <c r="O19" s="4">
        <v>189326915395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Y19" s="6">
        <v>0</v>
      </c>
    </row>
    <row r="20" spans="1:25" ht="21" x14ac:dyDescent="0.55000000000000004">
      <c r="A20" s="2" t="s">
        <v>26</v>
      </c>
      <c r="C20" s="4">
        <v>1400000</v>
      </c>
      <c r="D20" s="4"/>
      <c r="E20" s="4">
        <v>13157936568</v>
      </c>
      <c r="F20" s="4"/>
      <c r="G20" s="4">
        <v>13067781300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1400000</v>
      </c>
      <c r="R20" s="4"/>
      <c r="S20" s="4">
        <v>9390</v>
      </c>
      <c r="T20" s="4"/>
      <c r="U20" s="4">
        <v>13157936568</v>
      </c>
      <c r="V20" s="4"/>
      <c r="W20" s="4">
        <v>13067781300</v>
      </c>
      <c r="Y20" s="6">
        <v>2.5174474213676989E-3</v>
      </c>
    </row>
    <row r="21" spans="1:25" ht="21" x14ac:dyDescent="0.55000000000000004">
      <c r="A21" s="2" t="s">
        <v>27</v>
      </c>
      <c r="C21" s="4">
        <v>24052421</v>
      </c>
      <c r="D21" s="4"/>
      <c r="E21" s="4">
        <v>86107917508</v>
      </c>
      <c r="F21" s="4"/>
      <c r="G21" s="4">
        <v>82056748814.211594</v>
      </c>
      <c r="H21" s="4"/>
      <c r="I21" s="4">
        <v>0</v>
      </c>
      <c r="J21" s="4"/>
      <c r="K21" s="4">
        <v>0</v>
      </c>
      <c r="L21" s="4"/>
      <c r="M21" s="4">
        <v>-24052421</v>
      </c>
      <c r="N21" s="4"/>
      <c r="O21" s="4">
        <v>76184154672</v>
      </c>
      <c r="P21" s="4"/>
      <c r="Q21" s="4">
        <v>0</v>
      </c>
      <c r="R21" s="4"/>
      <c r="S21" s="4">
        <v>0</v>
      </c>
      <c r="T21" s="4"/>
      <c r="U21" s="4">
        <v>0</v>
      </c>
      <c r="V21" s="4"/>
      <c r="W21" s="4">
        <v>0</v>
      </c>
      <c r="Y21" s="6">
        <v>0</v>
      </c>
    </row>
    <row r="22" spans="1:25" ht="21" x14ac:dyDescent="0.55000000000000004">
      <c r="A22" s="2" t="s">
        <v>28</v>
      </c>
      <c r="C22" s="4">
        <v>1673330</v>
      </c>
      <c r="D22" s="4"/>
      <c r="E22" s="4">
        <v>8062083687</v>
      </c>
      <c r="F22" s="4"/>
      <c r="G22" s="4">
        <v>11643615805.5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1673330</v>
      </c>
      <c r="R22" s="4"/>
      <c r="S22" s="4">
        <v>6290</v>
      </c>
      <c r="T22" s="4"/>
      <c r="U22" s="4">
        <v>8062083687</v>
      </c>
      <c r="V22" s="4"/>
      <c r="W22" s="4">
        <v>10462620488.084999</v>
      </c>
      <c r="Y22" s="6">
        <v>2.0155752812054204E-3</v>
      </c>
    </row>
    <row r="23" spans="1:25" ht="21" x14ac:dyDescent="0.55000000000000004">
      <c r="A23" s="2" t="s">
        <v>29</v>
      </c>
      <c r="C23" s="4">
        <v>1488717</v>
      </c>
      <c r="D23" s="4"/>
      <c r="E23" s="4">
        <v>6635146988</v>
      </c>
      <c r="F23" s="4"/>
      <c r="G23" s="4">
        <v>6919821309.8825998</v>
      </c>
      <c r="H23" s="4"/>
      <c r="I23" s="4">
        <v>20911283</v>
      </c>
      <c r="J23" s="4"/>
      <c r="K23" s="4">
        <v>100157859387</v>
      </c>
      <c r="L23" s="4"/>
      <c r="M23" s="4">
        <v>0</v>
      </c>
      <c r="N23" s="4"/>
      <c r="O23" s="4">
        <v>0</v>
      </c>
      <c r="P23" s="4"/>
      <c r="Q23" s="4">
        <v>22400000</v>
      </c>
      <c r="R23" s="4"/>
      <c r="S23" s="4">
        <v>4850</v>
      </c>
      <c r="T23" s="4"/>
      <c r="U23" s="4">
        <v>106793006375</v>
      </c>
      <c r="V23" s="4"/>
      <c r="W23" s="4">
        <v>107993592000</v>
      </c>
      <c r="Y23" s="6">
        <v>2.0804464312900259E-2</v>
      </c>
    </row>
    <row r="24" spans="1:25" ht="21" x14ac:dyDescent="0.55000000000000004">
      <c r="A24" s="2" t="s">
        <v>30</v>
      </c>
      <c r="C24" s="4">
        <v>1100000</v>
      </c>
      <c r="D24" s="4"/>
      <c r="E24" s="4">
        <v>39210823549</v>
      </c>
      <c r="F24" s="4"/>
      <c r="G24" s="4">
        <v>39747089250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1100000</v>
      </c>
      <c r="R24" s="4"/>
      <c r="S24" s="4">
        <v>38250</v>
      </c>
      <c r="T24" s="4"/>
      <c r="U24" s="4">
        <v>39210823549</v>
      </c>
      <c r="V24" s="4"/>
      <c r="W24" s="4">
        <v>41824653750</v>
      </c>
      <c r="Y24" s="6">
        <v>8.0573254415066131E-3</v>
      </c>
    </row>
    <row r="25" spans="1:25" ht="21" x14ac:dyDescent="0.55000000000000004">
      <c r="A25" s="2" t="s">
        <v>31</v>
      </c>
      <c r="C25" s="4">
        <v>5818182</v>
      </c>
      <c r="D25" s="4"/>
      <c r="E25" s="4">
        <v>96611401715</v>
      </c>
      <c r="F25" s="4"/>
      <c r="G25" s="4">
        <v>44533441391.669998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5818182</v>
      </c>
      <c r="R25" s="4"/>
      <c r="S25" s="4">
        <v>6700</v>
      </c>
      <c r="T25" s="4"/>
      <c r="U25" s="4">
        <v>96611401715</v>
      </c>
      <c r="V25" s="4"/>
      <c r="W25" s="4">
        <v>38749877574.57</v>
      </c>
      <c r="Y25" s="6">
        <v>7.4649840809943207E-3</v>
      </c>
    </row>
    <row r="26" spans="1:25" ht="21" x14ac:dyDescent="0.55000000000000004">
      <c r="A26" s="2" t="s">
        <v>32</v>
      </c>
      <c r="C26" s="4">
        <v>34100000</v>
      </c>
      <c r="D26" s="4"/>
      <c r="E26" s="4">
        <v>194562160402</v>
      </c>
      <c r="F26" s="4"/>
      <c r="G26" s="4">
        <v>202704687900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34100000</v>
      </c>
      <c r="R26" s="4"/>
      <c r="S26" s="4">
        <v>5650</v>
      </c>
      <c r="T26" s="4"/>
      <c r="U26" s="4">
        <v>194562160402</v>
      </c>
      <c r="V26" s="4"/>
      <c r="W26" s="4">
        <v>191518643250</v>
      </c>
      <c r="Y26" s="6">
        <v>3.6895177806010017E-2</v>
      </c>
    </row>
    <row r="27" spans="1:25" ht="21" x14ac:dyDescent="0.55000000000000004">
      <c r="A27" s="2" t="s">
        <v>33</v>
      </c>
      <c r="C27" s="4">
        <v>4000001</v>
      </c>
      <c r="D27" s="4"/>
      <c r="E27" s="4">
        <v>27459698565</v>
      </c>
      <c r="F27" s="4"/>
      <c r="G27" s="4">
        <v>33002468250.615002</v>
      </c>
      <c r="H27" s="4"/>
      <c r="I27" s="4">
        <v>0</v>
      </c>
      <c r="J27" s="4"/>
      <c r="K27" s="4">
        <v>0</v>
      </c>
      <c r="L27" s="4"/>
      <c r="M27" s="4">
        <v>-1000000</v>
      </c>
      <c r="N27" s="4"/>
      <c r="O27" s="4">
        <v>8732729492</v>
      </c>
      <c r="P27" s="4"/>
      <c r="Q27" s="4">
        <v>3000001</v>
      </c>
      <c r="R27" s="4"/>
      <c r="S27" s="4">
        <v>8490</v>
      </c>
      <c r="T27" s="4"/>
      <c r="U27" s="4">
        <v>20594775635</v>
      </c>
      <c r="V27" s="4"/>
      <c r="W27" s="4">
        <v>25318461939.484501</v>
      </c>
      <c r="Y27" s="6">
        <v>4.8774841925577289E-3</v>
      </c>
    </row>
    <row r="28" spans="1:25" ht="21" x14ac:dyDescent="0.55000000000000004">
      <c r="A28" s="2" t="s">
        <v>34</v>
      </c>
      <c r="C28" s="4">
        <v>6000000</v>
      </c>
      <c r="D28" s="4"/>
      <c r="E28" s="4">
        <v>51638770187</v>
      </c>
      <c r="F28" s="4"/>
      <c r="G28" s="4">
        <v>57794067000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19911768</v>
      </c>
      <c r="R28" s="4"/>
      <c r="S28" s="4">
        <v>2573</v>
      </c>
      <c r="T28" s="4"/>
      <c r="U28" s="4">
        <v>51638770187</v>
      </c>
      <c r="V28" s="4"/>
      <c r="W28" s="4">
        <v>50928142838.569199</v>
      </c>
      <c r="Y28" s="6">
        <v>9.8110703661685762E-3</v>
      </c>
    </row>
    <row r="29" spans="1:25" ht="21" x14ac:dyDescent="0.55000000000000004">
      <c r="A29" s="2" t="s">
        <v>35</v>
      </c>
      <c r="C29" s="4">
        <v>900000</v>
      </c>
      <c r="D29" s="4"/>
      <c r="E29" s="4">
        <v>18466780313</v>
      </c>
      <c r="F29" s="4"/>
      <c r="G29" s="4">
        <v>21999320550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900000</v>
      </c>
      <c r="R29" s="4"/>
      <c r="S29" s="4">
        <v>21520</v>
      </c>
      <c r="T29" s="4"/>
      <c r="U29" s="4">
        <v>18466780313</v>
      </c>
      <c r="V29" s="4"/>
      <c r="W29" s="4">
        <v>19252760400</v>
      </c>
      <c r="Y29" s="6">
        <v>3.7089549412026163E-3</v>
      </c>
    </row>
    <row r="30" spans="1:25" ht="21" x14ac:dyDescent="0.55000000000000004">
      <c r="A30" s="2" t="s">
        <v>36</v>
      </c>
      <c r="C30" s="4">
        <v>14950000</v>
      </c>
      <c r="D30" s="4"/>
      <c r="E30" s="4">
        <v>197363051349</v>
      </c>
      <c r="F30" s="4"/>
      <c r="G30" s="4">
        <v>249516987525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14950000</v>
      </c>
      <c r="R30" s="4"/>
      <c r="S30" s="4">
        <v>15890</v>
      </c>
      <c r="T30" s="4"/>
      <c r="U30" s="4">
        <v>197363051349</v>
      </c>
      <c r="V30" s="4"/>
      <c r="W30" s="4">
        <v>236142044775</v>
      </c>
      <c r="Y30" s="6">
        <v>4.5491669017702296E-2</v>
      </c>
    </row>
    <row r="31" spans="1:25" ht="21" x14ac:dyDescent="0.55000000000000004">
      <c r="A31" s="2" t="s">
        <v>37</v>
      </c>
      <c r="C31" s="4">
        <v>4000000</v>
      </c>
      <c r="D31" s="4"/>
      <c r="E31" s="4">
        <v>92638774873</v>
      </c>
      <c r="F31" s="4"/>
      <c r="G31" s="4">
        <v>82983294000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4000000</v>
      </c>
      <c r="R31" s="4"/>
      <c r="S31" s="4">
        <v>21870</v>
      </c>
      <c r="T31" s="4"/>
      <c r="U31" s="4">
        <v>92638774873</v>
      </c>
      <c r="V31" s="4"/>
      <c r="W31" s="4">
        <v>86959494000</v>
      </c>
      <c r="Y31" s="6">
        <v>1.6752342950041556E-2</v>
      </c>
    </row>
    <row r="32" spans="1:25" ht="21" x14ac:dyDescent="0.55000000000000004">
      <c r="A32" s="2" t="s">
        <v>38</v>
      </c>
      <c r="C32" s="4">
        <v>22808126</v>
      </c>
      <c r="D32" s="4"/>
      <c r="E32" s="4">
        <v>232407388952</v>
      </c>
      <c r="F32" s="4"/>
      <c r="G32" s="4">
        <v>248716421623.79099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22808126</v>
      </c>
      <c r="R32" s="4"/>
      <c r="S32" s="4">
        <v>10010</v>
      </c>
      <c r="T32" s="4"/>
      <c r="U32" s="4">
        <v>232407388952</v>
      </c>
      <c r="V32" s="4"/>
      <c r="W32" s="4">
        <v>226950900679.50299</v>
      </c>
      <c r="Y32" s="6">
        <v>4.3721037762752546E-2</v>
      </c>
    </row>
    <row r="33" spans="1:25" ht="21" x14ac:dyDescent="0.55000000000000004">
      <c r="A33" s="2" t="s">
        <v>39</v>
      </c>
      <c r="C33" s="4">
        <v>13304756</v>
      </c>
      <c r="D33" s="4"/>
      <c r="E33" s="4">
        <v>124238447528</v>
      </c>
      <c r="F33" s="4"/>
      <c r="G33" s="4">
        <v>134107509996.252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13304756</v>
      </c>
      <c r="R33" s="4"/>
      <c r="S33" s="4">
        <v>8620</v>
      </c>
      <c r="T33" s="4"/>
      <c r="U33" s="4">
        <v>124238447528</v>
      </c>
      <c r="V33" s="4"/>
      <c r="W33" s="4">
        <v>114004609089.51601</v>
      </c>
      <c r="Y33" s="6">
        <v>2.1962458858753215E-2</v>
      </c>
    </row>
    <row r="34" spans="1:25" ht="21" x14ac:dyDescent="0.55000000000000004">
      <c r="A34" s="2" t="s">
        <v>40</v>
      </c>
      <c r="C34" s="4">
        <v>16000000</v>
      </c>
      <c r="D34" s="4"/>
      <c r="E34" s="4">
        <v>185080089916</v>
      </c>
      <c r="F34" s="4"/>
      <c r="G34" s="4">
        <v>145369872000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16000000</v>
      </c>
      <c r="R34" s="4"/>
      <c r="S34" s="4">
        <v>8700</v>
      </c>
      <c r="T34" s="4"/>
      <c r="U34" s="4">
        <v>185080089916</v>
      </c>
      <c r="V34" s="4"/>
      <c r="W34" s="4">
        <v>138371760000</v>
      </c>
      <c r="Y34" s="6">
        <v>2.6656677396499597E-2</v>
      </c>
    </row>
    <row r="35" spans="1:25" ht="21" x14ac:dyDescent="0.55000000000000004">
      <c r="A35" s="2" t="s">
        <v>41</v>
      </c>
      <c r="C35" s="4">
        <v>10233871</v>
      </c>
      <c r="D35" s="4"/>
      <c r="E35" s="4">
        <v>114935274119</v>
      </c>
      <c r="F35" s="4"/>
      <c r="G35" s="4">
        <v>140387116652.19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10233871</v>
      </c>
      <c r="R35" s="4"/>
      <c r="S35" s="4">
        <v>13690</v>
      </c>
      <c r="T35" s="4"/>
      <c r="U35" s="4">
        <v>114935274119</v>
      </c>
      <c r="V35" s="4"/>
      <c r="W35" s="4">
        <v>139268088910.759</v>
      </c>
      <c r="Y35" s="6">
        <v>2.6829351001397436E-2</v>
      </c>
    </row>
    <row r="36" spans="1:25" ht="21" x14ac:dyDescent="0.55000000000000004">
      <c r="A36" s="2" t="s">
        <v>42</v>
      </c>
      <c r="C36" s="4">
        <v>31000000</v>
      </c>
      <c r="D36" s="4"/>
      <c r="E36" s="4">
        <v>481867187678</v>
      </c>
      <c r="F36" s="4"/>
      <c r="G36" s="4">
        <v>449598874500</v>
      </c>
      <c r="H36" s="4"/>
      <c r="I36" s="4">
        <v>9000000</v>
      </c>
      <c r="J36" s="4"/>
      <c r="K36" s="4">
        <v>125762175318</v>
      </c>
      <c r="L36" s="4"/>
      <c r="M36" s="4">
        <v>0</v>
      </c>
      <c r="N36" s="4"/>
      <c r="O36" s="4">
        <v>0</v>
      </c>
      <c r="P36" s="4"/>
      <c r="Q36" s="4">
        <v>40000000</v>
      </c>
      <c r="R36" s="4"/>
      <c r="S36" s="4">
        <v>14060</v>
      </c>
      <c r="T36" s="4"/>
      <c r="U36" s="4">
        <v>607629362996</v>
      </c>
      <c r="V36" s="4"/>
      <c r="W36" s="4">
        <v>559053720000</v>
      </c>
      <c r="Y36" s="6">
        <v>0.10769910465367366</v>
      </c>
    </row>
    <row r="37" spans="1:25" ht="21" x14ac:dyDescent="0.55000000000000004">
      <c r="A37" s="2" t="s">
        <v>43</v>
      </c>
      <c r="C37" s="4">
        <v>3000000</v>
      </c>
      <c r="D37" s="4"/>
      <c r="E37" s="4">
        <v>67909952524</v>
      </c>
      <c r="F37" s="4"/>
      <c r="G37" s="4">
        <v>75150180000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3000000</v>
      </c>
      <c r="R37" s="4"/>
      <c r="S37" s="4">
        <v>24120</v>
      </c>
      <c r="T37" s="4"/>
      <c r="U37" s="4">
        <v>67909952524</v>
      </c>
      <c r="V37" s="4"/>
      <c r="W37" s="4">
        <v>71929458000</v>
      </c>
      <c r="Y37" s="6">
        <v>1.3856876267318324E-2</v>
      </c>
    </row>
    <row r="38" spans="1:25" ht="21" x14ac:dyDescent="0.55000000000000004">
      <c r="A38" s="2" t="s">
        <v>44</v>
      </c>
      <c r="C38" s="4">
        <v>4000000</v>
      </c>
      <c r="D38" s="4"/>
      <c r="E38" s="4">
        <v>44470963299</v>
      </c>
      <c r="F38" s="4"/>
      <c r="G38" s="4">
        <v>47793924000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4000000</v>
      </c>
      <c r="R38" s="4"/>
      <c r="S38" s="4">
        <v>11450</v>
      </c>
      <c r="T38" s="4"/>
      <c r="U38" s="4">
        <v>44470963299</v>
      </c>
      <c r="V38" s="4"/>
      <c r="W38" s="4">
        <v>45527490000</v>
      </c>
      <c r="Y38" s="6">
        <v>8.7706596606298964E-3</v>
      </c>
    </row>
    <row r="39" spans="1:25" ht="21" x14ac:dyDescent="0.55000000000000004">
      <c r="A39" s="2" t="s">
        <v>45</v>
      </c>
      <c r="C39" s="4">
        <v>9000000</v>
      </c>
      <c r="D39" s="4"/>
      <c r="E39" s="4">
        <v>85742179910</v>
      </c>
      <c r="F39" s="4"/>
      <c r="G39" s="4">
        <v>116393314500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9000000</v>
      </c>
      <c r="R39" s="4"/>
      <c r="S39" s="4">
        <v>12620</v>
      </c>
      <c r="T39" s="4"/>
      <c r="U39" s="4">
        <v>85742179910</v>
      </c>
      <c r="V39" s="4"/>
      <c r="W39" s="4">
        <v>112904199000</v>
      </c>
      <c r="Y39" s="6">
        <v>2.1750469961885229E-2</v>
      </c>
    </row>
    <row r="40" spans="1:25" ht="21" x14ac:dyDescent="0.55000000000000004">
      <c r="A40" s="2" t="s">
        <v>46</v>
      </c>
      <c r="C40" s="4">
        <v>2300000</v>
      </c>
      <c r="D40" s="4"/>
      <c r="E40" s="4">
        <v>63885124696</v>
      </c>
      <c r="F40" s="4"/>
      <c r="G40" s="4">
        <v>53957034000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2300000</v>
      </c>
      <c r="R40" s="4"/>
      <c r="S40" s="4">
        <v>21360</v>
      </c>
      <c r="T40" s="4"/>
      <c r="U40" s="4">
        <v>63885124696</v>
      </c>
      <c r="V40" s="4"/>
      <c r="W40" s="4">
        <v>48835688400</v>
      </c>
      <c r="Y40" s="6">
        <v>9.407968729419772E-3</v>
      </c>
    </row>
    <row r="41" spans="1:25" ht="21" x14ac:dyDescent="0.55000000000000004">
      <c r="A41" s="2" t="s">
        <v>47</v>
      </c>
      <c r="C41" s="4">
        <v>1700000</v>
      </c>
      <c r="D41" s="4"/>
      <c r="E41" s="4">
        <v>4952065361</v>
      </c>
      <c r="F41" s="4"/>
      <c r="G41" s="4">
        <v>14414719050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1700000</v>
      </c>
      <c r="R41" s="4"/>
      <c r="S41" s="4">
        <v>7710</v>
      </c>
      <c r="T41" s="4"/>
      <c r="U41" s="4">
        <v>4952065361</v>
      </c>
      <c r="V41" s="4"/>
      <c r="W41" s="4">
        <v>13029013350</v>
      </c>
      <c r="Y41" s="6">
        <v>2.5099789557178178E-3</v>
      </c>
    </row>
    <row r="42" spans="1:25" ht="21" x14ac:dyDescent="0.55000000000000004">
      <c r="A42" s="2" t="s">
        <v>48</v>
      </c>
      <c r="C42" s="4">
        <v>20884146</v>
      </c>
      <c r="D42" s="4"/>
      <c r="E42" s="4">
        <v>94404086903</v>
      </c>
      <c r="F42" s="4"/>
      <c r="G42" s="4">
        <v>178119816142.55399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20884146</v>
      </c>
      <c r="R42" s="4"/>
      <c r="S42" s="4">
        <v>8160</v>
      </c>
      <c r="T42" s="4"/>
      <c r="U42" s="4">
        <v>94404086903</v>
      </c>
      <c r="V42" s="4"/>
      <c r="W42" s="4">
        <v>169400664303.40799</v>
      </c>
      <c r="Y42" s="6">
        <v>3.2634251808957779E-2</v>
      </c>
    </row>
    <row r="43" spans="1:25" ht="21" x14ac:dyDescent="0.55000000000000004">
      <c r="A43" s="2" t="s">
        <v>49</v>
      </c>
      <c r="C43" s="4">
        <v>3573734</v>
      </c>
      <c r="D43" s="4"/>
      <c r="E43" s="4">
        <v>121029577100</v>
      </c>
      <c r="F43" s="4"/>
      <c r="G43" s="4">
        <v>122382601239.015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3573734</v>
      </c>
      <c r="R43" s="4"/>
      <c r="S43" s="4">
        <v>32050</v>
      </c>
      <c r="T43" s="4"/>
      <c r="U43" s="4">
        <v>121029577100</v>
      </c>
      <c r="V43" s="4"/>
      <c r="W43" s="4">
        <v>113856672560.535</v>
      </c>
      <c r="Y43" s="6">
        <v>2.1933959573001524E-2</v>
      </c>
    </row>
    <row r="44" spans="1:25" ht="21" x14ac:dyDescent="0.55000000000000004">
      <c r="A44" s="2" t="s">
        <v>50</v>
      </c>
      <c r="C44" s="4">
        <v>785000</v>
      </c>
      <c r="D44" s="4"/>
      <c r="E44" s="4">
        <v>59578141884</v>
      </c>
      <c r="F44" s="4"/>
      <c r="G44" s="4">
        <v>73350949500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785000</v>
      </c>
      <c r="R44" s="4"/>
      <c r="S44" s="4">
        <v>81700</v>
      </c>
      <c r="T44" s="4"/>
      <c r="U44" s="4">
        <v>59578141884</v>
      </c>
      <c r="V44" s="4"/>
      <c r="W44" s="4">
        <v>63752899725</v>
      </c>
      <c r="Y44" s="6">
        <v>1.2281700262110656E-2</v>
      </c>
    </row>
    <row r="45" spans="1:25" ht="21" x14ac:dyDescent="0.55000000000000004">
      <c r="A45" s="2" t="s">
        <v>51</v>
      </c>
      <c r="C45" s="4">
        <v>44400000</v>
      </c>
      <c r="D45" s="4"/>
      <c r="E45" s="4">
        <v>411919138738</v>
      </c>
      <c r="F45" s="4"/>
      <c r="G45" s="4">
        <v>506679213600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44400000</v>
      </c>
      <c r="R45" s="4"/>
      <c r="S45" s="4">
        <v>10990</v>
      </c>
      <c r="T45" s="4"/>
      <c r="U45" s="4">
        <v>411919138738</v>
      </c>
      <c r="V45" s="4"/>
      <c r="W45" s="4">
        <v>485052661800</v>
      </c>
      <c r="Y45" s="6">
        <v>9.3443144221884752E-2</v>
      </c>
    </row>
    <row r="46" spans="1:25" ht="21" x14ac:dyDescent="0.55000000000000004">
      <c r="A46" s="2" t="s">
        <v>52</v>
      </c>
      <c r="C46" s="4">
        <v>49380632</v>
      </c>
      <c r="D46" s="4"/>
      <c r="E46" s="4">
        <v>184790396405</v>
      </c>
      <c r="F46" s="4"/>
      <c r="G46" s="4">
        <v>105683917516.85899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49380632</v>
      </c>
      <c r="R46" s="4"/>
      <c r="S46" s="4">
        <v>2023</v>
      </c>
      <c r="T46" s="4"/>
      <c r="U46" s="4">
        <v>184790396405</v>
      </c>
      <c r="V46" s="4"/>
      <c r="W46" s="4">
        <v>99302631275.7108</v>
      </c>
      <c r="Y46" s="6">
        <v>1.9130191063119917E-2</v>
      </c>
    </row>
    <row r="47" spans="1:25" ht="21" x14ac:dyDescent="0.55000000000000004">
      <c r="A47" s="2" t="s">
        <v>53</v>
      </c>
      <c r="C47" s="4">
        <v>2490764</v>
      </c>
      <c r="D47" s="4"/>
      <c r="E47" s="4">
        <v>40209921547</v>
      </c>
      <c r="F47" s="4"/>
      <c r="G47" s="4">
        <v>43675651352.087997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2490764</v>
      </c>
      <c r="R47" s="4"/>
      <c r="S47" s="4">
        <v>15100</v>
      </c>
      <c r="T47" s="4"/>
      <c r="U47" s="4">
        <v>40209921547</v>
      </c>
      <c r="V47" s="4"/>
      <c r="W47" s="4">
        <v>37386753708.419998</v>
      </c>
      <c r="Y47" s="6">
        <v>7.2023845942823655E-3</v>
      </c>
    </row>
    <row r="48" spans="1:25" ht="21" x14ac:dyDescent="0.55000000000000004">
      <c r="A48" s="2" t="s">
        <v>54</v>
      </c>
      <c r="C48" s="4">
        <v>85000000</v>
      </c>
      <c r="D48" s="4"/>
      <c r="E48" s="4">
        <v>218753818289</v>
      </c>
      <c r="F48" s="4"/>
      <c r="G48" s="4">
        <v>152089650000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85000000</v>
      </c>
      <c r="R48" s="4"/>
      <c r="S48" s="4">
        <v>1625</v>
      </c>
      <c r="T48" s="4"/>
      <c r="U48" s="4">
        <v>218753818289</v>
      </c>
      <c r="V48" s="4"/>
      <c r="W48" s="4">
        <v>137303156250</v>
      </c>
      <c r="Y48" s="6">
        <v>2.645081584332979E-2</v>
      </c>
    </row>
    <row r="49" spans="1:27" ht="21" x14ac:dyDescent="0.55000000000000004">
      <c r="A49" s="2" t="s">
        <v>55</v>
      </c>
      <c r="C49" s="4">
        <v>2000000</v>
      </c>
      <c r="D49" s="4"/>
      <c r="E49" s="4">
        <v>5891998859</v>
      </c>
      <c r="F49" s="4"/>
      <c r="G49" s="4">
        <v>60736455000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2000000</v>
      </c>
      <c r="R49" s="4"/>
      <c r="S49" s="4">
        <v>29950</v>
      </c>
      <c r="T49" s="4"/>
      <c r="U49" s="4">
        <v>5891998859</v>
      </c>
      <c r="V49" s="4"/>
      <c r="W49" s="4">
        <v>59543595000</v>
      </c>
      <c r="Y49" s="6">
        <v>1.1470797241740846E-2</v>
      </c>
    </row>
    <row r="50" spans="1:27" ht="21" x14ac:dyDescent="0.55000000000000004">
      <c r="A50" s="2" t="s">
        <v>56</v>
      </c>
      <c r="C50" s="4">
        <v>5000000</v>
      </c>
      <c r="D50" s="4"/>
      <c r="E50" s="4">
        <v>140038220602</v>
      </c>
      <c r="F50" s="4"/>
      <c r="G50" s="4">
        <v>105369300000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5000000</v>
      </c>
      <c r="R50" s="4"/>
      <c r="S50" s="4">
        <v>17000</v>
      </c>
      <c r="T50" s="4"/>
      <c r="U50" s="4">
        <v>140038220602</v>
      </c>
      <c r="V50" s="4"/>
      <c r="W50" s="4">
        <v>84494250000</v>
      </c>
      <c r="Y50" s="6">
        <v>1.6277425134356795E-2</v>
      </c>
    </row>
    <row r="51" spans="1:27" ht="21" x14ac:dyDescent="0.55000000000000004">
      <c r="A51" s="2" t="s">
        <v>57</v>
      </c>
      <c r="C51" s="4">
        <v>3100000</v>
      </c>
      <c r="D51" s="4"/>
      <c r="E51" s="4">
        <v>43314649108</v>
      </c>
      <c r="F51" s="4"/>
      <c r="G51" s="4">
        <v>98209157850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3100000</v>
      </c>
      <c r="R51" s="4"/>
      <c r="S51" s="4">
        <v>28040</v>
      </c>
      <c r="T51" s="4"/>
      <c r="U51" s="4">
        <v>43314649108</v>
      </c>
      <c r="V51" s="4"/>
      <c r="W51" s="4">
        <v>86406802200</v>
      </c>
      <c r="Y51" s="6">
        <v>1.6645869439750941E-2</v>
      </c>
    </row>
    <row r="52" spans="1:27" ht="21" x14ac:dyDescent="0.55000000000000004">
      <c r="A52" s="2" t="s">
        <v>58</v>
      </c>
      <c r="C52" s="4">
        <v>6000000</v>
      </c>
      <c r="D52" s="4"/>
      <c r="E52" s="4">
        <v>99246253986</v>
      </c>
      <c r="F52" s="4"/>
      <c r="G52" s="4">
        <v>40139739000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6000000</v>
      </c>
      <c r="R52" s="4"/>
      <c r="S52" s="4">
        <v>6421</v>
      </c>
      <c r="T52" s="4"/>
      <c r="U52" s="4">
        <v>99246253986</v>
      </c>
      <c r="V52" s="4"/>
      <c r="W52" s="4">
        <v>38296770300</v>
      </c>
      <c r="Y52" s="6">
        <v>7.3776950673674095E-3</v>
      </c>
    </row>
    <row r="53" spans="1:27" ht="21" x14ac:dyDescent="0.55000000000000004">
      <c r="A53" s="2" t="s">
        <v>59</v>
      </c>
      <c r="C53" s="4">
        <v>2500000</v>
      </c>
      <c r="D53" s="4"/>
      <c r="E53" s="4">
        <v>46407315083</v>
      </c>
      <c r="F53" s="4"/>
      <c r="G53" s="4">
        <v>66079473750</v>
      </c>
      <c r="H53" s="4"/>
      <c r="I53" s="4">
        <v>0</v>
      </c>
      <c r="J53" s="4"/>
      <c r="K53" s="4">
        <v>0</v>
      </c>
      <c r="L53" s="4"/>
      <c r="M53" s="4">
        <v>-2500000</v>
      </c>
      <c r="N53" s="4"/>
      <c r="O53" s="4">
        <v>61581591040</v>
      </c>
      <c r="P53" s="4"/>
      <c r="Q53" s="4">
        <v>0</v>
      </c>
      <c r="R53" s="4"/>
      <c r="S53" s="4">
        <v>0</v>
      </c>
      <c r="T53" s="4"/>
      <c r="U53" s="4">
        <v>0</v>
      </c>
      <c r="V53" s="4"/>
      <c r="W53" s="4">
        <v>0</v>
      </c>
      <c r="Y53" s="6">
        <v>0</v>
      </c>
    </row>
    <row r="54" spans="1:27" ht="21" x14ac:dyDescent="0.55000000000000004">
      <c r="A54" s="2" t="s">
        <v>60</v>
      </c>
      <c r="C54" s="4">
        <v>17000000</v>
      </c>
      <c r="D54" s="4"/>
      <c r="E54" s="4">
        <v>137754064293</v>
      </c>
      <c r="F54" s="4"/>
      <c r="G54" s="4">
        <v>123192616500</v>
      </c>
      <c r="H54" s="4"/>
      <c r="I54" s="4">
        <v>0</v>
      </c>
      <c r="J54" s="4"/>
      <c r="K54" s="4">
        <v>0</v>
      </c>
      <c r="L54" s="4"/>
      <c r="M54" s="4">
        <v>-1000000</v>
      </c>
      <c r="N54" s="4"/>
      <c r="O54" s="4">
        <v>6361920111</v>
      </c>
      <c r="P54" s="4"/>
      <c r="Q54" s="4">
        <v>16000000</v>
      </c>
      <c r="R54" s="4"/>
      <c r="S54" s="4">
        <v>5410</v>
      </c>
      <c r="T54" s="4"/>
      <c r="U54" s="4">
        <v>129650884041</v>
      </c>
      <c r="V54" s="4"/>
      <c r="W54" s="4">
        <v>86044968000</v>
      </c>
      <c r="Y54" s="6">
        <v>1.6576163760352047E-2</v>
      </c>
    </row>
    <row r="55" spans="1:27" ht="21" x14ac:dyDescent="0.55000000000000004">
      <c r="A55" s="2" t="s">
        <v>61</v>
      </c>
      <c r="C55" s="4">
        <v>9500000</v>
      </c>
      <c r="D55" s="4"/>
      <c r="E55" s="4">
        <v>11006308190</v>
      </c>
      <c r="F55" s="4"/>
      <c r="G55" s="4">
        <v>31796180325</v>
      </c>
      <c r="H55" s="4"/>
      <c r="I55" s="4">
        <v>0</v>
      </c>
      <c r="J55" s="4"/>
      <c r="K55" s="4">
        <v>0</v>
      </c>
      <c r="L55" s="4"/>
      <c r="M55" s="4">
        <v>-9500000</v>
      </c>
      <c r="N55" s="4"/>
      <c r="O55" s="4">
        <v>32481206474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6">
        <v>0</v>
      </c>
    </row>
    <row r="56" spans="1:27" ht="21" x14ac:dyDescent="0.55000000000000004">
      <c r="A56" s="2" t="s">
        <v>62</v>
      </c>
      <c r="C56" s="4">
        <v>10200</v>
      </c>
      <c r="D56" s="4"/>
      <c r="E56" s="4">
        <v>698446833</v>
      </c>
      <c r="F56" s="4"/>
      <c r="G56" s="4">
        <v>465323353.82999998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10200</v>
      </c>
      <c r="R56" s="4"/>
      <c r="S56" s="4">
        <v>45893</v>
      </c>
      <c r="T56" s="4"/>
      <c r="U56" s="4">
        <v>698446833</v>
      </c>
      <c r="V56" s="4"/>
      <c r="W56" s="4">
        <v>465323353.82999998</v>
      </c>
      <c r="Y56" s="6">
        <v>8.9642384602924358E-5</v>
      </c>
    </row>
    <row r="57" spans="1:27" ht="21" x14ac:dyDescent="0.55000000000000004">
      <c r="A57" s="2" t="s">
        <v>63</v>
      </c>
      <c r="C57" s="4">
        <v>5990742</v>
      </c>
      <c r="D57" s="4"/>
      <c r="E57" s="4">
        <v>52277530330</v>
      </c>
      <c r="F57" s="4"/>
      <c r="G57" s="4">
        <f>30013689308.904-9</f>
        <v>30013689299.903999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5990742</v>
      </c>
      <c r="R57" s="4"/>
      <c r="S57" s="4">
        <v>4412</v>
      </c>
      <c r="T57" s="4"/>
      <c r="U57" s="4">
        <v>52277530330</v>
      </c>
      <c r="V57" s="4"/>
      <c r="W57" s="4">
        <v>26273888339.461201</v>
      </c>
      <c r="Y57" s="6">
        <v>5.0615426544886738E-3</v>
      </c>
    </row>
    <row r="58" spans="1:27" ht="21" x14ac:dyDescent="0.55000000000000004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1621000</v>
      </c>
      <c r="J58" s="4"/>
      <c r="K58" s="4">
        <v>19270348269</v>
      </c>
      <c r="L58" s="4"/>
      <c r="M58" s="4">
        <v>0</v>
      </c>
      <c r="N58" s="4"/>
      <c r="O58" s="4">
        <v>0</v>
      </c>
      <c r="P58" s="4"/>
      <c r="Q58" s="4">
        <v>1621000</v>
      </c>
      <c r="R58" s="4"/>
      <c r="S58" s="4">
        <v>12130</v>
      </c>
      <c r="T58" s="4"/>
      <c r="U58" s="4">
        <v>19270348269</v>
      </c>
      <c r="V58" s="4"/>
      <c r="W58" s="4">
        <v>19545736756.5</v>
      </c>
      <c r="Y58" s="6">
        <v>3.7653954766126044E-3</v>
      </c>
    </row>
    <row r="59" spans="1:27" ht="21" x14ac:dyDescent="0.55000000000000004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2274579</v>
      </c>
      <c r="J59" s="4"/>
      <c r="K59" s="4">
        <v>22929976863</v>
      </c>
      <c r="L59" s="4"/>
      <c r="M59" s="4">
        <v>0</v>
      </c>
      <c r="N59" s="4"/>
      <c r="O59" s="4">
        <v>0</v>
      </c>
      <c r="P59" s="4"/>
      <c r="Q59" s="4">
        <v>2274579</v>
      </c>
      <c r="R59" s="4"/>
      <c r="S59" s="4">
        <v>10250</v>
      </c>
      <c r="T59" s="4"/>
      <c r="U59" s="4">
        <v>22929976863</v>
      </c>
      <c r="V59" s="4"/>
      <c r="W59" s="4">
        <v>23175713863.237499</v>
      </c>
      <c r="Y59" s="6">
        <v>4.4646937199173111E-3</v>
      </c>
    </row>
    <row r="60" spans="1:27" ht="21" x14ac:dyDescent="0.55000000000000004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1405546</v>
      </c>
      <c r="J60" s="4"/>
      <c r="K60" s="4">
        <v>16960941494</v>
      </c>
      <c r="L60" s="4"/>
      <c r="M60" s="4">
        <v>0</v>
      </c>
      <c r="N60" s="4"/>
      <c r="O60" s="4">
        <v>0</v>
      </c>
      <c r="P60" s="4"/>
      <c r="Q60" s="4">
        <v>1405546</v>
      </c>
      <c r="R60" s="4"/>
      <c r="S60" s="4">
        <v>13480</v>
      </c>
      <c r="T60" s="4"/>
      <c r="U60" s="4">
        <v>16960941494</v>
      </c>
      <c r="V60" s="4"/>
      <c r="W60" s="4">
        <f>18834026857.524-9</f>
        <v>18834026848.523998</v>
      </c>
      <c r="Y60" s="6">
        <v>3.6282878658052495E-3</v>
      </c>
    </row>
    <row r="61" spans="1:27" ht="19.5" thickBot="1" x14ac:dyDescent="0.5">
      <c r="C61" s="8">
        <f>SUM(C9:C60)</f>
        <v>627774591</v>
      </c>
      <c r="E61" s="8">
        <f>SUM(E9:E60)</f>
        <v>4883586063302</v>
      </c>
      <c r="G61" s="8">
        <f>SUM(G9:G60)</f>
        <v>5179905052578.0049</v>
      </c>
      <c r="I61" s="8">
        <f>SUM(I9:I60)</f>
        <v>44562408</v>
      </c>
      <c r="K61" s="8">
        <f>SUM(K9:K60)</f>
        <v>370203623780</v>
      </c>
      <c r="M61" s="8">
        <f>SUM(M9:M60)</f>
        <v>-41002421</v>
      </c>
      <c r="O61" s="8">
        <f>SUM(O9:O60)</f>
        <v>444968750234</v>
      </c>
      <c r="Q61" s="8">
        <f>SUM(Q9:Q60)</f>
        <v>645246346</v>
      </c>
      <c r="S61" s="8">
        <f>SUM(S9:S60)</f>
        <v>819296</v>
      </c>
      <c r="U61" s="8">
        <f>SUM(U9:U60)</f>
        <v>4961334151949</v>
      </c>
      <c r="W61" s="8">
        <f>SUM(W9:W60)</f>
        <v>4739525201761.041</v>
      </c>
      <c r="Y61" s="9">
        <f>SUM(Y9:Y60)</f>
        <v>0.91304753452527954</v>
      </c>
      <c r="AA61" s="5"/>
    </row>
    <row r="62" spans="1:27" ht="19.5" thickTop="1" x14ac:dyDescent="0.45"/>
    <row r="63" spans="1:27" x14ac:dyDescent="0.45">
      <c r="G63" s="3"/>
      <c r="I63" s="3"/>
      <c r="K63" s="3"/>
      <c r="M63" s="3"/>
      <c r="O63" s="3"/>
      <c r="Q63" s="3"/>
      <c r="U63" s="7"/>
      <c r="W63" s="3"/>
    </row>
    <row r="64" spans="1:27" x14ac:dyDescent="0.45">
      <c r="W64" s="3"/>
    </row>
    <row r="65" spans="3:23" x14ac:dyDescent="0.45">
      <c r="C65" s="7"/>
      <c r="D65" s="7"/>
      <c r="E65" s="7"/>
      <c r="F65" s="7"/>
      <c r="G65" s="7"/>
      <c r="I65" s="3"/>
      <c r="J65" s="3"/>
      <c r="K65" s="3"/>
      <c r="L65" s="3"/>
      <c r="M65" s="3"/>
      <c r="N65" s="3"/>
      <c r="O65" s="3"/>
      <c r="Q65" s="3"/>
      <c r="W65" s="11"/>
    </row>
    <row r="66" spans="3:23" x14ac:dyDescent="0.45">
      <c r="W66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view="pageBreakPreview" zoomScale="120" zoomScaleNormal="100" zoomScaleSheetLayoutView="120" workbookViewId="0">
      <selection activeCell="I6" sqref="I6:J13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17" style="1" bestFit="1" customWidth="1"/>
    <col min="10" max="16384" width="9.140625" style="1"/>
  </cols>
  <sheetData>
    <row r="2" spans="1:10" ht="30" x14ac:dyDescent="0.45">
      <c r="A2" s="32" t="s">
        <v>0</v>
      </c>
      <c r="B2" s="32"/>
      <c r="C2" s="32"/>
      <c r="D2" s="32"/>
      <c r="E2" s="32"/>
      <c r="F2" s="32"/>
      <c r="G2" s="32"/>
    </row>
    <row r="3" spans="1:10" ht="30" x14ac:dyDescent="0.45">
      <c r="A3" s="32" t="s">
        <v>103</v>
      </c>
      <c r="B3" s="32"/>
      <c r="C3" s="32"/>
      <c r="D3" s="32"/>
      <c r="E3" s="32"/>
      <c r="F3" s="32"/>
      <c r="G3" s="32"/>
    </row>
    <row r="4" spans="1:10" ht="30" x14ac:dyDescent="0.45">
      <c r="A4" s="32" t="s">
        <v>2</v>
      </c>
      <c r="B4" s="32"/>
      <c r="C4" s="32"/>
      <c r="D4" s="32"/>
      <c r="E4" s="32"/>
      <c r="F4" s="32"/>
      <c r="G4" s="32"/>
    </row>
    <row r="6" spans="1:10" ht="30" x14ac:dyDescent="0.45">
      <c r="A6" s="30" t="s">
        <v>107</v>
      </c>
      <c r="C6" s="30" t="s">
        <v>74</v>
      </c>
      <c r="E6" s="30" t="s">
        <v>148</v>
      </c>
      <c r="G6" s="30" t="s">
        <v>13</v>
      </c>
    </row>
    <row r="7" spans="1:10" ht="21" x14ac:dyDescent="0.55000000000000004">
      <c r="A7" s="2" t="s">
        <v>156</v>
      </c>
      <c r="C7" s="25">
        <v>-252902958077</v>
      </c>
      <c r="D7" s="26"/>
      <c r="E7" s="27">
        <v>1.0625308544367198</v>
      </c>
      <c r="F7" s="28"/>
      <c r="G7" s="27">
        <v>-4.8720581179852382E-2</v>
      </c>
      <c r="I7" s="3"/>
      <c r="J7" s="7"/>
    </row>
    <row r="8" spans="1:10" ht="21" x14ac:dyDescent="0.55000000000000004">
      <c r="A8" s="2" t="s">
        <v>157</v>
      </c>
      <c r="C8" s="4">
        <v>0</v>
      </c>
      <c r="E8" s="18">
        <v>0</v>
      </c>
      <c r="F8" s="20"/>
      <c r="G8" s="18">
        <v>0</v>
      </c>
      <c r="I8" s="5"/>
      <c r="J8" s="5"/>
    </row>
    <row r="9" spans="1:10" ht="21" x14ac:dyDescent="0.55000000000000004">
      <c r="A9" s="2" t="s">
        <v>158</v>
      </c>
      <c r="C9" s="4">
        <v>598465548</v>
      </c>
      <c r="E9" s="18">
        <v>-2.5143561581979375E-3</v>
      </c>
      <c r="F9" s="20"/>
      <c r="G9" s="18">
        <v>1.152916104120909E-4</v>
      </c>
      <c r="I9" s="5"/>
      <c r="J9" s="5"/>
    </row>
    <row r="10" spans="1:10" ht="19.5" thickBot="1" x14ac:dyDescent="0.5">
      <c r="C10" s="15">
        <f>SUM(C7:C9)</f>
        <v>-252304492529</v>
      </c>
      <c r="E10" s="19">
        <f>SUM(E7:E9)</f>
        <v>1.0600164982785218</v>
      </c>
      <c r="G10" s="19">
        <f>SUM(G7:G9)</f>
        <v>-4.8605289569440289E-2</v>
      </c>
      <c r="I10" s="5"/>
      <c r="J10" s="5"/>
    </row>
    <row r="11" spans="1:10" ht="19.5" thickTop="1" x14ac:dyDescent="0.45">
      <c r="I11" s="5"/>
      <c r="J11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1"/>
  <sheetViews>
    <sheetView rightToLeft="1" view="pageBreakPreview" topLeftCell="B3" zoomScale="120" zoomScaleNormal="100" zoomScaleSheetLayoutView="120" workbookViewId="0">
      <selection activeCell="U7" sqref="U7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4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30" x14ac:dyDescent="0.45">
      <c r="A6" s="29" t="s">
        <v>69</v>
      </c>
      <c r="C6" s="30" t="s">
        <v>70</v>
      </c>
      <c r="D6" s="30" t="s">
        <v>70</v>
      </c>
      <c r="E6" s="30" t="s">
        <v>70</v>
      </c>
      <c r="F6" s="30" t="s">
        <v>70</v>
      </c>
      <c r="G6" s="30" t="s">
        <v>70</v>
      </c>
      <c r="H6" s="30" t="s">
        <v>70</v>
      </c>
      <c r="I6" s="30" t="s">
        <v>70</v>
      </c>
      <c r="K6" s="31" t="s">
        <v>4</v>
      </c>
      <c r="M6" s="30" t="s">
        <v>5</v>
      </c>
      <c r="N6" s="30" t="s">
        <v>5</v>
      </c>
      <c r="O6" s="30" t="s">
        <v>5</v>
      </c>
      <c r="Q6" s="31" t="s">
        <v>6</v>
      </c>
      <c r="R6" s="31" t="s">
        <v>6</v>
      </c>
      <c r="S6" s="31" t="s">
        <v>6</v>
      </c>
    </row>
    <row r="7" spans="1:19" ht="30" x14ac:dyDescent="0.45">
      <c r="A7" s="30" t="s">
        <v>69</v>
      </c>
      <c r="C7" s="30" t="s">
        <v>71</v>
      </c>
      <c r="E7" s="30" t="s">
        <v>72</v>
      </c>
      <c r="G7" s="30" t="s">
        <v>73</v>
      </c>
      <c r="I7" s="30" t="s">
        <v>67</v>
      </c>
      <c r="K7" s="30" t="s">
        <v>74</v>
      </c>
      <c r="M7" s="30" t="s">
        <v>75</v>
      </c>
      <c r="O7" s="30" t="s">
        <v>76</v>
      </c>
      <c r="Q7" s="30" t="s">
        <v>74</v>
      </c>
      <c r="S7" s="30" t="s">
        <v>68</v>
      </c>
    </row>
    <row r="8" spans="1:19" ht="21" x14ac:dyDescent="0.55000000000000004">
      <c r="A8" s="2" t="s">
        <v>77</v>
      </c>
      <c r="C8" s="12" t="s">
        <v>78</v>
      </c>
      <c r="E8" s="1" t="s">
        <v>79</v>
      </c>
      <c r="G8" s="12" t="s">
        <v>80</v>
      </c>
      <c r="H8" s="12"/>
      <c r="I8" s="13">
        <v>0</v>
      </c>
      <c r="K8" s="4">
        <v>362246</v>
      </c>
      <c r="L8" s="4"/>
      <c r="M8" s="4">
        <v>0</v>
      </c>
      <c r="N8" s="4"/>
      <c r="O8" s="4">
        <v>0</v>
      </c>
      <c r="P8" s="4"/>
      <c r="Q8" s="4">
        <v>362246</v>
      </c>
      <c r="S8" s="6">
        <v>6.9785010757775959E-8</v>
      </c>
    </row>
    <row r="9" spans="1:19" ht="21" x14ac:dyDescent="0.55000000000000004">
      <c r="A9" s="2" t="s">
        <v>81</v>
      </c>
      <c r="C9" s="12" t="s">
        <v>82</v>
      </c>
      <c r="E9" s="1" t="s">
        <v>79</v>
      </c>
      <c r="G9" s="12" t="s">
        <v>83</v>
      </c>
      <c r="H9" s="12"/>
      <c r="I9" s="13">
        <v>10</v>
      </c>
      <c r="K9" s="4">
        <v>398957</v>
      </c>
      <c r="L9" s="4"/>
      <c r="M9" s="4">
        <v>2693</v>
      </c>
      <c r="N9" s="4"/>
      <c r="O9" s="4">
        <v>0</v>
      </c>
      <c r="P9" s="4"/>
      <c r="Q9" s="4">
        <v>401650</v>
      </c>
      <c r="S9" s="6">
        <v>7.7376008488322058E-8</v>
      </c>
    </row>
    <row r="10" spans="1:19" ht="21" x14ac:dyDescent="0.55000000000000004">
      <c r="A10" s="2" t="s">
        <v>84</v>
      </c>
      <c r="C10" s="12" t="s">
        <v>85</v>
      </c>
      <c r="E10" s="1" t="s">
        <v>79</v>
      </c>
      <c r="G10" s="12" t="s">
        <v>86</v>
      </c>
      <c r="H10" s="12"/>
      <c r="I10" s="13">
        <v>10</v>
      </c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6">
        <v>4.2366567376451606E-8</v>
      </c>
    </row>
    <row r="11" spans="1:19" ht="21" x14ac:dyDescent="0.55000000000000004">
      <c r="A11" s="2" t="s">
        <v>87</v>
      </c>
      <c r="C11" s="12" t="s">
        <v>88</v>
      </c>
      <c r="E11" s="1" t="s">
        <v>79</v>
      </c>
      <c r="G11" s="12" t="s">
        <v>86</v>
      </c>
      <c r="H11" s="12"/>
      <c r="I11" s="13">
        <v>10</v>
      </c>
      <c r="K11" s="4">
        <v>8667935</v>
      </c>
      <c r="L11" s="4"/>
      <c r="M11" s="4">
        <v>72998</v>
      </c>
      <c r="N11" s="4"/>
      <c r="O11" s="4">
        <v>0</v>
      </c>
      <c r="P11" s="4"/>
      <c r="Q11" s="4">
        <v>8740933</v>
      </c>
      <c r="S11" s="6">
        <v>1.6839001767804169E-6</v>
      </c>
    </row>
    <row r="12" spans="1:19" ht="21" x14ac:dyDescent="0.55000000000000004">
      <c r="A12" s="2" t="s">
        <v>89</v>
      </c>
      <c r="C12" s="12" t="s">
        <v>90</v>
      </c>
      <c r="E12" s="1" t="s">
        <v>79</v>
      </c>
      <c r="G12" s="12" t="s">
        <v>91</v>
      </c>
      <c r="H12" s="12"/>
      <c r="I12" s="13">
        <v>10</v>
      </c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6">
        <v>8.743594914127905E-8</v>
      </c>
    </row>
    <row r="13" spans="1:19" ht="21" x14ac:dyDescent="0.55000000000000004">
      <c r="A13" s="2" t="s">
        <v>89</v>
      </c>
      <c r="C13" s="12" t="s">
        <v>92</v>
      </c>
      <c r="E13" s="1" t="s">
        <v>93</v>
      </c>
      <c r="G13" s="12" t="s">
        <v>94</v>
      </c>
      <c r="H13" s="12"/>
      <c r="I13" s="13">
        <v>0</v>
      </c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6">
        <v>1.0017558673951816E-7</v>
      </c>
    </row>
    <row r="14" spans="1:19" ht="21" x14ac:dyDescent="0.55000000000000004">
      <c r="A14" s="2" t="s">
        <v>95</v>
      </c>
      <c r="C14" s="12" t="s">
        <v>96</v>
      </c>
      <c r="E14" s="1" t="s">
        <v>79</v>
      </c>
      <c r="G14" s="12" t="s">
        <v>97</v>
      </c>
      <c r="H14" s="12"/>
      <c r="I14" s="13">
        <v>0</v>
      </c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6">
        <v>7.3373801152719192E-8</v>
      </c>
    </row>
    <row r="15" spans="1:19" ht="21" x14ac:dyDescent="0.55000000000000004">
      <c r="A15" s="2" t="s">
        <v>98</v>
      </c>
      <c r="C15" s="12" t="s">
        <v>99</v>
      </c>
      <c r="E15" s="1" t="s">
        <v>93</v>
      </c>
      <c r="G15" s="12" t="s">
        <v>100</v>
      </c>
      <c r="H15" s="12"/>
      <c r="I15" s="13">
        <v>0</v>
      </c>
      <c r="K15" s="4">
        <v>300887845</v>
      </c>
      <c r="L15" s="4"/>
      <c r="M15" s="4">
        <v>0</v>
      </c>
      <c r="N15" s="4"/>
      <c r="O15" s="4">
        <v>0</v>
      </c>
      <c r="P15" s="4"/>
      <c r="Q15" s="4">
        <v>300887845</v>
      </c>
      <c r="S15" s="6">
        <v>5.7964646953200379E-5</v>
      </c>
    </row>
    <row r="16" spans="1:19" ht="21" x14ac:dyDescent="0.55000000000000004">
      <c r="A16" s="2" t="s">
        <v>98</v>
      </c>
      <c r="C16" s="12" t="s">
        <v>101</v>
      </c>
      <c r="E16" s="1" t="s">
        <v>79</v>
      </c>
      <c r="G16" s="12" t="s">
        <v>102</v>
      </c>
      <c r="H16" s="12"/>
      <c r="I16" s="13">
        <v>0</v>
      </c>
      <c r="K16" s="4">
        <v>49331353672</v>
      </c>
      <c r="L16" s="4"/>
      <c r="M16" s="4">
        <v>343996279721</v>
      </c>
      <c r="N16" s="4"/>
      <c r="O16" s="4">
        <v>150276358978</v>
      </c>
      <c r="P16" s="4"/>
      <c r="Q16" s="4">
        <v>243051274415</v>
      </c>
      <c r="S16" s="6">
        <v>4.6822700042904355E-2</v>
      </c>
    </row>
    <row r="17" spans="9:19" ht="19.5" thickBot="1" x14ac:dyDescent="0.5">
      <c r="K17" s="8">
        <f>SUM(K8:K16)</f>
        <v>49643245320</v>
      </c>
      <c r="M17" s="8">
        <f>SUM(M8:M16)</f>
        <v>343996355412</v>
      </c>
      <c r="O17" s="8">
        <f>SUM(O8:O16)</f>
        <v>150276358978</v>
      </c>
      <c r="Q17" s="8">
        <f>SUM(Q8:Q16)</f>
        <v>243363241754</v>
      </c>
      <c r="S17" s="9">
        <f>SUM(S8:S16)</f>
        <v>4.6882799102957992E-2</v>
      </c>
    </row>
    <row r="18" spans="9:19" ht="19.5" thickTop="1" x14ac:dyDescent="0.45"/>
    <row r="19" spans="9:19" x14ac:dyDescent="0.45">
      <c r="K19" s="3"/>
      <c r="M19" s="3"/>
      <c r="O19" s="3"/>
      <c r="Q19" s="3"/>
    </row>
    <row r="20" spans="9:19" x14ac:dyDescent="0.45">
      <c r="K20" s="3"/>
      <c r="M20" s="3"/>
      <c r="N20" s="3"/>
      <c r="O20" s="3"/>
      <c r="P20" s="3"/>
      <c r="Q20" s="3"/>
    </row>
    <row r="21" spans="9:19" x14ac:dyDescent="0.45">
      <c r="I21" s="3"/>
      <c r="K21" s="11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5"/>
  <sheetViews>
    <sheetView rightToLeft="1" view="pageBreakPreview" zoomScale="120" zoomScaleNormal="100" zoomScaleSheetLayoutView="120" workbookViewId="0">
      <selection activeCell="R5" sqref="R5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4.140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45">
      <c r="R5" s="4"/>
    </row>
    <row r="6" spans="1:18" ht="30" x14ac:dyDescent="0.45">
      <c r="A6" s="30" t="s">
        <v>104</v>
      </c>
      <c r="B6" s="30" t="s">
        <v>104</v>
      </c>
      <c r="C6" s="30" t="s">
        <v>104</v>
      </c>
      <c r="D6" s="30" t="s">
        <v>104</v>
      </c>
      <c r="E6" s="30" t="s">
        <v>104</v>
      </c>
      <c r="F6" s="30" t="s">
        <v>104</v>
      </c>
      <c r="H6" s="30" t="s">
        <v>105</v>
      </c>
      <c r="I6" s="30" t="s">
        <v>105</v>
      </c>
      <c r="J6" s="30" t="s">
        <v>105</v>
      </c>
      <c r="K6" s="30" t="s">
        <v>105</v>
      </c>
      <c r="L6" s="30" t="s">
        <v>105</v>
      </c>
      <c r="N6" s="30" t="s">
        <v>106</v>
      </c>
      <c r="O6" s="30" t="s">
        <v>106</v>
      </c>
      <c r="P6" s="30" t="s">
        <v>106</v>
      </c>
      <c r="Q6" s="30" t="s">
        <v>106</v>
      </c>
      <c r="R6" s="30" t="s">
        <v>106</v>
      </c>
    </row>
    <row r="7" spans="1:18" ht="30" x14ac:dyDescent="0.45">
      <c r="A7" s="30" t="s">
        <v>107</v>
      </c>
      <c r="C7" s="30" t="s">
        <v>108</v>
      </c>
      <c r="F7" s="30" t="s">
        <v>67</v>
      </c>
      <c r="H7" s="30" t="s">
        <v>109</v>
      </c>
      <c r="J7" s="30" t="s">
        <v>110</v>
      </c>
      <c r="L7" s="30" t="s">
        <v>111</v>
      </c>
      <c r="N7" s="30" t="s">
        <v>109</v>
      </c>
      <c r="P7" s="30" t="s">
        <v>110</v>
      </c>
      <c r="R7" s="30" t="s">
        <v>111</v>
      </c>
    </row>
    <row r="8" spans="1:18" ht="21" x14ac:dyDescent="0.55000000000000004">
      <c r="A8" s="2" t="s">
        <v>81</v>
      </c>
      <c r="C8" s="13">
        <v>29</v>
      </c>
      <c r="F8" s="4">
        <v>10</v>
      </c>
      <c r="G8" s="4"/>
      <c r="H8" s="4">
        <v>2696</v>
      </c>
      <c r="I8" s="4"/>
      <c r="J8" s="4">
        <v>0</v>
      </c>
      <c r="K8" s="4"/>
      <c r="L8" s="4">
        <v>2696</v>
      </c>
      <c r="M8" s="4"/>
      <c r="N8" s="4">
        <v>5373</v>
      </c>
      <c r="O8" s="4"/>
      <c r="P8" s="4">
        <v>-3</v>
      </c>
      <c r="Q8" s="4"/>
      <c r="R8" s="4">
        <v>5370</v>
      </c>
    </row>
    <row r="9" spans="1:18" ht="21" x14ac:dyDescent="0.55000000000000004">
      <c r="A9" s="2" t="s">
        <v>84</v>
      </c>
      <c r="C9" s="13">
        <v>23</v>
      </c>
      <c r="F9" s="4">
        <v>10</v>
      </c>
      <c r="G9" s="4"/>
      <c r="H9" s="4">
        <v>1860</v>
      </c>
      <c r="I9" s="4"/>
      <c r="J9" s="4">
        <v>-11</v>
      </c>
      <c r="K9" s="4"/>
      <c r="L9" s="4">
        <v>1849</v>
      </c>
      <c r="M9" s="4"/>
      <c r="N9" s="4">
        <v>3720</v>
      </c>
      <c r="O9" s="4"/>
      <c r="P9" s="4">
        <v>-152</v>
      </c>
      <c r="Q9" s="4"/>
      <c r="R9" s="4">
        <v>3568</v>
      </c>
    </row>
    <row r="10" spans="1:18" ht="21" x14ac:dyDescent="0.55000000000000004">
      <c r="A10" s="2" t="s">
        <v>87</v>
      </c>
      <c r="C10" s="13">
        <v>30</v>
      </c>
      <c r="F10" s="4">
        <v>10</v>
      </c>
      <c r="G10" s="4"/>
      <c r="H10" s="4">
        <v>73118</v>
      </c>
      <c r="I10" s="4"/>
      <c r="J10" s="4">
        <v>-1</v>
      </c>
      <c r="K10" s="4"/>
      <c r="L10" s="4">
        <v>73117</v>
      </c>
      <c r="M10" s="4"/>
      <c r="N10" s="4">
        <v>145546</v>
      </c>
      <c r="O10" s="4"/>
      <c r="P10" s="4">
        <v>-117</v>
      </c>
      <c r="Q10" s="4"/>
      <c r="R10" s="4">
        <v>145429</v>
      </c>
    </row>
    <row r="11" spans="1:18" ht="21" x14ac:dyDescent="0.55000000000000004">
      <c r="A11" s="2" t="s">
        <v>89</v>
      </c>
      <c r="C11" s="13">
        <v>30</v>
      </c>
      <c r="F11" s="4">
        <v>10</v>
      </c>
      <c r="G11" s="4"/>
      <c r="H11" s="4">
        <v>3844</v>
      </c>
      <c r="I11" s="4"/>
      <c r="J11" s="4">
        <v>-31</v>
      </c>
      <c r="K11" s="4"/>
      <c r="L11" s="4">
        <v>3813</v>
      </c>
      <c r="M11" s="4"/>
      <c r="N11" s="4">
        <v>7688</v>
      </c>
      <c r="O11" s="4"/>
      <c r="P11" s="4">
        <v>-252</v>
      </c>
      <c r="Q11" s="4"/>
      <c r="R11" s="4">
        <v>7436</v>
      </c>
    </row>
    <row r="12" spans="1:18" ht="21" x14ac:dyDescent="0.55000000000000004">
      <c r="A12" s="2" t="s">
        <v>98</v>
      </c>
      <c r="C12" s="13">
        <v>30</v>
      </c>
      <c r="F12" s="4">
        <v>0</v>
      </c>
      <c r="G12" s="4"/>
      <c r="H12" s="4">
        <v>598384030</v>
      </c>
      <c r="I12" s="4"/>
      <c r="J12" s="4">
        <v>0</v>
      </c>
      <c r="K12" s="4"/>
      <c r="L12" s="4">
        <v>598384030</v>
      </c>
      <c r="M12" s="4"/>
      <c r="N12" s="4">
        <v>600788432</v>
      </c>
      <c r="O12" s="4"/>
      <c r="P12" s="4">
        <v>0</v>
      </c>
      <c r="Q12" s="4"/>
      <c r="R12" s="4">
        <v>600788432</v>
      </c>
    </row>
    <row r="13" spans="1:18" ht="19.5" thickBot="1" x14ac:dyDescent="0.5">
      <c r="H13" s="8">
        <f>SUM(H8:H12)</f>
        <v>598465548</v>
      </c>
      <c r="I13" s="12"/>
      <c r="J13" s="8">
        <f>SUM(J8:J12)</f>
        <v>-43</v>
      </c>
      <c r="K13" s="12"/>
      <c r="L13" s="8">
        <f>SUM(L8:L12)</f>
        <v>598465505</v>
      </c>
      <c r="M13" s="12"/>
      <c r="N13" s="8">
        <f>SUM(N8:N12)</f>
        <v>600950759</v>
      </c>
      <c r="O13" s="12"/>
      <c r="P13" s="8">
        <f>SUM(P8:P12)</f>
        <v>-524</v>
      </c>
      <c r="Q13" s="12"/>
      <c r="R13" s="8">
        <f>SUM(R8:R12)</f>
        <v>600950235</v>
      </c>
    </row>
    <row r="14" spans="1:18" ht="19.5" thickTop="1" x14ac:dyDescent="0.45">
      <c r="H14" s="3"/>
      <c r="L14" s="3"/>
      <c r="N14" s="3"/>
      <c r="R14" s="3"/>
    </row>
    <row r="15" spans="1:18" x14ac:dyDescent="0.45"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35"/>
  <sheetViews>
    <sheetView rightToLeft="1" view="pageBreakPreview" zoomScale="80" zoomScaleNormal="100" zoomScaleSheetLayoutView="80" workbookViewId="0">
      <selection activeCell="S29" activeCellId="1" sqref="M29 S29"/>
    </sheetView>
  </sheetViews>
  <sheetFormatPr defaultColWidth="9.42578125" defaultRowHeight="18.75" x14ac:dyDescent="0.45"/>
  <cols>
    <col min="1" max="1" width="30.140625" style="1" bestFit="1" customWidth="1"/>
    <col min="2" max="2" width="0.85546875" style="1" customWidth="1"/>
    <col min="3" max="3" width="15.140625" style="1" bestFit="1" customWidth="1"/>
    <col min="4" max="4" width="0.85546875" style="1" customWidth="1"/>
    <col min="5" max="5" width="40.28515625" style="1" bestFit="1" customWidth="1"/>
    <col min="6" max="6" width="0.85546875" style="1" customWidth="1"/>
    <col min="7" max="7" width="28.140625" style="1" bestFit="1" customWidth="1"/>
    <col min="8" max="8" width="0.85546875" style="1" customWidth="1"/>
    <col min="9" max="9" width="26.7109375" style="1" bestFit="1" customWidth="1"/>
    <col min="10" max="10" width="0.85546875" style="1" customWidth="1"/>
    <col min="11" max="11" width="16" style="1" bestFit="1" customWidth="1"/>
    <col min="12" max="12" width="0.85546875" style="1" customWidth="1"/>
    <col min="13" max="13" width="29.140625" style="1" bestFit="1" customWidth="1"/>
    <col min="14" max="14" width="0.85546875" style="1" customWidth="1"/>
    <col min="15" max="15" width="26.7109375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29.140625" style="1" bestFit="1" customWidth="1"/>
    <col min="20" max="16384" width="9.42578125" style="1"/>
  </cols>
  <sheetData>
    <row r="2" spans="1:19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x14ac:dyDescent="0.45">
      <c r="S5" s="4"/>
    </row>
    <row r="6" spans="1:19" ht="30" x14ac:dyDescent="0.45">
      <c r="A6" s="29" t="s">
        <v>3</v>
      </c>
      <c r="C6" s="30" t="s">
        <v>113</v>
      </c>
      <c r="D6" s="30" t="s">
        <v>113</v>
      </c>
      <c r="E6" s="30" t="s">
        <v>113</v>
      </c>
      <c r="F6" s="30" t="s">
        <v>113</v>
      </c>
      <c r="G6" s="30" t="s">
        <v>113</v>
      </c>
      <c r="I6" s="30" t="s">
        <v>105</v>
      </c>
      <c r="J6" s="30" t="s">
        <v>105</v>
      </c>
      <c r="K6" s="30" t="s">
        <v>105</v>
      </c>
      <c r="L6" s="30" t="s">
        <v>105</v>
      </c>
      <c r="M6" s="30" t="s">
        <v>105</v>
      </c>
      <c r="O6" s="30" t="s">
        <v>106</v>
      </c>
      <c r="P6" s="30" t="s">
        <v>106</v>
      </c>
      <c r="Q6" s="30" t="s">
        <v>106</v>
      </c>
      <c r="R6" s="30" t="s">
        <v>106</v>
      </c>
      <c r="S6" s="30" t="s">
        <v>106</v>
      </c>
    </row>
    <row r="7" spans="1:19" ht="30" x14ac:dyDescent="0.45">
      <c r="A7" s="30" t="s">
        <v>3</v>
      </c>
      <c r="C7" s="30" t="s">
        <v>114</v>
      </c>
      <c r="E7" s="30" t="s">
        <v>115</v>
      </c>
      <c r="G7" s="30" t="s">
        <v>116</v>
      </c>
      <c r="I7" s="30" t="s">
        <v>117</v>
      </c>
      <c r="K7" s="30" t="s">
        <v>110</v>
      </c>
      <c r="M7" s="30" t="s">
        <v>118</v>
      </c>
      <c r="O7" s="30" t="s">
        <v>117</v>
      </c>
      <c r="Q7" s="30" t="s">
        <v>110</v>
      </c>
      <c r="S7" s="30" t="s">
        <v>118</v>
      </c>
    </row>
    <row r="8" spans="1:19" ht="21" x14ac:dyDescent="0.55000000000000004">
      <c r="A8" s="2" t="s">
        <v>59</v>
      </c>
      <c r="C8" s="12" t="s">
        <v>119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11250000000</v>
      </c>
      <c r="P8" s="4"/>
      <c r="Q8" s="4">
        <v>-874131396</v>
      </c>
      <c r="R8" s="4"/>
      <c r="S8" s="4">
        <v>10375868604</v>
      </c>
    </row>
    <row r="9" spans="1:19" ht="21" x14ac:dyDescent="0.55000000000000004">
      <c r="A9" s="2" t="s">
        <v>58</v>
      </c>
      <c r="C9" s="12" t="s">
        <v>120</v>
      </c>
      <c r="E9" s="4">
        <v>6000000</v>
      </c>
      <c r="F9" s="4"/>
      <c r="G9" s="4">
        <v>79</v>
      </c>
      <c r="H9" s="4"/>
      <c r="I9" s="4">
        <v>474000000</v>
      </c>
      <c r="J9" s="4"/>
      <c r="K9" s="4">
        <v>-40662492</v>
      </c>
      <c r="L9" s="4"/>
      <c r="M9" s="4">
        <v>433337508</v>
      </c>
      <c r="N9" s="4"/>
      <c r="O9" s="4">
        <v>474000000</v>
      </c>
      <c r="P9" s="4"/>
      <c r="Q9" s="4">
        <v>-40662492</v>
      </c>
      <c r="R9" s="4"/>
      <c r="S9" s="4">
        <v>433337508</v>
      </c>
    </row>
    <row r="10" spans="1:19" ht="21" x14ac:dyDescent="0.55000000000000004">
      <c r="A10" s="2" t="s">
        <v>31</v>
      </c>
      <c r="C10" s="12" t="s">
        <v>121</v>
      </c>
      <c r="E10" s="4">
        <v>5818182</v>
      </c>
      <c r="F10" s="4"/>
      <c r="G10" s="4">
        <v>260</v>
      </c>
      <c r="H10" s="4"/>
      <c r="I10" s="4">
        <v>1512727320</v>
      </c>
      <c r="J10" s="4"/>
      <c r="K10" s="4">
        <v>-90588307</v>
      </c>
      <c r="L10" s="4"/>
      <c r="M10" s="4">
        <v>1422139013</v>
      </c>
      <c r="N10" s="4"/>
      <c r="O10" s="4">
        <v>1512727320</v>
      </c>
      <c r="P10" s="4"/>
      <c r="Q10" s="4">
        <v>-90588307</v>
      </c>
      <c r="R10" s="4"/>
      <c r="S10" s="4">
        <v>1422139013</v>
      </c>
    </row>
    <row r="11" spans="1:19" ht="21" x14ac:dyDescent="0.55000000000000004">
      <c r="A11" s="2" t="s">
        <v>17</v>
      </c>
      <c r="C11" s="12" t="s">
        <v>122</v>
      </c>
      <c r="E11" s="4">
        <v>53500000</v>
      </c>
      <c r="F11" s="4"/>
      <c r="G11" s="4">
        <v>63</v>
      </c>
      <c r="H11" s="4"/>
      <c r="I11" s="4">
        <v>3370500000</v>
      </c>
      <c r="J11" s="4"/>
      <c r="K11" s="4">
        <v>-22928571</v>
      </c>
      <c r="L11" s="4"/>
      <c r="M11" s="4">
        <v>3347571429</v>
      </c>
      <c r="N11" s="4"/>
      <c r="O11" s="4">
        <v>3370500000</v>
      </c>
      <c r="P11" s="4"/>
      <c r="Q11" s="4">
        <v>-22928571</v>
      </c>
      <c r="R11" s="4"/>
      <c r="S11" s="4">
        <v>3347571429</v>
      </c>
    </row>
    <row r="12" spans="1:19" ht="21" x14ac:dyDescent="0.55000000000000004">
      <c r="A12" s="2" t="s">
        <v>60</v>
      </c>
      <c r="C12" s="12" t="s">
        <v>122</v>
      </c>
      <c r="E12" s="4">
        <v>16000000</v>
      </c>
      <c r="F12" s="4"/>
      <c r="G12" s="4">
        <v>700</v>
      </c>
      <c r="H12" s="4"/>
      <c r="I12" s="4">
        <v>11200000000</v>
      </c>
      <c r="J12" s="4"/>
      <c r="K12" s="4">
        <v>-1586831276</v>
      </c>
      <c r="L12" s="4"/>
      <c r="M12" s="4">
        <v>9613168724</v>
      </c>
      <c r="N12" s="4"/>
      <c r="O12" s="4">
        <v>11200000000</v>
      </c>
      <c r="P12" s="4"/>
      <c r="Q12" s="4">
        <v>-1586831276</v>
      </c>
      <c r="R12" s="4"/>
      <c r="S12" s="4">
        <v>9613168724</v>
      </c>
    </row>
    <row r="13" spans="1:19" ht="21" x14ac:dyDescent="0.55000000000000004">
      <c r="A13" s="2" t="s">
        <v>54</v>
      </c>
      <c r="C13" s="12" t="s">
        <v>123</v>
      </c>
      <c r="E13" s="4">
        <v>85000000</v>
      </c>
      <c r="F13" s="4"/>
      <c r="G13" s="4">
        <v>7</v>
      </c>
      <c r="H13" s="4"/>
      <c r="I13" s="4">
        <v>595000000</v>
      </c>
      <c r="J13" s="4"/>
      <c r="K13" s="4">
        <v>-18173971</v>
      </c>
      <c r="L13" s="4"/>
      <c r="M13" s="4">
        <v>576826029</v>
      </c>
      <c r="N13" s="4"/>
      <c r="O13" s="4">
        <v>595000000</v>
      </c>
      <c r="P13" s="4"/>
      <c r="Q13" s="4">
        <v>-18173971</v>
      </c>
      <c r="R13" s="4"/>
      <c r="S13" s="4">
        <v>576826029</v>
      </c>
    </row>
    <row r="14" spans="1:19" ht="21" x14ac:dyDescent="0.55000000000000004">
      <c r="A14" s="2" t="s">
        <v>39</v>
      </c>
      <c r="C14" s="12" t="s">
        <v>124</v>
      </c>
      <c r="E14" s="4">
        <v>13304756</v>
      </c>
      <c r="F14" s="4"/>
      <c r="G14" s="4">
        <v>1440</v>
      </c>
      <c r="H14" s="4"/>
      <c r="I14" s="4">
        <v>19158848640</v>
      </c>
      <c r="J14" s="4"/>
      <c r="K14" s="4">
        <v>-1147310318</v>
      </c>
      <c r="L14" s="4"/>
      <c r="M14" s="4">
        <v>18011538322</v>
      </c>
      <c r="N14" s="4"/>
      <c r="O14" s="4">
        <v>19158848640</v>
      </c>
      <c r="P14" s="4"/>
      <c r="Q14" s="4">
        <v>-1147310318</v>
      </c>
      <c r="R14" s="4"/>
      <c r="S14" s="4">
        <v>18011538322</v>
      </c>
    </row>
    <row r="15" spans="1:19" ht="21" x14ac:dyDescent="0.55000000000000004">
      <c r="A15" s="2" t="s">
        <v>32</v>
      </c>
      <c r="C15" s="12" t="s">
        <v>125</v>
      </c>
      <c r="E15" s="4">
        <v>33968061</v>
      </c>
      <c r="F15" s="4"/>
      <c r="G15" s="4">
        <v>400</v>
      </c>
      <c r="H15" s="4"/>
      <c r="I15" s="4">
        <v>13587224400</v>
      </c>
      <c r="J15" s="4"/>
      <c r="K15" s="4">
        <v>-1394632130</v>
      </c>
      <c r="L15" s="4"/>
      <c r="M15" s="4">
        <v>12192592270</v>
      </c>
      <c r="N15" s="4"/>
      <c r="O15" s="4">
        <v>13587224400</v>
      </c>
      <c r="P15" s="4"/>
      <c r="Q15" s="4">
        <v>-1394632130</v>
      </c>
      <c r="R15" s="4"/>
      <c r="S15" s="4">
        <v>12192592270</v>
      </c>
    </row>
    <row r="16" spans="1:19" ht="21" x14ac:dyDescent="0.55000000000000004">
      <c r="A16" s="2" t="s">
        <v>35</v>
      </c>
      <c r="C16" s="12" t="s">
        <v>126</v>
      </c>
      <c r="E16" s="4">
        <v>900000</v>
      </c>
      <c r="F16" s="4"/>
      <c r="G16" s="4">
        <v>2500</v>
      </c>
      <c r="H16" s="4"/>
      <c r="I16" s="4">
        <v>2250000000</v>
      </c>
      <c r="J16" s="4"/>
      <c r="K16" s="4">
        <v>-244505495</v>
      </c>
      <c r="L16" s="4"/>
      <c r="M16" s="4">
        <v>2005494505</v>
      </c>
      <c r="N16" s="4"/>
      <c r="O16" s="4">
        <v>2250000000</v>
      </c>
      <c r="P16" s="4"/>
      <c r="Q16" s="4">
        <v>-244505495</v>
      </c>
      <c r="R16" s="4"/>
      <c r="S16" s="4">
        <v>2005494505</v>
      </c>
    </row>
    <row r="17" spans="1:20" ht="21" x14ac:dyDescent="0.55000000000000004">
      <c r="A17" s="2" t="s">
        <v>20</v>
      </c>
      <c r="C17" s="12" t="s">
        <v>127</v>
      </c>
      <c r="E17" s="4">
        <v>34263645</v>
      </c>
      <c r="F17" s="4"/>
      <c r="G17" s="4">
        <v>130</v>
      </c>
      <c r="H17" s="4"/>
      <c r="I17" s="4">
        <v>4454273850</v>
      </c>
      <c r="J17" s="4"/>
      <c r="K17" s="4">
        <v>0</v>
      </c>
      <c r="L17" s="4"/>
      <c r="M17" s="4">
        <v>4454273850</v>
      </c>
      <c r="N17" s="4"/>
      <c r="O17" s="4">
        <v>4454273850</v>
      </c>
      <c r="P17" s="4"/>
      <c r="Q17" s="4">
        <v>0</v>
      </c>
      <c r="R17" s="4"/>
      <c r="S17" s="4">
        <v>4454273850</v>
      </c>
    </row>
    <row r="18" spans="1:20" ht="21" x14ac:dyDescent="0.55000000000000004">
      <c r="A18" s="2" t="s">
        <v>21</v>
      </c>
      <c r="C18" s="12" t="s">
        <v>122</v>
      </c>
      <c r="E18" s="4">
        <v>31350000</v>
      </c>
      <c r="F18" s="4"/>
      <c r="G18" s="4">
        <v>1350</v>
      </c>
      <c r="H18" s="4"/>
      <c r="I18" s="4">
        <v>42322500000</v>
      </c>
      <c r="J18" s="4"/>
      <c r="K18" s="4">
        <v>-5996309524</v>
      </c>
      <c r="L18" s="4"/>
      <c r="M18" s="4">
        <v>36326190476</v>
      </c>
      <c r="N18" s="4"/>
      <c r="O18" s="4">
        <v>42322500000</v>
      </c>
      <c r="P18" s="4"/>
      <c r="Q18" s="4">
        <v>-5996309524</v>
      </c>
      <c r="R18" s="4"/>
      <c r="S18" s="4">
        <v>36326190476</v>
      </c>
    </row>
    <row r="19" spans="1:20" ht="21" x14ac:dyDescent="0.55000000000000004">
      <c r="A19" s="2" t="s">
        <v>50</v>
      </c>
      <c r="C19" s="12" t="s">
        <v>128</v>
      </c>
      <c r="E19" s="4">
        <v>785000</v>
      </c>
      <c r="F19" s="4"/>
      <c r="G19" s="4">
        <v>300</v>
      </c>
      <c r="H19" s="4"/>
      <c r="I19" s="4">
        <v>235500000</v>
      </c>
      <c r="J19" s="4"/>
      <c r="K19" s="4">
        <v>-18298484</v>
      </c>
      <c r="L19" s="4"/>
      <c r="M19" s="4">
        <v>217201516</v>
      </c>
      <c r="N19" s="4"/>
      <c r="O19" s="4">
        <v>235500000</v>
      </c>
      <c r="P19" s="4"/>
      <c r="Q19" s="4">
        <v>-18298484</v>
      </c>
      <c r="R19" s="4"/>
      <c r="S19" s="4">
        <v>217201516</v>
      </c>
    </row>
    <row r="20" spans="1:20" ht="21" x14ac:dyDescent="0.55000000000000004">
      <c r="A20" s="2" t="s">
        <v>47</v>
      </c>
      <c r="C20" s="12" t="s">
        <v>129</v>
      </c>
      <c r="E20" s="4">
        <v>1700000</v>
      </c>
      <c r="F20" s="4"/>
      <c r="G20" s="4">
        <v>590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1003000000</v>
      </c>
      <c r="P20" s="4"/>
      <c r="Q20" s="4">
        <v>-21512064</v>
      </c>
      <c r="R20" s="4"/>
      <c r="S20" s="4">
        <v>981487936</v>
      </c>
    </row>
    <row r="21" spans="1:20" ht="21" x14ac:dyDescent="0.55000000000000004">
      <c r="A21" s="2" t="s">
        <v>130</v>
      </c>
      <c r="C21" s="12" t="s">
        <v>131</v>
      </c>
      <c r="E21" s="4">
        <v>593827</v>
      </c>
      <c r="F21" s="4"/>
      <c r="G21" s="4">
        <v>17165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10193040455</v>
      </c>
      <c r="P21" s="4"/>
      <c r="Q21" s="4">
        <v>0</v>
      </c>
      <c r="R21" s="4"/>
      <c r="S21" s="4">
        <v>10193040455</v>
      </c>
    </row>
    <row r="22" spans="1:20" ht="21" x14ac:dyDescent="0.55000000000000004">
      <c r="A22" s="2" t="s">
        <v>33</v>
      </c>
      <c r="C22" s="12" t="s">
        <v>122</v>
      </c>
      <c r="E22" s="4">
        <v>3000001</v>
      </c>
      <c r="F22" s="4"/>
      <c r="G22" s="4">
        <v>50</v>
      </c>
      <c r="H22" s="4"/>
      <c r="I22" s="4">
        <v>150000050</v>
      </c>
      <c r="J22" s="4"/>
      <c r="K22" s="4">
        <v>-18151722</v>
      </c>
      <c r="L22" s="4"/>
      <c r="M22" s="4">
        <v>131848328</v>
      </c>
      <c r="N22" s="4"/>
      <c r="O22" s="4">
        <v>150000050</v>
      </c>
      <c r="P22" s="4"/>
      <c r="Q22" s="4">
        <v>-18151722</v>
      </c>
      <c r="R22" s="4"/>
      <c r="S22" s="4">
        <v>131848328</v>
      </c>
    </row>
    <row r="23" spans="1:20" ht="21" x14ac:dyDescent="0.55000000000000004">
      <c r="A23" s="2" t="s">
        <v>57</v>
      </c>
      <c r="C23" s="12" t="s">
        <v>124</v>
      </c>
      <c r="E23" s="4">
        <v>3100000</v>
      </c>
      <c r="F23" s="4"/>
      <c r="G23" s="4">
        <v>6500</v>
      </c>
      <c r="H23" s="4"/>
      <c r="I23" s="4">
        <v>20150000000</v>
      </c>
      <c r="J23" s="4"/>
      <c r="K23" s="4">
        <v>-164266304</v>
      </c>
      <c r="L23" s="4"/>
      <c r="M23" s="4">
        <v>19985733696</v>
      </c>
      <c r="N23" s="4"/>
      <c r="O23" s="4">
        <v>20150000000</v>
      </c>
      <c r="P23" s="4"/>
      <c r="Q23" s="4">
        <v>-164266304</v>
      </c>
      <c r="R23" s="4"/>
      <c r="S23" s="4">
        <v>19985733696</v>
      </c>
    </row>
    <row r="24" spans="1:20" ht="21" x14ac:dyDescent="0.55000000000000004">
      <c r="A24" s="2" t="s">
        <v>34</v>
      </c>
      <c r="C24" s="12" t="s">
        <v>132</v>
      </c>
      <c r="E24" s="4">
        <v>6000000</v>
      </c>
      <c r="F24" s="4"/>
      <c r="G24" s="4">
        <v>212</v>
      </c>
      <c r="H24" s="4"/>
      <c r="I24" s="4">
        <v>1272000000</v>
      </c>
      <c r="J24" s="4"/>
      <c r="K24" s="4">
        <v>-71534583</v>
      </c>
      <c r="L24" s="4"/>
      <c r="M24" s="4">
        <v>1200465417</v>
      </c>
      <c r="N24" s="4"/>
      <c r="O24" s="4">
        <v>1272000000</v>
      </c>
      <c r="P24" s="4"/>
      <c r="Q24" s="4">
        <v>-71534583</v>
      </c>
      <c r="R24" s="4"/>
      <c r="S24" s="4">
        <v>1200465417</v>
      </c>
    </row>
    <row r="25" spans="1:20" ht="21" x14ac:dyDescent="0.55000000000000004">
      <c r="A25" s="2" t="s">
        <v>28</v>
      </c>
      <c r="C25" s="12" t="s">
        <v>133</v>
      </c>
      <c r="E25" s="4">
        <v>1673330</v>
      </c>
      <c r="F25" s="4"/>
      <c r="G25" s="4">
        <v>800</v>
      </c>
      <c r="H25" s="4"/>
      <c r="I25" s="4">
        <v>1338664000</v>
      </c>
      <c r="J25" s="4"/>
      <c r="K25" s="4">
        <v>-916266</v>
      </c>
      <c r="L25" s="4"/>
      <c r="M25" s="4">
        <v>1337747734</v>
      </c>
      <c r="N25" s="4"/>
      <c r="O25" s="4">
        <v>1338664000</v>
      </c>
      <c r="P25" s="4"/>
      <c r="Q25" s="4">
        <v>-916266</v>
      </c>
      <c r="R25" s="4"/>
      <c r="S25" s="4">
        <v>1337747734</v>
      </c>
    </row>
    <row r="26" spans="1:20" ht="21" x14ac:dyDescent="0.55000000000000004">
      <c r="A26" s="2" t="s">
        <v>49</v>
      </c>
      <c r="C26" s="12" t="s">
        <v>132</v>
      </c>
      <c r="E26" s="4">
        <v>3573734</v>
      </c>
      <c r="F26" s="4"/>
      <c r="G26" s="4">
        <v>450</v>
      </c>
      <c r="H26" s="4"/>
      <c r="I26" s="4">
        <v>1608180300</v>
      </c>
      <c r="J26" s="4"/>
      <c r="K26" s="4">
        <v>-152542831</v>
      </c>
      <c r="L26" s="4"/>
      <c r="M26" s="4">
        <v>1455637469</v>
      </c>
      <c r="N26" s="4"/>
      <c r="O26" s="4">
        <v>1608180300</v>
      </c>
      <c r="P26" s="4"/>
      <c r="Q26" s="4">
        <v>-152542831</v>
      </c>
      <c r="R26" s="4"/>
      <c r="S26" s="4">
        <v>1455637469</v>
      </c>
    </row>
    <row r="27" spans="1:20" ht="21" x14ac:dyDescent="0.55000000000000004">
      <c r="A27" s="2" t="s">
        <v>15</v>
      </c>
      <c r="C27" s="12" t="s">
        <v>134</v>
      </c>
      <c r="E27" s="4">
        <v>2500000</v>
      </c>
      <c r="F27" s="4"/>
      <c r="G27" s="4">
        <v>1700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4250000000</v>
      </c>
      <c r="P27" s="4"/>
      <c r="Q27" s="4">
        <v>-254507405</v>
      </c>
      <c r="R27" s="4"/>
      <c r="S27" s="4">
        <v>3995492595</v>
      </c>
    </row>
    <row r="28" spans="1:20" ht="21" x14ac:dyDescent="0.55000000000000004">
      <c r="A28" s="2" t="s">
        <v>135</v>
      </c>
      <c r="C28" s="12" t="s">
        <v>136</v>
      </c>
      <c r="E28" s="4">
        <v>25453</v>
      </c>
      <c r="F28" s="4"/>
      <c r="G28" s="4">
        <v>40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1018120</v>
      </c>
      <c r="P28" s="4"/>
      <c r="Q28" s="4">
        <v>-125890</v>
      </c>
      <c r="R28" s="4"/>
      <c r="S28" s="4">
        <v>892230</v>
      </c>
    </row>
    <row r="29" spans="1:20" ht="19.5" thickBot="1" x14ac:dyDescent="0.5">
      <c r="I29" s="8">
        <f>SUM(I8:I28)</f>
        <v>123679418560</v>
      </c>
      <c r="K29" s="8">
        <f>SUM(K8:K28)</f>
        <v>-10967652274</v>
      </c>
      <c r="M29" s="8">
        <f>SUM(M8:M28)</f>
        <v>112711766286</v>
      </c>
      <c r="O29" s="8">
        <f>SUM(O8:O28)</f>
        <v>150376477135</v>
      </c>
      <c r="Q29" s="8">
        <f>SUM(Q8:Q28)</f>
        <v>-12117929029</v>
      </c>
      <c r="S29" s="8">
        <f>SUM(S8:S28)</f>
        <v>138258548106</v>
      </c>
    </row>
    <row r="30" spans="1:20" ht="19.5" thickTop="1" x14ac:dyDescent="0.45">
      <c r="I30" s="3"/>
      <c r="K30" s="4"/>
      <c r="M30" s="3"/>
      <c r="O30" s="3"/>
      <c r="Q30" s="3"/>
      <c r="S30" s="3"/>
    </row>
    <row r="31" spans="1:20" x14ac:dyDescent="0.45"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5" spans="13:13" x14ac:dyDescent="0.45">
      <c r="M35" s="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8"/>
  <sheetViews>
    <sheetView rightToLeft="1" view="pageBreakPreview" topLeftCell="A25" zoomScale="80" zoomScaleNormal="100" zoomScaleSheetLayoutView="80" workbookViewId="0">
      <selection activeCell="Z39" sqref="Z39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30" x14ac:dyDescent="0.45">
      <c r="A6" s="29" t="s">
        <v>3</v>
      </c>
      <c r="C6" s="30" t="s">
        <v>105</v>
      </c>
      <c r="D6" s="30" t="s">
        <v>105</v>
      </c>
      <c r="E6" s="30" t="s">
        <v>105</v>
      </c>
      <c r="F6" s="30" t="s">
        <v>105</v>
      </c>
      <c r="G6" s="30" t="s">
        <v>105</v>
      </c>
      <c r="H6" s="30" t="s">
        <v>105</v>
      </c>
      <c r="I6" s="30" t="s">
        <v>105</v>
      </c>
      <c r="K6" s="30" t="s">
        <v>106</v>
      </c>
      <c r="L6" s="30" t="s">
        <v>106</v>
      </c>
      <c r="M6" s="30" t="s">
        <v>106</v>
      </c>
      <c r="N6" s="30" t="s">
        <v>106</v>
      </c>
      <c r="O6" s="30" t="s">
        <v>106</v>
      </c>
      <c r="P6" s="30" t="s">
        <v>106</v>
      </c>
      <c r="Q6" s="30" t="s">
        <v>106</v>
      </c>
    </row>
    <row r="7" spans="1:17" ht="30" x14ac:dyDescent="0.45">
      <c r="A7" s="30" t="s">
        <v>3</v>
      </c>
      <c r="C7" s="30" t="s">
        <v>7</v>
      </c>
      <c r="E7" s="30" t="s">
        <v>137</v>
      </c>
      <c r="G7" s="30" t="s">
        <v>138</v>
      </c>
      <c r="I7" s="30" t="s">
        <v>139</v>
      </c>
      <c r="K7" s="30" t="s">
        <v>7</v>
      </c>
      <c r="M7" s="30" t="s">
        <v>137</v>
      </c>
      <c r="O7" s="30" t="s">
        <v>138</v>
      </c>
      <c r="Q7" s="30" t="s">
        <v>139</v>
      </c>
    </row>
    <row r="8" spans="1:17" ht="21" x14ac:dyDescent="0.55000000000000004">
      <c r="A8" s="2" t="s">
        <v>46</v>
      </c>
      <c r="C8" s="4">
        <v>2300000</v>
      </c>
      <c r="D8" s="4"/>
      <c r="E8" s="4">
        <v>48835688400</v>
      </c>
      <c r="F8" s="4"/>
      <c r="G8" s="4">
        <v>-53957034000</v>
      </c>
      <c r="H8" s="4"/>
      <c r="I8" s="4">
        <f>E8+G8</f>
        <v>-5121345600</v>
      </c>
      <c r="J8" s="4"/>
      <c r="K8" s="4">
        <v>2300000</v>
      </c>
      <c r="L8" s="4"/>
      <c r="M8" s="4">
        <v>48835688400</v>
      </c>
      <c r="N8" s="4"/>
      <c r="O8" s="4">
        <v>-65983050900</v>
      </c>
      <c r="P8" s="4"/>
      <c r="Q8" s="4">
        <f>M8+O8</f>
        <v>-17147362500</v>
      </c>
    </row>
    <row r="9" spans="1:17" ht="21" x14ac:dyDescent="0.55000000000000004">
      <c r="A9" s="2" t="s">
        <v>50</v>
      </c>
      <c r="C9" s="4">
        <v>785000</v>
      </c>
      <c r="D9" s="4"/>
      <c r="E9" s="4">
        <v>63752899725</v>
      </c>
      <c r="F9" s="4"/>
      <c r="G9" s="4">
        <v>-73350949500</v>
      </c>
      <c r="H9" s="4"/>
      <c r="I9" s="4">
        <f t="shared" ref="I9:I53" si="0">E9+G9</f>
        <v>-9598049775</v>
      </c>
      <c r="J9" s="4"/>
      <c r="K9" s="4">
        <v>785000</v>
      </c>
      <c r="L9" s="4"/>
      <c r="M9" s="4">
        <v>63752899725</v>
      </c>
      <c r="N9" s="4"/>
      <c r="O9" s="4">
        <v>-73350949500</v>
      </c>
      <c r="P9" s="4"/>
      <c r="Q9" s="4">
        <f t="shared" ref="Q9:Q54" si="1">M9+O9</f>
        <v>-9598049775</v>
      </c>
    </row>
    <row r="10" spans="1:17" ht="21" x14ac:dyDescent="0.55000000000000004">
      <c r="A10" s="2" t="s">
        <v>32</v>
      </c>
      <c r="C10" s="4">
        <v>34100000</v>
      </c>
      <c r="D10" s="4"/>
      <c r="E10" s="4">
        <v>191518643250</v>
      </c>
      <c r="F10" s="4"/>
      <c r="G10" s="4">
        <v>-202704687900</v>
      </c>
      <c r="H10" s="4"/>
      <c r="I10" s="4">
        <f t="shared" si="0"/>
        <v>-11186044650</v>
      </c>
      <c r="J10" s="4"/>
      <c r="K10" s="4">
        <v>34100000</v>
      </c>
      <c r="L10" s="4"/>
      <c r="M10" s="4">
        <v>191518643250</v>
      </c>
      <c r="N10" s="4"/>
      <c r="O10" s="4">
        <v>-194562160402</v>
      </c>
      <c r="P10" s="4"/>
      <c r="Q10" s="4">
        <f t="shared" si="1"/>
        <v>-3043517152</v>
      </c>
    </row>
    <row r="11" spans="1:17" ht="21" x14ac:dyDescent="0.55000000000000004">
      <c r="A11" s="2" t="s">
        <v>38</v>
      </c>
      <c r="C11" s="4">
        <v>22808126</v>
      </c>
      <c r="D11" s="4"/>
      <c r="E11" s="4">
        <v>226950900679</v>
      </c>
      <c r="F11" s="4"/>
      <c r="G11" s="4">
        <v>-248716421623</v>
      </c>
      <c r="H11" s="4"/>
      <c r="I11" s="4">
        <f t="shared" si="0"/>
        <v>-21765520944</v>
      </c>
      <c r="J11" s="4"/>
      <c r="K11" s="4">
        <v>22808126</v>
      </c>
      <c r="L11" s="4"/>
      <c r="M11" s="4">
        <v>226950900679</v>
      </c>
      <c r="N11" s="4"/>
      <c r="O11" s="4">
        <v>-244635661413</v>
      </c>
      <c r="P11" s="4"/>
      <c r="Q11" s="4">
        <f t="shared" si="1"/>
        <v>-17684760734</v>
      </c>
    </row>
    <row r="12" spans="1:17" ht="21" x14ac:dyDescent="0.55000000000000004">
      <c r="A12" s="2" t="s">
        <v>21</v>
      </c>
      <c r="C12" s="4">
        <v>31350000</v>
      </c>
      <c r="D12" s="4"/>
      <c r="E12" s="4">
        <v>253982260125</v>
      </c>
      <c r="F12" s="4"/>
      <c r="G12" s="4">
        <v>-285224587449</v>
      </c>
      <c r="H12" s="4"/>
      <c r="I12" s="4">
        <f t="shared" si="0"/>
        <v>-31242327324</v>
      </c>
      <c r="J12" s="4"/>
      <c r="K12" s="4">
        <v>31350000</v>
      </c>
      <c r="L12" s="4"/>
      <c r="M12" s="4">
        <v>253982260125</v>
      </c>
      <c r="N12" s="4"/>
      <c r="O12" s="4">
        <v>-283693750449</v>
      </c>
      <c r="P12" s="4"/>
      <c r="Q12" s="4">
        <f t="shared" si="1"/>
        <v>-29711490324</v>
      </c>
    </row>
    <row r="13" spans="1:17" ht="21" x14ac:dyDescent="0.55000000000000004">
      <c r="A13" s="2" t="s">
        <v>64</v>
      </c>
      <c r="C13" s="4">
        <v>1621000</v>
      </c>
      <c r="D13" s="4"/>
      <c r="E13" s="4">
        <v>19545736756</v>
      </c>
      <c r="F13" s="4"/>
      <c r="G13" s="4">
        <v>-19270348269</v>
      </c>
      <c r="H13" s="4"/>
      <c r="I13" s="4">
        <f t="shared" si="0"/>
        <v>275388487</v>
      </c>
      <c r="J13" s="4"/>
      <c r="K13" s="4">
        <v>1621000</v>
      </c>
      <c r="L13" s="4"/>
      <c r="M13" s="4">
        <v>19545736756</v>
      </c>
      <c r="N13" s="4"/>
      <c r="O13" s="4">
        <v>-19270348269</v>
      </c>
      <c r="P13" s="4"/>
      <c r="Q13" s="4">
        <f t="shared" si="1"/>
        <v>275388487</v>
      </c>
    </row>
    <row r="14" spans="1:17" ht="21" x14ac:dyDescent="0.55000000000000004">
      <c r="A14" s="2" t="s">
        <v>22</v>
      </c>
      <c r="C14" s="4">
        <v>6450000</v>
      </c>
      <c r="D14" s="4"/>
      <c r="E14" s="4">
        <v>108484652700</v>
      </c>
      <c r="F14" s="4"/>
      <c r="G14" s="4">
        <v>-138042232425</v>
      </c>
      <c r="H14" s="4"/>
      <c r="I14" s="4">
        <f t="shared" si="0"/>
        <v>-29557579725</v>
      </c>
      <c r="J14" s="4"/>
      <c r="K14" s="4">
        <v>6450000</v>
      </c>
      <c r="L14" s="4"/>
      <c r="M14" s="4">
        <v>108484652700</v>
      </c>
      <c r="N14" s="4"/>
      <c r="O14" s="4">
        <v>-146120876775</v>
      </c>
      <c r="P14" s="4"/>
      <c r="Q14" s="4">
        <f t="shared" si="1"/>
        <v>-37636224075</v>
      </c>
    </row>
    <row r="15" spans="1:17" ht="21" x14ac:dyDescent="0.55000000000000004">
      <c r="A15" s="2" t="s">
        <v>66</v>
      </c>
      <c r="C15" s="4">
        <v>1405546</v>
      </c>
      <c r="D15" s="4"/>
      <c r="E15" s="4">
        <v>18834026857</v>
      </c>
      <c r="F15" s="4"/>
      <c r="G15" s="4">
        <v>-16960941494</v>
      </c>
      <c r="H15" s="4"/>
      <c r="I15" s="4">
        <f t="shared" si="0"/>
        <v>1873085363</v>
      </c>
      <c r="J15" s="4"/>
      <c r="K15" s="4">
        <v>1405546</v>
      </c>
      <c r="L15" s="4"/>
      <c r="M15" s="4">
        <v>18834026857</v>
      </c>
      <c r="N15" s="4"/>
      <c r="O15" s="4">
        <v>-16960941494</v>
      </c>
      <c r="P15" s="4"/>
      <c r="Q15" s="4">
        <f t="shared" si="1"/>
        <v>1873085363</v>
      </c>
    </row>
    <row r="16" spans="1:17" ht="21" x14ac:dyDescent="0.55000000000000004">
      <c r="A16" s="2" t="s">
        <v>63</v>
      </c>
      <c r="C16" s="4">
        <v>5990742</v>
      </c>
      <c r="D16" s="4"/>
      <c r="E16" s="4">
        <v>26273888339</v>
      </c>
      <c r="F16" s="4"/>
      <c r="G16" s="4">
        <v>-30013689308</v>
      </c>
      <c r="H16" s="4"/>
      <c r="I16" s="4">
        <f t="shared" si="0"/>
        <v>-3739800969</v>
      </c>
      <c r="J16" s="4"/>
      <c r="K16" s="4">
        <v>5990742</v>
      </c>
      <c r="L16" s="4"/>
      <c r="M16" s="4">
        <v>26273888339</v>
      </c>
      <c r="N16" s="4"/>
      <c r="O16" s="4">
        <v>-33467645618</v>
      </c>
      <c r="P16" s="4"/>
      <c r="Q16" s="4">
        <f t="shared" si="1"/>
        <v>-7193757279</v>
      </c>
    </row>
    <row r="17" spans="1:17" ht="21" x14ac:dyDescent="0.55000000000000004">
      <c r="A17" s="2" t="s">
        <v>60</v>
      </c>
      <c r="C17" s="4">
        <v>16000000</v>
      </c>
      <c r="D17" s="4"/>
      <c r="E17" s="4">
        <v>86044968000</v>
      </c>
      <c r="F17" s="4"/>
      <c r="G17" s="4">
        <v>-115697479496</v>
      </c>
      <c r="H17" s="4"/>
      <c r="I17" s="4">
        <f t="shared" si="0"/>
        <v>-29652511496</v>
      </c>
      <c r="J17" s="4"/>
      <c r="K17" s="4">
        <v>16000000</v>
      </c>
      <c r="L17" s="4"/>
      <c r="M17" s="4">
        <v>86044968000</v>
      </c>
      <c r="N17" s="4"/>
      <c r="O17" s="4">
        <v>-119922191996</v>
      </c>
      <c r="P17" s="4"/>
      <c r="Q17" s="4">
        <f t="shared" si="1"/>
        <v>-33877223996</v>
      </c>
    </row>
    <row r="18" spans="1:17" ht="21" x14ac:dyDescent="0.55000000000000004">
      <c r="A18" s="2" t="s">
        <v>51</v>
      </c>
      <c r="C18" s="4">
        <v>44400000</v>
      </c>
      <c r="D18" s="4"/>
      <c r="E18" s="4">
        <v>485052661800</v>
      </c>
      <c r="F18" s="4"/>
      <c r="G18" s="4">
        <v>-506679213600</v>
      </c>
      <c r="H18" s="4"/>
      <c r="I18" s="4">
        <f t="shared" si="0"/>
        <v>-21626551800</v>
      </c>
      <c r="J18" s="4"/>
      <c r="K18" s="4">
        <v>44400000</v>
      </c>
      <c r="L18" s="4"/>
      <c r="M18" s="4">
        <v>485052661800</v>
      </c>
      <c r="N18" s="4"/>
      <c r="O18" s="4">
        <v>-553463182800</v>
      </c>
      <c r="P18" s="4"/>
      <c r="Q18" s="4">
        <f t="shared" si="1"/>
        <v>-68410521000</v>
      </c>
    </row>
    <row r="19" spans="1:17" ht="21" x14ac:dyDescent="0.55000000000000004">
      <c r="A19" s="2" t="s">
        <v>15</v>
      </c>
      <c r="C19" s="4">
        <v>2500000</v>
      </c>
      <c r="D19" s="4"/>
      <c r="E19" s="4">
        <v>47018565000</v>
      </c>
      <c r="F19" s="4"/>
      <c r="G19" s="4">
        <v>-51690600000</v>
      </c>
      <c r="H19" s="4"/>
      <c r="I19" s="4">
        <f t="shared" si="0"/>
        <v>-4672035000</v>
      </c>
      <c r="J19" s="4"/>
      <c r="K19" s="4">
        <v>2500000</v>
      </c>
      <c r="L19" s="4"/>
      <c r="M19" s="4">
        <v>47018565000</v>
      </c>
      <c r="N19" s="4"/>
      <c r="O19" s="4">
        <v>-50044900000</v>
      </c>
      <c r="P19" s="4"/>
      <c r="Q19" s="4">
        <f t="shared" si="1"/>
        <v>-3026335000</v>
      </c>
    </row>
    <row r="20" spans="1:17" ht="21" x14ac:dyDescent="0.55000000000000004">
      <c r="A20" s="2" t="s">
        <v>62</v>
      </c>
      <c r="C20" s="4">
        <v>10200</v>
      </c>
      <c r="D20" s="4"/>
      <c r="E20" s="4">
        <v>465323353</v>
      </c>
      <c r="F20" s="4"/>
      <c r="G20" s="4">
        <v>-465323353</v>
      </c>
      <c r="H20" s="4"/>
      <c r="I20" s="4">
        <f t="shared" si="0"/>
        <v>0</v>
      </c>
      <c r="J20" s="4"/>
      <c r="K20" s="4">
        <v>10200</v>
      </c>
      <c r="L20" s="4"/>
      <c r="M20" s="4">
        <v>465323353</v>
      </c>
      <c r="N20" s="4"/>
      <c r="O20" s="4">
        <v>-465323353</v>
      </c>
      <c r="P20" s="4"/>
      <c r="Q20" s="4">
        <f t="shared" si="1"/>
        <v>0</v>
      </c>
    </row>
    <row r="21" spans="1:17" ht="21" x14ac:dyDescent="0.55000000000000004">
      <c r="A21" s="2" t="s">
        <v>54</v>
      </c>
      <c r="C21" s="4">
        <v>85000000</v>
      </c>
      <c r="D21" s="4"/>
      <c r="E21" s="4">
        <v>137303156250</v>
      </c>
      <c r="F21" s="4"/>
      <c r="G21" s="4">
        <v>-152089650000</v>
      </c>
      <c r="H21" s="4"/>
      <c r="I21" s="4">
        <f t="shared" si="0"/>
        <v>-14786493750</v>
      </c>
      <c r="J21" s="4"/>
      <c r="K21" s="4">
        <v>85000000</v>
      </c>
      <c r="L21" s="4"/>
      <c r="M21" s="4">
        <v>137303156250</v>
      </c>
      <c r="N21" s="4"/>
      <c r="O21" s="4">
        <v>-162651431250</v>
      </c>
      <c r="P21" s="4"/>
      <c r="Q21" s="4">
        <f t="shared" si="1"/>
        <v>-25348275000</v>
      </c>
    </row>
    <row r="22" spans="1:17" ht="21" x14ac:dyDescent="0.55000000000000004">
      <c r="A22" s="2" t="s">
        <v>39</v>
      </c>
      <c r="C22" s="4">
        <v>13304756</v>
      </c>
      <c r="D22" s="4"/>
      <c r="E22" s="4">
        <v>114004609089</v>
      </c>
      <c r="F22" s="4"/>
      <c r="G22" s="4">
        <v>-134107509996</v>
      </c>
      <c r="H22" s="4"/>
      <c r="I22" s="4">
        <f t="shared" si="0"/>
        <v>-20102900907</v>
      </c>
      <c r="J22" s="4"/>
      <c r="K22" s="4">
        <v>13304756</v>
      </c>
      <c r="L22" s="4"/>
      <c r="M22" s="4">
        <v>114004609089</v>
      </c>
      <c r="N22" s="4"/>
      <c r="O22" s="4">
        <v>-142836401179</v>
      </c>
      <c r="P22" s="4"/>
      <c r="Q22" s="4">
        <f t="shared" si="1"/>
        <v>-28831792090</v>
      </c>
    </row>
    <row r="23" spans="1:17" ht="21" x14ac:dyDescent="0.55000000000000004">
      <c r="A23" s="2" t="s">
        <v>41</v>
      </c>
      <c r="C23" s="4">
        <v>10233871</v>
      </c>
      <c r="D23" s="4"/>
      <c r="E23" s="4">
        <v>139268088910</v>
      </c>
      <c r="F23" s="4"/>
      <c r="G23" s="4">
        <v>-140387116652</v>
      </c>
      <c r="H23" s="4"/>
      <c r="I23" s="4">
        <f t="shared" si="0"/>
        <v>-1119027742</v>
      </c>
      <c r="J23" s="4"/>
      <c r="K23" s="4">
        <v>10233871</v>
      </c>
      <c r="L23" s="4"/>
      <c r="M23" s="4">
        <v>139268088910</v>
      </c>
      <c r="N23" s="4"/>
      <c r="O23" s="4">
        <v>-148557953710</v>
      </c>
      <c r="P23" s="4"/>
      <c r="Q23" s="4">
        <f t="shared" si="1"/>
        <v>-9289864800</v>
      </c>
    </row>
    <row r="24" spans="1:17" ht="21" x14ac:dyDescent="0.55000000000000004">
      <c r="A24" s="16" t="s">
        <v>40</v>
      </c>
      <c r="C24" s="4">
        <v>16000000</v>
      </c>
      <c r="D24" s="4"/>
      <c r="E24" s="4">
        <v>138371760000</v>
      </c>
      <c r="F24" s="4"/>
      <c r="G24" s="4">
        <v>-145369872000</v>
      </c>
      <c r="H24" s="4"/>
      <c r="I24" s="4">
        <f t="shared" si="0"/>
        <v>-6998112000</v>
      </c>
      <c r="J24" s="4"/>
      <c r="K24" s="4">
        <v>16000000</v>
      </c>
      <c r="L24" s="4"/>
      <c r="M24" s="4">
        <v>138371760000</v>
      </c>
      <c r="N24" s="4"/>
      <c r="O24" s="4">
        <v>-162706104000</v>
      </c>
      <c r="P24" s="4"/>
      <c r="Q24" s="4">
        <f t="shared" si="1"/>
        <v>-24334344000</v>
      </c>
    </row>
    <row r="25" spans="1:17" ht="21" x14ac:dyDescent="0.55000000000000004">
      <c r="A25" s="2" t="s">
        <v>42</v>
      </c>
      <c r="C25" s="4">
        <v>40000000</v>
      </c>
      <c r="D25" s="4"/>
      <c r="E25" s="4">
        <v>559053720000</v>
      </c>
      <c r="F25" s="4"/>
      <c r="G25" s="4">
        <v>-575361049818</v>
      </c>
      <c r="H25" s="4"/>
      <c r="I25" s="4">
        <f t="shared" si="0"/>
        <v>-16307329818</v>
      </c>
      <c r="J25" s="4"/>
      <c r="K25" s="4">
        <v>40000000</v>
      </c>
      <c r="L25" s="4"/>
      <c r="M25" s="4">
        <v>559053720000</v>
      </c>
      <c r="N25" s="4"/>
      <c r="O25" s="4">
        <v>-581524159818</v>
      </c>
      <c r="P25" s="4"/>
      <c r="Q25" s="4">
        <f t="shared" si="1"/>
        <v>-22470439818</v>
      </c>
    </row>
    <row r="26" spans="1:17" ht="21" x14ac:dyDescent="0.55000000000000004">
      <c r="A26" s="2" t="s">
        <v>57</v>
      </c>
      <c r="C26" s="4">
        <v>3100000</v>
      </c>
      <c r="D26" s="4"/>
      <c r="E26" s="4">
        <v>86406802200</v>
      </c>
      <c r="F26" s="4"/>
      <c r="G26" s="4">
        <v>-98209157850</v>
      </c>
      <c r="H26" s="4"/>
      <c r="I26" s="4">
        <f t="shared" si="0"/>
        <v>-11802355650</v>
      </c>
      <c r="J26" s="4"/>
      <c r="K26" s="4">
        <v>3100000</v>
      </c>
      <c r="L26" s="4"/>
      <c r="M26" s="4">
        <v>86406802200</v>
      </c>
      <c r="N26" s="4"/>
      <c r="O26" s="4">
        <v>-82246702950</v>
      </c>
      <c r="P26" s="4"/>
      <c r="Q26" s="4">
        <f t="shared" si="1"/>
        <v>4160099250</v>
      </c>
    </row>
    <row r="27" spans="1:17" ht="21" x14ac:dyDescent="0.55000000000000004">
      <c r="A27" s="2" t="s">
        <v>33</v>
      </c>
      <c r="C27" s="4">
        <v>3000001</v>
      </c>
      <c r="D27" s="4"/>
      <c r="E27" s="4">
        <v>25318461939</v>
      </c>
      <c r="F27" s="4"/>
      <c r="G27" s="4">
        <v>-25676319746</v>
      </c>
      <c r="H27" s="4"/>
      <c r="I27" s="4">
        <f t="shared" si="0"/>
        <v>-357857807</v>
      </c>
      <c r="J27" s="4"/>
      <c r="K27" s="4">
        <v>3000001</v>
      </c>
      <c r="L27" s="4"/>
      <c r="M27" s="4">
        <v>25318461939</v>
      </c>
      <c r="N27" s="4"/>
      <c r="O27" s="4">
        <v>-21978452822</v>
      </c>
      <c r="P27" s="4"/>
      <c r="Q27" s="4">
        <f t="shared" si="1"/>
        <v>3340009117</v>
      </c>
    </row>
    <row r="28" spans="1:17" ht="21" x14ac:dyDescent="0.55000000000000004">
      <c r="A28" s="2" t="s">
        <v>31</v>
      </c>
      <c r="C28" s="4">
        <v>5818182</v>
      </c>
      <c r="D28" s="4"/>
      <c r="E28" s="4">
        <v>38749877574</v>
      </c>
      <c r="F28" s="4"/>
      <c r="G28" s="4">
        <v>-44533441391</v>
      </c>
      <c r="H28" s="4"/>
      <c r="I28" s="4">
        <f t="shared" si="0"/>
        <v>-5783563817</v>
      </c>
      <c r="J28" s="4"/>
      <c r="K28" s="4">
        <v>5818182</v>
      </c>
      <c r="L28" s="4"/>
      <c r="M28" s="4">
        <v>38749877574</v>
      </c>
      <c r="N28" s="4"/>
      <c r="O28" s="4">
        <v>-52861773288</v>
      </c>
      <c r="P28" s="4"/>
      <c r="Q28" s="4">
        <f t="shared" si="1"/>
        <v>-14111895714</v>
      </c>
    </row>
    <row r="29" spans="1:17" ht="21" x14ac:dyDescent="0.55000000000000004">
      <c r="A29" s="2" t="s">
        <v>37</v>
      </c>
      <c r="C29" s="4">
        <v>4000000</v>
      </c>
      <c r="D29" s="4"/>
      <c r="E29" s="4">
        <v>86959494000</v>
      </c>
      <c r="F29" s="4"/>
      <c r="G29" s="4">
        <v>-82983294000</v>
      </c>
      <c r="H29" s="4"/>
      <c r="I29" s="4">
        <f t="shared" si="0"/>
        <v>3976200000</v>
      </c>
      <c r="J29" s="4"/>
      <c r="K29" s="4">
        <v>4000000</v>
      </c>
      <c r="L29" s="4"/>
      <c r="M29" s="4">
        <v>86959494000</v>
      </c>
      <c r="N29" s="4"/>
      <c r="O29" s="4">
        <v>-91253790000</v>
      </c>
      <c r="P29" s="4"/>
      <c r="Q29" s="4">
        <f t="shared" si="1"/>
        <v>-4294296000</v>
      </c>
    </row>
    <row r="30" spans="1:17" ht="21" x14ac:dyDescent="0.55000000000000004">
      <c r="A30" s="2" t="s">
        <v>35</v>
      </c>
      <c r="C30" s="4">
        <v>900000</v>
      </c>
      <c r="D30" s="4"/>
      <c r="E30" s="4">
        <v>19252760400</v>
      </c>
      <c r="F30" s="4"/>
      <c r="G30" s="4">
        <v>-21999320550</v>
      </c>
      <c r="H30" s="4"/>
      <c r="I30" s="4">
        <f t="shared" si="0"/>
        <v>-2746560150</v>
      </c>
      <c r="J30" s="4"/>
      <c r="K30" s="4">
        <v>900000</v>
      </c>
      <c r="L30" s="4"/>
      <c r="M30" s="4">
        <v>19252760400</v>
      </c>
      <c r="N30" s="4"/>
      <c r="O30" s="4">
        <v>-23976486000</v>
      </c>
      <c r="P30" s="4"/>
      <c r="Q30" s="4">
        <f t="shared" si="1"/>
        <v>-4723725600</v>
      </c>
    </row>
    <row r="31" spans="1:17" ht="21" x14ac:dyDescent="0.55000000000000004">
      <c r="A31" s="2" t="s">
        <v>48</v>
      </c>
      <c r="C31" s="4">
        <v>20884146</v>
      </c>
      <c r="D31" s="4"/>
      <c r="E31" s="4">
        <v>169400664303</v>
      </c>
      <c r="F31" s="4"/>
      <c r="G31" s="4">
        <v>-178119816142</v>
      </c>
      <c r="H31" s="4"/>
      <c r="I31" s="4">
        <f t="shared" si="0"/>
        <v>-8719151839</v>
      </c>
      <c r="J31" s="4"/>
      <c r="K31" s="4">
        <v>20884146</v>
      </c>
      <c r="L31" s="4"/>
      <c r="M31" s="4">
        <v>169400664303</v>
      </c>
      <c r="N31" s="4"/>
      <c r="O31" s="4">
        <v>-173967839076</v>
      </c>
      <c r="P31" s="4"/>
      <c r="Q31" s="4">
        <f t="shared" si="1"/>
        <v>-4567174773</v>
      </c>
    </row>
    <row r="32" spans="1:17" ht="21" x14ac:dyDescent="0.55000000000000004">
      <c r="A32" s="2" t="s">
        <v>36</v>
      </c>
      <c r="C32" s="4">
        <v>14950000</v>
      </c>
      <c r="D32" s="4"/>
      <c r="E32" s="4">
        <v>236142044775</v>
      </c>
      <c r="F32" s="4"/>
      <c r="G32" s="4">
        <v>-249516987525</v>
      </c>
      <c r="H32" s="4"/>
      <c r="I32" s="4">
        <f t="shared" si="0"/>
        <v>-13374942750</v>
      </c>
      <c r="J32" s="4"/>
      <c r="K32" s="4">
        <v>14950000</v>
      </c>
      <c r="L32" s="4"/>
      <c r="M32" s="4">
        <v>236142044775</v>
      </c>
      <c r="N32" s="4"/>
      <c r="O32" s="4">
        <v>-249665598000</v>
      </c>
      <c r="P32" s="4"/>
      <c r="Q32" s="4">
        <f t="shared" si="1"/>
        <v>-13523553225</v>
      </c>
    </row>
    <row r="33" spans="1:17" ht="21" x14ac:dyDescent="0.55000000000000004">
      <c r="A33" s="2" t="s">
        <v>52</v>
      </c>
      <c r="C33" s="4">
        <v>49380632</v>
      </c>
      <c r="D33" s="4"/>
      <c r="E33" s="4">
        <v>99302631275</v>
      </c>
      <c r="F33" s="4"/>
      <c r="G33" s="4">
        <v>-105683917516</v>
      </c>
      <c r="H33" s="4"/>
      <c r="I33" s="4">
        <f t="shared" si="0"/>
        <v>-6381286241</v>
      </c>
      <c r="J33" s="4"/>
      <c r="K33" s="4">
        <v>49380632</v>
      </c>
      <c r="L33" s="4"/>
      <c r="M33" s="4">
        <v>99302631275</v>
      </c>
      <c r="N33" s="4"/>
      <c r="O33" s="4">
        <v>-115992149137</v>
      </c>
      <c r="P33" s="4"/>
      <c r="Q33" s="4">
        <f t="shared" si="1"/>
        <v>-16689517862</v>
      </c>
    </row>
    <row r="34" spans="1:17" ht="21" x14ac:dyDescent="0.55000000000000004">
      <c r="A34" s="2" t="s">
        <v>65</v>
      </c>
      <c r="C34" s="4">
        <v>2274579</v>
      </c>
      <c r="D34" s="4"/>
      <c r="E34" s="4">
        <v>23175713863</v>
      </c>
      <c r="F34" s="4"/>
      <c r="G34" s="4">
        <v>-22929976863</v>
      </c>
      <c r="H34" s="4"/>
      <c r="I34" s="4">
        <f t="shared" si="0"/>
        <v>245737000</v>
      </c>
      <c r="J34" s="4"/>
      <c r="K34" s="4">
        <v>2274579</v>
      </c>
      <c r="L34" s="4"/>
      <c r="M34" s="4">
        <v>23175713863</v>
      </c>
      <c r="N34" s="4"/>
      <c r="O34" s="4">
        <v>-22929976863</v>
      </c>
      <c r="P34" s="4"/>
      <c r="Q34" s="4">
        <f t="shared" si="1"/>
        <v>245737000</v>
      </c>
    </row>
    <row r="35" spans="1:17" ht="21" x14ac:dyDescent="0.55000000000000004">
      <c r="A35" s="2" t="s">
        <v>49</v>
      </c>
      <c r="C35" s="4">
        <v>3573734</v>
      </c>
      <c r="D35" s="4"/>
      <c r="E35" s="4">
        <v>113856672560</v>
      </c>
      <c r="F35" s="4"/>
      <c r="G35" s="4">
        <v>-122382601239</v>
      </c>
      <c r="H35" s="4"/>
      <c r="I35" s="4">
        <f t="shared" si="0"/>
        <v>-8525928679</v>
      </c>
      <c r="J35" s="4"/>
      <c r="K35" s="4">
        <v>3573734</v>
      </c>
      <c r="L35" s="4"/>
      <c r="M35" s="4">
        <v>113856672560</v>
      </c>
      <c r="N35" s="4"/>
      <c r="O35" s="4">
        <v>-123625965837</v>
      </c>
      <c r="P35" s="4"/>
      <c r="Q35" s="4">
        <f t="shared" si="1"/>
        <v>-9769293277</v>
      </c>
    </row>
    <row r="36" spans="1:17" ht="21" x14ac:dyDescent="0.55000000000000004">
      <c r="A36" s="2" t="s">
        <v>55</v>
      </c>
      <c r="C36" s="4">
        <v>2000000</v>
      </c>
      <c r="D36" s="4"/>
      <c r="E36" s="4">
        <v>59543595000</v>
      </c>
      <c r="F36" s="4"/>
      <c r="G36" s="4">
        <v>-60736455000</v>
      </c>
      <c r="H36" s="4"/>
      <c r="I36" s="4">
        <f t="shared" si="0"/>
        <v>-1192860000</v>
      </c>
      <c r="J36" s="4"/>
      <c r="K36" s="4">
        <v>2000000</v>
      </c>
      <c r="L36" s="4"/>
      <c r="M36" s="4">
        <v>59543595000</v>
      </c>
      <c r="N36" s="4"/>
      <c r="O36" s="4">
        <v>-61233480000</v>
      </c>
      <c r="P36" s="4"/>
      <c r="Q36" s="4">
        <f t="shared" si="1"/>
        <v>-1689885000</v>
      </c>
    </row>
    <row r="37" spans="1:17" ht="21" x14ac:dyDescent="0.55000000000000004">
      <c r="A37" s="2" t="s">
        <v>23</v>
      </c>
      <c r="C37" s="4">
        <v>780134</v>
      </c>
      <c r="D37" s="4"/>
      <c r="E37" s="4">
        <v>129592501993</v>
      </c>
      <c r="F37" s="4"/>
      <c r="G37" s="4">
        <v>-127839889615</v>
      </c>
      <c r="H37" s="4"/>
      <c r="I37" s="4">
        <f t="shared" si="0"/>
        <v>1752612378</v>
      </c>
      <c r="J37" s="4"/>
      <c r="K37" s="4">
        <v>780134</v>
      </c>
      <c r="L37" s="4"/>
      <c r="M37" s="4">
        <v>129592501993</v>
      </c>
      <c r="N37" s="4"/>
      <c r="O37" s="4">
        <v>-135711135472</v>
      </c>
      <c r="P37" s="4"/>
      <c r="Q37" s="4">
        <f t="shared" si="1"/>
        <v>-6118633479</v>
      </c>
    </row>
    <row r="38" spans="1:17" ht="21" x14ac:dyDescent="0.55000000000000004">
      <c r="A38" s="2" t="s">
        <v>43</v>
      </c>
      <c r="C38" s="4">
        <v>3000000</v>
      </c>
      <c r="D38" s="4"/>
      <c r="E38" s="4">
        <v>71929458000</v>
      </c>
      <c r="F38" s="4"/>
      <c r="G38" s="4">
        <v>-75150180000</v>
      </c>
      <c r="H38" s="4"/>
      <c r="I38" s="4">
        <f t="shared" si="0"/>
        <v>-3220722000</v>
      </c>
      <c r="J38" s="4"/>
      <c r="K38" s="4">
        <v>3000000</v>
      </c>
      <c r="L38" s="4"/>
      <c r="M38" s="4">
        <v>71929458000</v>
      </c>
      <c r="N38" s="4"/>
      <c r="O38" s="4">
        <v>-67909952524</v>
      </c>
      <c r="P38" s="4"/>
      <c r="Q38" s="4">
        <f t="shared" si="1"/>
        <v>4019505476</v>
      </c>
    </row>
    <row r="39" spans="1:17" ht="21" x14ac:dyDescent="0.55000000000000004">
      <c r="A39" s="2" t="s">
        <v>45</v>
      </c>
      <c r="C39" s="4">
        <v>9000000</v>
      </c>
      <c r="D39" s="4"/>
      <c r="E39" s="4">
        <v>112904199000</v>
      </c>
      <c r="F39" s="4"/>
      <c r="G39" s="4">
        <v>-116393314500</v>
      </c>
      <c r="H39" s="4"/>
      <c r="I39" s="4">
        <f t="shared" si="0"/>
        <v>-3489115500</v>
      </c>
      <c r="J39" s="4"/>
      <c r="K39" s="4">
        <v>9000000</v>
      </c>
      <c r="L39" s="4"/>
      <c r="M39" s="4">
        <v>112904199000</v>
      </c>
      <c r="N39" s="4"/>
      <c r="O39" s="4">
        <v>-101005420508</v>
      </c>
      <c r="P39" s="4"/>
      <c r="Q39" s="4">
        <f t="shared" si="1"/>
        <v>11898778492</v>
      </c>
    </row>
    <row r="40" spans="1:17" ht="21" x14ac:dyDescent="0.55000000000000004">
      <c r="A40" s="2" t="s">
        <v>44</v>
      </c>
      <c r="C40" s="4">
        <v>4000000</v>
      </c>
      <c r="D40" s="4"/>
      <c r="E40" s="4">
        <v>45527490000</v>
      </c>
      <c r="F40" s="4"/>
      <c r="G40" s="4">
        <v>-47793924000</v>
      </c>
      <c r="H40" s="4"/>
      <c r="I40" s="4">
        <f t="shared" si="0"/>
        <v>-2266434000</v>
      </c>
      <c r="J40" s="4"/>
      <c r="K40" s="4">
        <v>4000000</v>
      </c>
      <c r="L40" s="4"/>
      <c r="M40" s="4">
        <v>45527490000</v>
      </c>
      <c r="N40" s="4"/>
      <c r="O40" s="4">
        <v>-43221294005</v>
      </c>
      <c r="P40" s="4"/>
      <c r="Q40" s="4">
        <f t="shared" si="1"/>
        <v>2306195995</v>
      </c>
    </row>
    <row r="41" spans="1:17" ht="21" x14ac:dyDescent="0.55000000000000004">
      <c r="A41" s="2" t="s">
        <v>56</v>
      </c>
      <c r="C41" s="4">
        <v>5000000</v>
      </c>
      <c r="D41" s="4"/>
      <c r="E41" s="4">
        <v>84494250000</v>
      </c>
      <c r="F41" s="4"/>
      <c r="G41" s="4">
        <v>-105369300000</v>
      </c>
      <c r="H41" s="4"/>
      <c r="I41" s="4">
        <f t="shared" si="0"/>
        <v>-20875050000</v>
      </c>
      <c r="J41" s="4"/>
      <c r="K41" s="4">
        <v>5000000</v>
      </c>
      <c r="L41" s="4"/>
      <c r="M41" s="4">
        <v>84494250000</v>
      </c>
      <c r="N41" s="4"/>
      <c r="O41" s="4">
        <v>-101492505000</v>
      </c>
      <c r="P41" s="4"/>
      <c r="Q41" s="4">
        <f t="shared" si="1"/>
        <v>-16998255000</v>
      </c>
    </row>
    <row r="42" spans="1:17" ht="21" x14ac:dyDescent="0.55000000000000004">
      <c r="A42" s="2" t="s">
        <v>17</v>
      </c>
      <c r="C42" s="4">
        <v>53500000</v>
      </c>
      <c r="D42" s="4"/>
      <c r="E42" s="4">
        <v>184912683975</v>
      </c>
      <c r="F42" s="4"/>
      <c r="G42" s="4">
        <v>-203153998500</v>
      </c>
      <c r="H42" s="4"/>
      <c r="I42" s="4">
        <f t="shared" si="0"/>
        <v>-18241314525</v>
      </c>
      <c r="J42" s="4"/>
      <c r="K42" s="4">
        <v>53500000</v>
      </c>
      <c r="L42" s="4"/>
      <c r="M42" s="4">
        <v>184912683975</v>
      </c>
      <c r="N42" s="4"/>
      <c r="O42" s="4">
        <v>-213790333500</v>
      </c>
      <c r="P42" s="4"/>
      <c r="Q42" s="4">
        <f t="shared" si="1"/>
        <v>-28877649525</v>
      </c>
    </row>
    <row r="43" spans="1:17" ht="21" x14ac:dyDescent="0.55000000000000004">
      <c r="A43" s="2" t="s">
        <v>16</v>
      </c>
      <c r="C43" s="4">
        <v>34740000</v>
      </c>
      <c r="D43" s="4"/>
      <c r="E43" s="4">
        <v>107467620264</v>
      </c>
      <c r="F43" s="4"/>
      <c r="G43" s="4">
        <v>-110920949964</v>
      </c>
      <c r="H43" s="4"/>
      <c r="I43" s="4">
        <f t="shared" si="0"/>
        <v>-3453329700</v>
      </c>
      <c r="J43" s="4"/>
      <c r="K43" s="4">
        <v>34740000</v>
      </c>
      <c r="L43" s="4"/>
      <c r="M43" s="4">
        <v>107467620264</v>
      </c>
      <c r="N43" s="4"/>
      <c r="O43" s="4">
        <v>-121211872470</v>
      </c>
      <c r="P43" s="4"/>
      <c r="Q43" s="4">
        <f t="shared" si="1"/>
        <v>-13744252206</v>
      </c>
    </row>
    <row r="44" spans="1:17" ht="21" x14ac:dyDescent="0.55000000000000004">
      <c r="A44" s="2" t="s">
        <v>30</v>
      </c>
      <c r="C44" s="4">
        <v>1100000</v>
      </c>
      <c r="D44" s="4"/>
      <c r="E44" s="4">
        <v>41824653750</v>
      </c>
      <c r="F44" s="4"/>
      <c r="G44" s="4">
        <v>-39747089250</v>
      </c>
      <c r="H44" s="4"/>
      <c r="I44" s="4">
        <f t="shared" si="0"/>
        <v>2077564500</v>
      </c>
      <c r="J44" s="4"/>
      <c r="K44" s="4">
        <v>1100000</v>
      </c>
      <c r="L44" s="4"/>
      <c r="M44" s="4">
        <v>41824653750</v>
      </c>
      <c r="N44" s="4"/>
      <c r="O44" s="4">
        <v>-43738200000</v>
      </c>
      <c r="P44" s="4"/>
      <c r="Q44" s="4">
        <f t="shared" si="1"/>
        <v>-1913546250</v>
      </c>
    </row>
    <row r="45" spans="1:17" ht="21" x14ac:dyDescent="0.55000000000000004">
      <c r="A45" s="2" t="s">
        <v>58</v>
      </c>
      <c r="C45" s="4">
        <v>6000000</v>
      </c>
      <c r="D45" s="4"/>
      <c r="E45" s="4">
        <v>38296770300</v>
      </c>
      <c r="F45" s="4"/>
      <c r="G45" s="4">
        <v>-40139739000</v>
      </c>
      <c r="H45" s="4"/>
      <c r="I45" s="4">
        <f t="shared" si="0"/>
        <v>-1842968700</v>
      </c>
      <c r="J45" s="4"/>
      <c r="K45" s="4">
        <v>6000000</v>
      </c>
      <c r="L45" s="4"/>
      <c r="M45" s="4">
        <v>38296770300</v>
      </c>
      <c r="N45" s="4"/>
      <c r="O45" s="4">
        <v>-49205475000</v>
      </c>
      <c r="P45" s="4"/>
      <c r="Q45" s="4">
        <f t="shared" si="1"/>
        <v>-10908704700</v>
      </c>
    </row>
    <row r="46" spans="1:17" ht="21" x14ac:dyDescent="0.55000000000000004">
      <c r="A46" s="2" t="s">
        <v>47</v>
      </c>
      <c r="C46" s="4">
        <v>1700000</v>
      </c>
      <c r="D46" s="4"/>
      <c r="E46" s="4">
        <v>13029013350</v>
      </c>
      <c r="F46" s="4"/>
      <c r="G46" s="4">
        <v>-14414719050</v>
      </c>
      <c r="H46" s="4"/>
      <c r="I46" s="4">
        <f t="shared" si="0"/>
        <v>-1385705700</v>
      </c>
      <c r="J46" s="4"/>
      <c r="K46" s="4">
        <v>1700000</v>
      </c>
      <c r="L46" s="4"/>
      <c r="M46" s="4">
        <v>13029013350</v>
      </c>
      <c r="N46" s="4"/>
      <c r="O46" s="4">
        <v>-16983344250</v>
      </c>
      <c r="P46" s="4"/>
      <c r="Q46" s="4">
        <f t="shared" si="1"/>
        <v>-3954330900</v>
      </c>
    </row>
    <row r="47" spans="1:17" ht="21" x14ac:dyDescent="0.55000000000000004">
      <c r="A47" s="2" t="s">
        <v>20</v>
      </c>
      <c r="C47" s="4">
        <v>34263645</v>
      </c>
      <c r="D47" s="4"/>
      <c r="E47" s="4">
        <v>66757161572</v>
      </c>
      <c r="F47" s="4"/>
      <c r="G47" s="4">
        <v>-74590910123</v>
      </c>
      <c r="H47" s="4"/>
      <c r="I47" s="4">
        <f t="shared" si="0"/>
        <v>-7833748551</v>
      </c>
      <c r="J47" s="4"/>
      <c r="K47" s="4">
        <v>34263645</v>
      </c>
      <c r="L47" s="4"/>
      <c r="M47" s="4">
        <v>66757161572</v>
      </c>
      <c r="N47" s="4"/>
      <c r="O47" s="4">
        <v>-83139913978</v>
      </c>
      <c r="P47" s="4"/>
      <c r="Q47" s="4">
        <f t="shared" si="1"/>
        <v>-16382752406</v>
      </c>
    </row>
    <row r="48" spans="1:17" ht="21" x14ac:dyDescent="0.55000000000000004">
      <c r="A48" s="2" t="s">
        <v>18</v>
      </c>
      <c r="C48" s="4">
        <v>38137</v>
      </c>
      <c r="D48" s="4"/>
      <c r="E48" s="4">
        <v>26537059</v>
      </c>
      <c r="F48" s="4"/>
      <c r="G48" s="4">
        <v>-26537059</v>
      </c>
      <c r="H48" s="4"/>
      <c r="I48" s="4">
        <f t="shared" si="0"/>
        <v>0</v>
      </c>
      <c r="J48" s="4"/>
      <c r="K48" s="4">
        <v>38137</v>
      </c>
      <c r="L48" s="4"/>
      <c r="M48" s="4">
        <v>26537059</v>
      </c>
      <c r="N48" s="4"/>
      <c r="O48" s="4">
        <v>-26537059</v>
      </c>
      <c r="P48" s="4"/>
      <c r="Q48" s="4">
        <f t="shared" si="1"/>
        <v>0</v>
      </c>
    </row>
    <row r="49" spans="1:17" ht="21" x14ac:dyDescent="0.55000000000000004">
      <c r="A49" s="2" t="s">
        <v>19</v>
      </c>
      <c r="C49" s="4">
        <v>108053</v>
      </c>
      <c r="D49" s="4"/>
      <c r="E49" s="4">
        <v>53705042</v>
      </c>
      <c r="F49" s="4"/>
      <c r="G49" s="4">
        <v>-53705042</v>
      </c>
      <c r="H49" s="4"/>
      <c r="I49" s="4">
        <f t="shared" si="0"/>
        <v>0</v>
      </c>
      <c r="J49" s="4"/>
      <c r="K49" s="4">
        <v>108053</v>
      </c>
      <c r="L49" s="4"/>
      <c r="M49" s="4">
        <v>53705042</v>
      </c>
      <c r="N49" s="4"/>
      <c r="O49" s="4">
        <v>-53705042</v>
      </c>
      <c r="P49" s="4"/>
      <c r="Q49" s="4">
        <f t="shared" si="1"/>
        <v>0</v>
      </c>
    </row>
    <row r="50" spans="1:17" ht="21" x14ac:dyDescent="0.55000000000000004">
      <c r="A50" s="2" t="s">
        <v>28</v>
      </c>
      <c r="C50" s="4">
        <v>1673330</v>
      </c>
      <c r="D50" s="4"/>
      <c r="E50" s="4">
        <v>10462620488</v>
      </c>
      <c r="F50" s="4"/>
      <c r="G50" s="4">
        <v>-11643615805</v>
      </c>
      <c r="H50" s="4"/>
      <c r="I50" s="4">
        <f t="shared" si="0"/>
        <v>-1180995317</v>
      </c>
      <c r="J50" s="4"/>
      <c r="K50" s="4">
        <v>1673330</v>
      </c>
      <c r="L50" s="4"/>
      <c r="M50" s="4">
        <v>10462620488</v>
      </c>
      <c r="N50" s="4"/>
      <c r="O50" s="4">
        <v>-12175895421</v>
      </c>
      <c r="P50" s="4"/>
      <c r="Q50" s="4">
        <f t="shared" si="1"/>
        <v>-1713274933</v>
      </c>
    </row>
    <row r="51" spans="1:17" ht="21" x14ac:dyDescent="0.55000000000000004">
      <c r="A51" s="2" t="s">
        <v>29</v>
      </c>
      <c r="C51" s="4">
        <v>22400000</v>
      </c>
      <c r="D51" s="4"/>
      <c r="E51" s="4">
        <v>107993592000</v>
      </c>
      <c r="F51" s="4"/>
      <c r="G51" s="4">
        <v>-107077680696</v>
      </c>
      <c r="H51" s="4"/>
      <c r="I51" s="4">
        <f>E51+G51</f>
        <v>915911304</v>
      </c>
      <c r="J51" s="4"/>
      <c r="K51" s="4">
        <v>22400000</v>
      </c>
      <c r="L51" s="4"/>
      <c r="M51" s="4">
        <v>107993592000</v>
      </c>
      <c r="N51" s="4"/>
      <c r="O51" s="4">
        <v>-106793006375</v>
      </c>
      <c r="P51" s="4"/>
      <c r="Q51" s="4">
        <f t="shared" si="1"/>
        <v>1200585625</v>
      </c>
    </row>
    <row r="52" spans="1:17" ht="21" x14ac:dyDescent="0.55000000000000004">
      <c r="A52" s="2" t="s">
        <v>26</v>
      </c>
      <c r="C52" s="4">
        <v>1400000</v>
      </c>
      <c r="D52" s="4"/>
      <c r="E52" s="4">
        <v>13067781300</v>
      </c>
      <c r="F52" s="4"/>
      <c r="G52" s="4">
        <v>-13067781300</v>
      </c>
      <c r="H52" s="4"/>
      <c r="I52" s="4">
        <f t="shared" si="0"/>
        <v>0</v>
      </c>
      <c r="J52" s="4"/>
      <c r="K52" s="4">
        <v>1400000</v>
      </c>
      <c r="L52" s="4"/>
      <c r="M52" s="4">
        <v>13067781300</v>
      </c>
      <c r="N52" s="4"/>
      <c r="O52" s="4">
        <v>-13157936568</v>
      </c>
      <c r="P52" s="4"/>
      <c r="Q52" s="4">
        <f t="shared" si="1"/>
        <v>-90155268</v>
      </c>
    </row>
    <row r="53" spans="1:17" ht="21" x14ac:dyDescent="0.55000000000000004">
      <c r="A53" s="2" t="s">
        <v>34</v>
      </c>
      <c r="C53" s="4">
        <v>19911768</v>
      </c>
      <c r="D53" s="4"/>
      <c r="E53" s="4">
        <v>50928142838</v>
      </c>
      <c r="F53" s="4"/>
      <c r="G53" s="4">
        <v>-57794067000</v>
      </c>
      <c r="H53" s="4"/>
      <c r="I53" s="4">
        <f t="shared" si="0"/>
        <v>-6865924162</v>
      </c>
      <c r="J53" s="4"/>
      <c r="K53" s="4">
        <v>19911768</v>
      </c>
      <c r="L53" s="4"/>
      <c r="M53" s="4">
        <v>50928142838</v>
      </c>
      <c r="N53" s="4"/>
      <c r="O53" s="4">
        <v>-58211568000</v>
      </c>
      <c r="P53" s="4"/>
      <c r="Q53" s="4">
        <f t="shared" si="1"/>
        <v>-7283425162</v>
      </c>
    </row>
    <row r="54" spans="1:17" ht="21" x14ac:dyDescent="0.55000000000000004">
      <c r="A54" s="2" t="s">
        <v>53</v>
      </c>
      <c r="C54" s="4">
        <v>2490764</v>
      </c>
      <c r="D54" s="4"/>
      <c r="E54" s="4">
        <v>37386753708</v>
      </c>
      <c r="F54" s="4"/>
      <c r="G54" s="4">
        <v>-43675651352</v>
      </c>
      <c r="H54" s="4"/>
      <c r="I54" s="4">
        <f>E54+G54</f>
        <v>-6288897644</v>
      </c>
      <c r="J54" s="4"/>
      <c r="K54" s="4">
        <v>2490764</v>
      </c>
      <c r="L54" s="4"/>
      <c r="M54" s="4">
        <v>37386753708</v>
      </c>
      <c r="N54" s="4"/>
      <c r="O54" s="4">
        <v>-42264363298</v>
      </c>
      <c r="P54" s="4"/>
      <c r="Q54" s="4">
        <f t="shared" si="1"/>
        <v>-4877609590</v>
      </c>
    </row>
    <row r="55" spans="1:17" ht="19.5" thickBot="1" x14ac:dyDescent="0.5">
      <c r="E55" s="8">
        <f>SUM(E8:E54)</f>
        <v>4739525201761</v>
      </c>
      <c r="G55" s="8">
        <f>SUM(G8:G54)</f>
        <v>-5091713046961</v>
      </c>
      <c r="I55" s="8">
        <f>SUM(I8:I54)</f>
        <v>-352187845200</v>
      </c>
      <c r="M55" s="8">
        <f>SUM(M8:M54)</f>
        <v>4739525201761</v>
      </c>
      <c r="O55" s="8">
        <f>SUM(O8:O54)</f>
        <v>-5230041705369</v>
      </c>
      <c r="Q55" s="8">
        <f>SUM(Q8:Q54)</f>
        <v>-490516503608</v>
      </c>
    </row>
    <row r="56" spans="1:17" ht="19.5" thickTop="1" x14ac:dyDescent="0.45"/>
    <row r="57" spans="1:17" x14ac:dyDescent="0.45">
      <c r="I57" s="3"/>
      <c r="Q57" s="3"/>
    </row>
    <row r="58" spans="1:17" x14ac:dyDescent="0.45">
      <c r="I58" s="3"/>
      <c r="M58" s="7"/>
      <c r="O58" s="7"/>
      <c r="Q5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2"/>
  <sheetViews>
    <sheetView rightToLeft="1" view="pageBreakPreview" topLeftCell="A18" zoomScale="90" zoomScaleNormal="100" zoomScaleSheetLayoutView="90" workbookViewId="0">
      <selection activeCell="I36" sqref="I36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2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5.5703125" style="1" bestFit="1" customWidth="1"/>
    <col min="20" max="20" width="22.85546875" style="1" bestFit="1" customWidth="1"/>
    <col min="21" max="23" width="15.28515625" style="1" bestFit="1" customWidth="1"/>
    <col min="24" max="24" width="13.42578125" style="1" bestFit="1" customWidth="1"/>
    <col min="25" max="16384" width="9.140625" style="1"/>
  </cols>
  <sheetData>
    <row r="2" spans="1:23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3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3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23" x14ac:dyDescent="0.45">
      <c r="Q5" s="4"/>
    </row>
    <row r="6" spans="1:23" ht="30" x14ac:dyDescent="0.45">
      <c r="A6" s="29" t="s">
        <v>3</v>
      </c>
      <c r="C6" s="30" t="s">
        <v>105</v>
      </c>
      <c r="D6" s="30" t="s">
        <v>105</v>
      </c>
      <c r="E6" s="30" t="s">
        <v>105</v>
      </c>
      <c r="F6" s="30" t="s">
        <v>105</v>
      </c>
      <c r="G6" s="30" t="s">
        <v>105</v>
      </c>
      <c r="H6" s="30" t="s">
        <v>105</v>
      </c>
      <c r="I6" s="30" t="s">
        <v>105</v>
      </c>
      <c r="K6" s="30" t="s">
        <v>106</v>
      </c>
      <c r="L6" s="30" t="s">
        <v>106</v>
      </c>
      <c r="M6" s="30" t="s">
        <v>106</v>
      </c>
      <c r="N6" s="30" t="s">
        <v>106</v>
      </c>
      <c r="O6" s="30" t="s">
        <v>106</v>
      </c>
      <c r="P6" s="30" t="s">
        <v>106</v>
      </c>
      <c r="Q6" s="30" t="s">
        <v>106</v>
      </c>
    </row>
    <row r="7" spans="1:23" ht="30" x14ac:dyDescent="0.45">
      <c r="A7" s="30" t="s">
        <v>3</v>
      </c>
      <c r="C7" s="30" t="s">
        <v>7</v>
      </c>
      <c r="E7" s="30" t="s">
        <v>137</v>
      </c>
      <c r="G7" s="30" t="s">
        <v>138</v>
      </c>
      <c r="I7" s="30" t="s">
        <v>140</v>
      </c>
      <c r="K7" s="30" t="s">
        <v>7</v>
      </c>
      <c r="M7" s="30" t="s">
        <v>137</v>
      </c>
      <c r="O7" s="30" t="s">
        <v>138</v>
      </c>
      <c r="Q7" s="30" t="s">
        <v>140</v>
      </c>
    </row>
    <row r="8" spans="1:23" ht="21" x14ac:dyDescent="0.55000000000000004">
      <c r="A8" s="2" t="s">
        <v>61</v>
      </c>
      <c r="C8" s="4">
        <v>9500000</v>
      </c>
      <c r="D8" s="4"/>
      <c r="E8" s="4">
        <v>32481206474</v>
      </c>
      <c r="F8" s="4"/>
      <c r="G8" s="4">
        <v>-31796180325</v>
      </c>
      <c r="H8" s="4"/>
      <c r="I8" s="4">
        <v>685026149</v>
      </c>
      <c r="J8" s="4"/>
      <c r="K8" s="4">
        <v>9500000</v>
      </c>
      <c r="L8" s="4"/>
      <c r="M8" s="4">
        <v>32481206474</v>
      </c>
      <c r="N8" s="4"/>
      <c r="O8" s="4">
        <v>-31796180325</v>
      </c>
      <c r="P8" s="4"/>
      <c r="Q8" s="4">
        <v>685026149</v>
      </c>
      <c r="S8" s="4"/>
      <c r="T8" s="14"/>
      <c r="U8" s="7"/>
      <c r="V8" s="7"/>
      <c r="W8" s="7"/>
    </row>
    <row r="9" spans="1:23" ht="21" x14ac:dyDescent="0.55000000000000004">
      <c r="A9" s="2" t="s">
        <v>33</v>
      </c>
      <c r="C9" s="4">
        <v>1000000</v>
      </c>
      <c r="D9" s="4"/>
      <c r="E9" s="4">
        <v>8732729492</v>
      </c>
      <c r="F9" s="4"/>
      <c r="G9" s="4">
        <v>-7326148504</v>
      </c>
      <c r="H9" s="4"/>
      <c r="I9" s="4">
        <v>1406580988</v>
      </c>
      <c r="J9" s="4"/>
      <c r="K9" s="4">
        <v>1000000</v>
      </c>
      <c r="L9" s="4"/>
      <c r="M9" s="4">
        <v>8732729492</v>
      </c>
      <c r="N9" s="4"/>
      <c r="O9" s="4">
        <v>-7326148504</v>
      </c>
      <c r="P9" s="4"/>
      <c r="Q9" s="4">
        <v>1406580988</v>
      </c>
      <c r="S9" s="4"/>
      <c r="T9" s="14"/>
      <c r="U9" s="7"/>
      <c r="V9" s="7"/>
      <c r="W9" s="7"/>
    </row>
    <row r="10" spans="1:23" ht="21" x14ac:dyDescent="0.55000000000000004">
      <c r="A10" s="2" t="s">
        <v>24</v>
      </c>
      <c r="C10" s="4">
        <v>500000</v>
      </c>
      <c r="D10" s="4"/>
      <c r="E10" s="4">
        <v>70300233050</v>
      </c>
      <c r="F10" s="4"/>
      <c r="G10" s="4">
        <v>-71000021250</v>
      </c>
      <c r="H10" s="4"/>
      <c r="I10" s="4">
        <v>-699788200</v>
      </c>
      <c r="J10" s="4"/>
      <c r="K10" s="4">
        <v>500000</v>
      </c>
      <c r="L10" s="4"/>
      <c r="M10" s="4">
        <v>70300233050</v>
      </c>
      <c r="N10" s="4"/>
      <c r="O10" s="4">
        <v>-71000021250</v>
      </c>
      <c r="P10" s="4"/>
      <c r="Q10" s="4">
        <v>-699788200</v>
      </c>
      <c r="S10" s="4"/>
      <c r="T10" s="14"/>
      <c r="U10" s="7"/>
      <c r="V10" s="7"/>
      <c r="W10" s="7"/>
    </row>
    <row r="11" spans="1:23" ht="21" x14ac:dyDescent="0.55000000000000004">
      <c r="A11" s="2" t="s">
        <v>25</v>
      </c>
      <c r="C11" s="4">
        <v>2450000</v>
      </c>
      <c r="D11" s="4"/>
      <c r="E11" s="4">
        <v>189326915395</v>
      </c>
      <c r="F11" s="4"/>
      <c r="G11" s="4">
        <v>-192641919750</v>
      </c>
      <c r="H11" s="4"/>
      <c r="I11" s="4">
        <v>-3315004355</v>
      </c>
      <c r="J11" s="4"/>
      <c r="K11" s="4">
        <v>2450000</v>
      </c>
      <c r="L11" s="4"/>
      <c r="M11" s="4">
        <v>189326915395</v>
      </c>
      <c r="N11" s="4"/>
      <c r="O11" s="4">
        <v>-192641919750</v>
      </c>
      <c r="P11" s="4"/>
      <c r="Q11" s="4">
        <v>-3315004355</v>
      </c>
      <c r="S11" s="4"/>
      <c r="T11" s="14"/>
      <c r="U11" s="7"/>
      <c r="V11" s="7"/>
      <c r="W11" s="7"/>
    </row>
    <row r="12" spans="1:23" ht="21" x14ac:dyDescent="0.55000000000000004">
      <c r="A12" s="2" t="s">
        <v>27</v>
      </c>
      <c r="C12" s="4">
        <v>24052421</v>
      </c>
      <c r="D12" s="4"/>
      <c r="E12" s="4">
        <v>76184154672</v>
      </c>
      <c r="F12" s="4"/>
      <c r="G12" s="4">
        <v>-82056748814</v>
      </c>
      <c r="H12" s="4"/>
      <c r="I12" s="4">
        <v>-5872594142</v>
      </c>
      <c r="J12" s="4"/>
      <c r="K12" s="4">
        <v>28423611</v>
      </c>
      <c r="L12" s="4"/>
      <c r="M12" s="4">
        <v>91615040551</v>
      </c>
      <c r="N12" s="4"/>
      <c r="O12" s="4">
        <v>-97386548922</v>
      </c>
      <c r="P12" s="4"/>
      <c r="Q12" s="4">
        <v>-5771508371</v>
      </c>
      <c r="S12" s="4"/>
      <c r="T12" s="14"/>
      <c r="U12" s="7"/>
      <c r="V12" s="7"/>
      <c r="W12" s="7"/>
    </row>
    <row r="13" spans="1:23" ht="21" x14ac:dyDescent="0.55000000000000004">
      <c r="A13" s="2" t="s">
        <v>59</v>
      </c>
      <c r="C13" s="4">
        <v>2500000</v>
      </c>
      <c r="D13" s="4"/>
      <c r="E13" s="4">
        <v>61581591040</v>
      </c>
      <c r="F13" s="4"/>
      <c r="G13" s="4">
        <v>-66079473750</v>
      </c>
      <c r="H13" s="4"/>
      <c r="I13" s="4">
        <v>-4497882710</v>
      </c>
      <c r="J13" s="4"/>
      <c r="K13" s="4">
        <v>2500000</v>
      </c>
      <c r="L13" s="4"/>
      <c r="M13" s="4">
        <v>61581591040</v>
      </c>
      <c r="N13" s="4"/>
      <c r="O13" s="4">
        <v>-66079473750</v>
      </c>
      <c r="P13" s="4"/>
      <c r="Q13" s="4">
        <v>-4497882710</v>
      </c>
    </row>
    <row r="14" spans="1:23" ht="21" x14ac:dyDescent="0.55000000000000004">
      <c r="A14" s="2" t="s">
        <v>60</v>
      </c>
      <c r="C14" s="4">
        <v>1000000</v>
      </c>
      <c r="D14" s="4"/>
      <c r="E14" s="4">
        <v>6361920111</v>
      </c>
      <c r="F14" s="4"/>
      <c r="G14" s="4">
        <v>-7495137004</v>
      </c>
      <c r="H14" s="4"/>
      <c r="I14" s="4">
        <v>-1133216893</v>
      </c>
      <c r="J14" s="4"/>
      <c r="K14" s="4">
        <v>1000000</v>
      </c>
      <c r="L14" s="4"/>
      <c r="M14" s="4">
        <v>6361920111</v>
      </c>
      <c r="N14" s="4"/>
      <c r="O14" s="4">
        <v>-7495137004</v>
      </c>
      <c r="P14" s="4"/>
      <c r="Q14" s="4">
        <v>-1133216893</v>
      </c>
    </row>
    <row r="15" spans="1:23" ht="21" x14ac:dyDescent="0.55000000000000004">
      <c r="A15" s="2" t="s">
        <v>141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600000</v>
      </c>
      <c r="L15" s="4"/>
      <c r="M15" s="4">
        <v>11845748848</v>
      </c>
      <c r="N15" s="4"/>
      <c r="O15" s="4">
        <v>-12143314800</v>
      </c>
      <c r="P15" s="4"/>
      <c r="Q15" s="4">
        <v>-297565952</v>
      </c>
    </row>
    <row r="16" spans="1:23" ht="21" x14ac:dyDescent="0.55000000000000004">
      <c r="A16" s="2" t="s">
        <v>142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500000</v>
      </c>
      <c r="L16" s="4"/>
      <c r="M16" s="4">
        <v>20502778295</v>
      </c>
      <c r="N16" s="4"/>
      <c r="O16" s="4">
        <v>-19964666419</v>
      </c>
      <c r="P16" s="4"/>
      <c r="Q16" s="4">
        <v>538111876</v>
      </c>
    </row>
    <row r="17" spans="1:17" ht="21" x14ac:dyDescent="0.55000000000000004">
      <c r="A17" s="2" t="s">
        <v>143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16700000</v>
      </c>
      <c r="L17" s="4"/>
      <c r="M17" s="4">
        <v>265824068572</v>
      </c>
      <c r="N17" s="4"/>
      <c r="O17" s="4">
        <v>-279886706100</v>
      </c>
      <c r="P17" s="4"/>
      <c r="Q17" s="4">
        <v>-14062637528</v>
      </c>
    </row>
    <row r="18" spans="1:17" ht="21" x14ac:dyDescent="0.55000000000000004">
      <c r="A18" s="2" t="s">
        <v>45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98854</v>
      </c>
      <c r="L18" s="4"/>
      <c r="M18" s="4">
        <v>1073133978</v>
      </c>
      <c r="N18" s="4"/>
      <c r="O18" s="4">
        <v>-1109421085</v>
      </c>
      <c r="P18" s="4"/>
      <c r="Q18" s="4">
        <v>-36287107</v>
      </c>
    </row>
    <row r="19" spans="1:17" ht="21" x14ac:dyDescent="0.55000000000000004">
      <c r="A19" s="2" t="s">
        <v>44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3800000</v>
      </c>
      <c r="L19" s="4"/>
      <c r="M19" s="4">
        <v>35388293478</v>
      </c>
      <c r="N19" s="4"/>
      <c r="O19" s="4">
        <v>-41060229295</v>
      </c>
      <c r="P19" s="4"/>
      <c r="Q19" s="4">
        <v>-5671935817</v>
      </c>
    </row>
    <row r="20" spans="1:17" ht="21" x14ac:dyDescent="0.55000000000000004">
      <c r="A20" s="2" t="s">
        <v>130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593827</v>
      </c>
      <c r="L20" s="4"/>
      <c r="M20" s="4">
        <v>62071932214</v>
      </c>
      <c r="N20" s="4"/>
      <c r="O20" s="4">
        <v>-70835247522</v>
      </c>
      <c r="P20" s="4"/>
      <c r="Q20" s="4">
        <v>-8763315308</v>
      </c>
    </row>
    <row r="21" spans="1:17" ht="21" x14ac:dyDescent="0.55000000000000004">
      <c r="A21" s="2" t="s">
        <v>135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25453</v>
      </c>
      <c r="L21" s="4"/>
      <c r="M21" s="4">
        <v>130176505</v>
      </c>
      <c r="N21" s="4"/>
      <c r="O21" s="4">
        <v>-25453000</v>
      </c>
      <c r="P21" s="4"/>
      <c r="Q21" s="4">
        <v>104723505</v>
      </c>
    </row>
    <row r="22" spans="1:17" ht="21" x14ac:dyDescent="0.55000000000000004">
      <c r="A22" s="2" t="s">
        <v>135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25453</v>
      </c>
      <c r="L22" s="4"/>
      <c r="M22" s="4">
        <v>25453000</v>
      </c>
      <c r="N22" s="4"/>
      <c r="O22" s="4">
        <v>-25301554</v>
      </c>
      <c r="P22" s="4"/>
      <c r="Q22" s="4">
        <v>151446</v>
      </c>
    </row>
    <row r="23" spans="1:17" ht="21" x14ac:dyDescent="0.55000000000000004">
      <c r="A23" s="2" t="s">
        <v>28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2500000</v>
      </c>
      <c r="L23" s="4"/>
      <c r="M23" s="4">
        <v>17386496581</v>
      </c>
      <c r="N23" s="4"/>
      <c r="O23" s="4">
        <v>-18191114964</v>
      </c>
      <c r="P23" s="4"/>
      <c r="Q23" s="4">
        <v>-804618383</v>
      </c>
    </row>
    <row r="24" spans="1:17" ht="21" x14ac:dyDescent="0.55000000000000004">
      <c r="A24" s="2" t="s">
        <v>144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4750000</v>
      </c>
      <c r="L24" s="4"/>
      <c r="M24" s="4">
        <v>41931335035</v>
      </c>
      <c r="N24" s="4"/>
      <c r="O24" s="4">
        <v>-33713205750</v>
      </c>
      <c r="P24" s="4"/>
      <c r="Q24" s="4">
        <v>8218129285</v>
      </c>
    </row>
    <row r="25" spans="1:17" ht="21" x14ac:dyDescent="0.55000000000000004">
      <c r="A25" s="2" t="s">
        <v>15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2500000</v>
      </c>
      <c r="L25" s="4"/>
      <c r="M25" s="4">
        <v>57356685701</v>
      </c>
      <c r="N25" s="4"/>
      <c r="O25" s="4">
        <v>-50044900000</v>
      </c>
      <c r="P25" s="4"/>
      <c r="Q25" s="4">
        <v>7311785701</v>
      </c>
    </row>
    <row r="26" spans="1:17" ht="19.5" thickBot="1" x14ac:dyDescent="0.5">
      <c r="E26" s="15">
        <f>SUM(E8:E25)</f>
        <v>444968750234</v>
      </c>
      <c r="G26" s="15">
        <f>SUM(G8:G25)</f>
        <v>-458395629397</v>
      </c>
      <c r="I26" s="15">
        <f>SUM(I8:I25)</f>
        <v>-13426879163</v>
      </c>
      <c r="M26" s="15">
        <f>SUM(M8:M25)</f>
        <v>973935738320</v>
      </c>
      <c r="O26" s="15">
        <f>SUM(O8:O25)</f>
        <v>-1000724989994</v>
      </c>
      <c r="Q26" s="17">
        <f>SUM(Q8:Q25)</f>
        <v>-26789251674</v>
      </c>
    </row>
    <row r="27" spans="1:17" ht="19.5" thickTop="1" x14ac:dyDescent="0.45"/>
    <row r="28" spans="1:17" x14ac:dyDescent="0.45">
      <c r="E28" s="7"/>
      <c r="I28" s="3"/>
      <c r="M28" s="3"/>
      <c r="O28" s="7"/>
      <c r="Q28" s="3"/>
    </row>
    <row r="29" spans="1:17" x14ac:dyDescent="0.45">
      <c r="I29" s="3"/>
      <c r="Q29" s="3"/>
    </row>
    <row r="30" spans="1:17" x14ac:dyDescent="0.45">
      <c r="E30" s="3"/>
      <c r="I30" s="3"/>
      <c r="M30" s="3"/>
      <c r="Q30" s="3"/>
    </row>
    <row r="31" spans="1:17" x14ac:dyDescent="0.45">
      <c r="E31" s="3"/>
      <c r="I31" s="3"/>
      <c r="Q31" s="3"/>
    </row>
    <row r="32" spans="1:17" x14ac:dyDescent="0.45">
      <c r="I32" s="3"/>
      <c r="Q32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70"/>
  <sheetViews>
    <sheetView rightToLeft="1" view="pageBreakPreview" topLeftCell="A35" zoomScale="70" zoomScaleNormal="100" zoomScaleSheetLayoutView="70" workbookViewId="0">
      <selection activeCell="AH43" sqref="AH43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7" style="1" bestFit="1" customWidth="1"/>
    <col min="24" max="24" width="9.140625" style="1"/>
    <col min="25" max="25" width="21.85546875" style="1" bestFit="1" customWidth="1"/>
    <col min="26" max="16384" width="9.140625" style="1"/>
  </cols>
  <sheetData>
    <row r="2" spans="1:25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5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5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5" ht="30" x14ac:dyDescent="0.45">
      <c r="A6" s="29" t="s">
        <v>3</v>
      </c>
      <c r="C6" s="30" t="s">
        <v>105</v>
      </c>
      <c r="D6" s="30" t="s">
        <v>105</v>
      </c>
      <c r="E6" s="30" t="s">
        <v>105</v>
      </c>
      <c r="F6" s="30" t="s">
        <v>105</v>
      </c>
      <c r="G6" s="30" t="s">
        <v>105</v>
      </c>
      <c r="H6" s="30" t="s">
        <v>105</v>
      </c>
      <c r="I6" s="30" t="s">
        <v>105</v>
      </c>
      <c r="J6" s="30" t="s">
        <v>105</v>
      </c>
      <c r="K6" s="30" t="s">
        <v>105</v>
      </c>
      <c r="M6" s="30" t="s">
        <v>106</v>
      </c>
      <c r="N6" s="30" t="s">
        <v>106</v>
      </c>
      <c r="O6" s="30" t="s">
        <v>106</v>
      </c>
      <c r="P6" s="30" t="s">
        <v>106</v>
      </c>
      <c r="Q6" s="30" t="s">
        <v>106</v>
      </c>
      <c r="R6" s="30" t="s">
        <v>106</v>
      </c>
      <c r="S6" s="30" t="s">
        <v>106</v>
      </c>
      <c r="T6" s="30" t="s">
        <v>106</v>
      </c>
      <c r="U6" s="30" t="s">
        <v>106</v>
      </c>
    </row>
    <row r="7" spans="1:25" ht="30" x14ac:dyDescent="0.45">
      <c r="A7" s="30" t="s">
        <v>3</v>
      </c>
      <c r="C7" s="30" t="s">
        <v>145</v>
      </c>
      <c r="E7" s="30" t="s">
        <v>146</v>
      </c>
      <c r="G7" s="30" t="s">
        <v>147</v>
      </c>
      <c r="I7" s="30" t="s">
        <v>74</v>
      </c>
      <c r="K7" s="30" t="s">
        <v>148</v>
      </c>
      <c r="M7" s="30" t="s">
        <v>145</v>
      </c>
      <c r="O7" s="30" t="s">
        <v>146</v>
      </c>
      <c r="Q7" s="30" t="s">
        <v>147</v>
      </c>
      <c r="S7" s="30" t="s">
        <v>74</v>
      </c>
      <c r="U7" s="30" t="s">
        <v>148</v>
      </c>
      <c r="Y7" s="3"/>
    </row>
    <row r="8" spans="1:25" ht="21" x14ac:dyDescent="0.55000000000000004">
      <c r="A8" s="2" t="s">
        <v>61</v>
      </c>
      <c r="C8" s="4">
        <v>0</v>
      </c>
      <c r="D8" s="4"/>
      <c r="E8" s="4">
        <v>0</v>
      </c>
      <c r="F8" s="4"/>
      <c r="G8" s="4">
        <v>685026149</v>
      </c>
      <c r="H8" s="4"/>
      <c r="I8" s="24">
        <f>C8+E8+G8</f>
        <v>685026149</v>
      </c>
      <c r="K8" s="18">
        <v>-1.7671200175347376E-3</v>
      </c>
      <c r="M8" s="4">
        <v>0</v>
      </c>
      <c r="N8" s="4"/>
      <c r="O8" s="4">
        <v>0</v>
      </c>
      <c r="P8" s="4"/>
      <c r="Q8" s="4">
        <v>685026149</v>
      </c>
      <c r="R8" s="4"/>
      <c r="S8" s="4">
        <f>M8+O8+Q8</f>
        <v>685026149</v>
      </c>
      <c r="U8" s="18">
        <v>-1.1083273752017873E-3</v>
      </c>
    </row>
    <row r="9" spans="1:25" ht="21" x14ac:dyDescent="0.55000000000000004">
      <c r="A9" s="2" t="s">
        <v>33</v>
      </c>
      <c r="C9" s="4">
        <v>131848328</v>
      </c>
      <c r="D9" s="4"/>
      <c r="E9" s="4">
        <v>-357857806</v>
      </c>
      <c r="F9" s="4"/>
      <c r="G9" s="4">
        <v>1406580988</v>
      </c>
      <c r="H9" s="4"/>
      <c r="I9" s="24">
        <f t="shared" ref="I9:I66" si="0">C9+E9+G9</f>
        <v>1180571510</v>
      </c>
      <c r="K9" s="18">
        <v>-4.9599801630712051E-3</v>
      </c>
      <c r="M9" s="4">
        <v>131848328</v>
      </c>
      <c r="N9" s="4"/>
      <c r="O9" s="4">
        <v>3340009117</v>
      </c>
      <c r="P9" s="4"/>
      <c r="Q9" s="4">
        <v>1406580988</v>
      </c>
      <c r="R9" s="4"/>
      <c r="S9" s="4">
        <f t="shared" ref="S9:S66" si="1">M9+O9+Q9</f>
        <v>4878438433</v>
      </c>
      <c r="U9" s="18">
        <v>-1.2854952710541784E-2</v>
      </c>
    </row>
    <row r="10" spans="1:25" ht="21" x14ac:dyDescent="0.55000000000000004">
      <c r="A10" s="2" t="s">
        <v>24</v>
      </c>
      <c r="C10" s="4">
        <v>0</v>
      </c>
      <c r="D10" s="4"/>
      <c r="E10" s="4">
        <v>0</v>
      </c>
      <c r="F10" s="4"/>
      <c r="G10" s="4">
        <v>-699788200</v>
      </c>
      <c r="H10" s="4"/>
      <c r="I10" s="24">
        <f t="shared" si="0"/>
        <v>-699788200</v>
      </c>
      <c r="K10" s="18">
        <v>-4.0102529200407354E-4</v>
      </c>
      <c r="M10" s="4">
        <v>0</v>
      </c>
      <c r="N10" s="4"/>
      <c r="O10" s="4">
        <v>0</v>
      </c>
      <c r="P10" s="4"/>
      <c r="Q10" s="4">
        <v>-699788200</v>
      </c>
      <c r="R10" s="4"/>
      <c r="S10" s="4">
        <f t="shared" si="1"/>
        <v>-699788200</v>
      </c>
      <c r="U10" s="18">
        <v>-2.5152072573795506E-4</v>
      </c>
    </row>
    <row r="11" spans="1:25" ht="21" x14ac:dyDescent="0.55000000000000004">
      <c r="A11" s="2" t="s">
        <v>25</v>
      </c>
      <c r="C11" s="4">
        <v>0</v>
      </c>
      <c r="D11" s="4"/>
      <c r="E11" s="4">
        <v>0</v>
      </c>
      <c r="F11" s="4"/>
      <c r="G11" s="4">
        <v>-3315004355</v>
      </c>
      <c r="H11" s="4"/>
      <c r="I11" s="24">
        <f t="shared" si="0"/>
        <v>-3315004355</v>
      </c>
      <c r="K11" s="18">
        <v>2.1601479530721196E-2</v>
      </c>
      <c r="M11" s="4">
        <v>0</v>
      </c>
      <c r="N11" s="4"/>
      <c r="O11" s="4">
        <v>0</v>
      </c>
      <c r="P11" s="4"/>
      <c r="Q11" s="4">
        <v>-3315004355</v>
      </c>
      <c r="R11" s="4"/>
      <c r="S11" s="4">
        <f t="shared" si="1"/>
        <v>-3315004355</v>
      </c>
      <c r="U11" s="18">
        <v>1.3548322055770454E-2</v>
      </c>
    </row>
    <row r="12" spans="1:25" ht="21" x14ac:dyDescent="0.55000000000000004">
      <c r="A12" s="2" t="s">
        <v>27</v>
      </c>
      <c r="C12" s="4">
        <v>0</v>
      </c>
      <c r="D12" s="4"/>
      <c r="E12" s="4">
        <v>0</v>
      </c>
      <c r="F12" s="4"/>
      <c r="G12" s="4">
        <v>-5872594142</v>
      </c>
      <c r="H12" s="4"/>
      <c r="I12" s="24">
        <f t="shared" si="0"/>
        <v>-5872594142</v>
      </c>
      <c r="K12" s="18">
        <v>3.4316058701935132E-2</v>
      </c>
      <c r="M12" s="4">
        <v>0</v>
      </c>
      <c r="N12" s="4"/>
      <c r="O12" s="4">
        <v>0</v>
      </c>
      <c r="P12" s="4"/>
      <c r="Q12" s="4">
        <v>-5771508371</v>
      </c>
      <c r="R12" s="4"/>
      <c r="S12" s="4">
        <f t="shared" si="1"/>
        <v>-5771508371</v>
      </c>
      <c r="U12" s="18">
        <v>2.1256465455864171E-2</v>
      </c>
    </row>
    <row r="13" spans="1:25" ht="21" x14ac:dyDescent="0.55000000000000004">
      <c r="A13" s="2" t="s">
        <v>59</v>
      </c>
      <c r="C13" s="4">
        <v>0</v>
      </c>
      <c r="D13" s="4"/>
      <c r="E13" s="4">
        <v>0</v>
      </c>
      <c r="F13" s="4"/>
      <c r="G13" s="4">
        <v>-4497882710</v>
      </c>
      <c r="H13" s="4"/>
      <c r="I13" s="24">
        <f t="shared" si="0"/>
        <v>-4497882710</v>
      </c>
      <c r="K13" s="18">
        <v>9.1043403693046546E-2</v>
      </c>
      <c r="M13" s="4">
        <v>10375868604</v>
      </c>
      <c r="N13" s="4"/>
      <c r="O13" s="4">
        <v>0</v>
      </c>
      <c r="P13" s="4"/>
      <c r="Q13" s="4">
        <v>-4497882710</v>
      </c>
      <c r="R13" s="4"/>
      <c r="S13" s="4">
        <f t="shared" si="1"/>
        <v>5877985894</v>
      </c>
      <c r="U13" s="18">
        <v>2.9760909558446756E-2</v>
      </c>
    </row>
    <row r="14" spans="1:25" ht="21" x14ac:dyDescent="0.55000000000000004">
      <c r="A14" s="2" t="s">
        <v>60</v>
      </c>
      <c r="C14" s="4">
        <v>9613168724</v>
      </c>
      <c r="D14" s="4"/>
      <c r="E14" s="4">
        <v>-29652511496</v>
      </c>
      <c r="F14" s="4"/>
      <c r="G14" s="4">
        <v>-1133216893</v>
      </c>
      <c r="H14" s="4"/>
      <c r="I14" s="24">
        <f t="shared" si="0"/>
        <v>-21172559665</v>
      </c>
      <c r="K14" s="18">
        <v>8.8953083358619678E-2</v>
      </c>
      <c r="M14" s="4">
        <v>9613168724</v>
      </c>
      <c r="N14" s="4"/>
      <c r="O14" s="4">
        <v>-33877223996</v>
      </c>
      <c r="P14" s="4"/>
      <c r="Q14" s="4">
        <v>-1133216893</v>
      </c>
      <c r="R14" s="4"/>
      <c r="S14" s="4">
        <f t="shared" si="1"/>
        <v>-25397272165</v>
      </c>
      <c r="U14" s="18">
        <v>6.6923204451934531E-2</v>
      </c>
    </row>
    <row r="15" spans="1:25" ht="21" x14ac:dyDescent="0.55000000000000004">
      <c r="A15" s="2" t="s">
        <v>141</v>
      </c>
      <c r="C15" s="4">
        <v>0</v>
      </c>
      <c r="D15" s="4"/>
      <c r="E15" s="4">
        <v>0</v>
      </c>
      <c r="F15" s="4"/>
      <c r="G15" s="4">
        <v>0</v>
      </c>
      <c r="H15" s="4"/>
      <c r="I15" s="24">
        <f t="shared" si="0"/>
        <v>0</v>
      </c>
      <c r="K15" s="18">
        <v>0</v>
      </c>
      <c r="M15" s="4">
        <v>0</v>
      </c>
      <c r="N15" s="4"/>
      <c r="O15" s="4">
        <v>0</v>
      </c>
      <c r="P15" s="4"/>
      <c r="Q15" s="4">
        <v>-297565952</v>
      </c>
      <c r="R15" s="4"/>
      <c r="S15" s="4">
        <f t="shared" si="1"/>
        <v>-297565952</v>
      </c>
      <c r="U15" s="18">
        <v>7.8410259630457989E-4</v>
      </c>
    </row>
    <row r="16" spans="1:25" ht="21" x14ac:dyDescent="0.55000000000000004">
      <c r="A16" s="2" t="s">
        <v>142</v>
      </c>
      <c r="C16" s="4">
        <v>0</v>
      </c>
      <c r="D16" s="4"/>
      <c r="E16" s="4">
        <v>0</v>
      </c>
      <c r="F16" s="4"/>
      <c r="G16" s="4">
        <v>0</v>
      </c>
      <c r="H16" s="4"/>
      <c r="I16" s="24">
        <f t="shared" si="0"/>
        <v>0</v>
      </c>
      <c r="K16" s="18">
        <v>0</v>
      </c>
      <c r="M16" s="4">
        <v>0</v>
      </c>
      <c r="N16" s="4"/>
      <c r="O16" s="4">
        <v>0</v>
      </c>
      <c r="P16" s="4"/>
      <c r="Q16" s="4">
        <v>538111876</v>
      </c>
      <c r="R16" s="4"/>
      <c r="S16" s="4">
        <f t="shared" si="1"/>
        <v>538111876</v>
      </c>
      <c r="U16" s="18">
        <v>-1.4179542929492423E-3</v>
      </c>
    </row>
    <row r="17" spans="1:21" ht="21" x14ac:dyDescent="0.55000000000000004">
      <c r="A17" s="2" t="s">
        <v>143</v>
      </c>
      <c r="C17" s="4">
        <v>0</v>
      </c>
      <c r="D17" s="4"/>
      <c r="E17" s="4">
        <v>0</v>
      </c>
      <c r="F17" s="4"/>
      <c r="G17" s="4">
        <v>0</v>
      </c>
      <c r="H17" s="4"/>
      <c r="I17" s="24">
        <f t="shared" si="0"/>
        <v>0</v>
      </c>
      <c r="K17" s="18">
        <v>0</v>
      </c>
      <c r="M17" s="4">
        <v>0</v>
      </c>
      <c r="N17" s="4"/>
      <c r="O17" s="4">
        <v>0</v>
      </c>
      <c r="P17" s="4"/>
      <c r="Q17" s="4">
        <v>-14062637528</v>
      </c>
      <c r="R17" s="4"/>
      <c r="S17" s="4">
        <f t="shared" si="1"/>
        <v>-14062637528</v>
      </c>
      <c r="U17" s="18">
        <v>3.7055820810423294E-2</v>
      </c>
    </row>
    <row r="18" spans="1:21" ht="21" x14ac:dyDescent="0.55000000000000004">
      <c r="A18" s="2" t="s">
        <v>45</v>
      </c>
      <c r="C18" s="4">
        <v>0</v>
      </c>
      <c r="D18" s="4"/>
      <c r="E18" s="4">
        <v>-3489115500</v>
      </c>
      <c r="F18" s="4"/>
      <c r="G18" s="4">
        <v>0</v>
      </c>
      <c r="H18" s="4"/>
      <c r="I18" s="24">
        <f t="shared" si="0"/>
        <v>-3489115500</v>
      </c>
      <c r="K18" s="18">
        <v>1.46589541760704E-2</v>
      </c>
      <c r="M18" s="4">
        <v>0</v>
      </c>
      <c r="N18" s="4"/>
      <c r="O18" s="4">
        <v>11898778492</v>
      </c>
      <c r="P18" s="4"/>
      <c r="Q18" s="4">
        <v>-36287107</v>
      </c>
      <c r="R18" s="4"/>
      <c r="S18" s="4">
        <f t="shared" si="1"/>
        <v>11862491385</v>
      </c>
      <c r="U18" s="18">
        <v>-3.125831510998682E-2</v>
      </c>
    </row>
    <row r="19" spans="1:21" ht="21" x14ac:dyDescent="0.55000000000000004">
      <c r="A19" s="2" t="s">
        <v>44</v>
      </c>
      <c r="C19" s="4">
        <v>0</v>
      </c>
      <c r="D19" s="4"/>
      <c r="E19" s="4">
        <v>-2266434000</v>
      </c>
      <c r="F19" s="4"/>
      <c r="G19" s="4">
        <v>0</v>
      </c>
      <c r="H19" s="4"/>
      <c r="I19" s="24">
        <f t="shared" si="0"/>
        <v>-2266434000</v>
      </c>
      <c r="K19" s="18">
        <v>9.5220557041141227E-3</v>
      </c>
      <c r="M19" s="4">
        <v>0</v>
      </c>
      <c r="N19" s="4"/>
      <c r="O19" s="4">
        <v>2306195995</v>
      </c>
      <c r="P19" s="4"/>
      <c r="Q19" s="4">
        <v>-5671935817</v>
      </c>
      <c r="R19" s="4"/>
      <c r="S19" s="4">
        <f t="shared" si="1"/>
        <v>-3365739822</v>
      </c>
      <c r="U19" s="18">
        <v>8.8689089433051614E-3</v>
      </c>
    </row>
    <row r="20" spans="1:21" ht="21" x14ac:dyDescent="0.55000000000000004">
      <c r="A20" s="2" t="s">
        <v>130</v>
      </c>
      <c r="C20" s="4">
        <v>0</v>
      </c>
      <c r="D20" s="4"/>
      <c r="E20" s="4">
        <v>0</v>
      </c>
      <c r="F20" s="4"/>
      <c r="G20" s="4">
        <v>0</v>
      </c>
      <c r="H20" s="4"/>
      <c r="I20" s="24">
        <f t="shared" si="0"/>
        <v>0</v>
      </c>
      <c r="K20" s="18">
        <v>0</v>
      </c>
      <c r="M20" s="4">
        <v>10193040455</v>
      </c>
      <c r="N20" s="4"/>
      <c r="O20" s="4">
        <v>0</v>
      </c>
      <c r="P20" s="4"/>
      <c r="Q20" s="4">
        <v>-8763315308</v>
      </c>
      <c r="R20" s="4"/>
      <c r="S20" s="4">
        <f t="shared" si="1"/>
        <v>1429725147</v>
      </c>
      <c r="U20" s="18">
        <v>-3.7674041409302339E-3</v>
      </c>
    </row>
    <row r="21" spans="1:21" ht="21" x14ac:dyDescent="0.55000000000000004">
      <c r="A21" s="2" t="s">
        <v>135</v>
      </c>
      <c r="C21" s="4">
        <v>0</v>
      </c>
      <c r="D21" s="4"/>
      <c r="E21" s="4">
        <v>0</v>
      </c>
      <c r="F21" s="4"/>
      <c r="G21" s="4">
        <v>0</v>
      </c>
      <c r="H21" s="4"/>
      <c r="I21" s="24">
        <f t="shared" si="0"/>
        <v>0</v>
      </c>
      <c r="K21" s="18">
        <v>0</v>
      </c>
      <c r="M21" s="4">
        <v>892230</v>
      </c>
      <c r="N21" s="4"/>
      <c r="O21" s="4">
        <v>0</v>
      </c>
      <c r="P21" s="4"/>
      <c r="Q21" s="4">
        <v>104723505</v>
      </c>
      <c r="R21" s="4"/>
      <c r="S21" s="4">
        <f t="shared" si="1"/>
        <v>105615735</v>
      </c>
      <c r="U21" s="18">
        <v>-2.7830325165735526E-4</v>
      </c>
    </row>
    <row r="22" spans="1:21" ht="21" x14ac:dyDescent="0.55000000000000004">
      <c r="A22" s="2" t="s">
        <v>135</v>
      </c>
      <c r="C22" s="4">
        <v>0</v>
      </c>
      <c r="D22" s="4"/>
      <c r="E22" s="4">
        <v>0</v>
      </c>
      <c r="F22" s="4"/>
      <c r="G22" s="4">
        <v>0</v>
      </c>
      <c r="H22" s="4"/>
      <c r="I22" s="24">
        <f t="shared" si="0"/>
        <v>0</v>
      </c>
      <c r="K22" s="18">
        <v>0</v>
      </c>
      <c r="M22" s="4">
        <v>0</v>
      </c>
      <c r="N22" s="4"/>
      <c r="O22" s="4">
        <v>0</v>
      </c>
      <c r="P22" s="4"/>
      <c r="Q22" s="4">
        <v>151446</v>
      </c>
      <c r="R22" s="4"/>
      <c r="S22" s="4">
        <f t="shared" si="1"/>
        <v>151446</v>
      </c>
      <c r="U22" s="18">
        <v>-3.9906851238122638E-7</v>
      </c>
    </row>
    <row r="23" spans="1:21" ht="21" x14ac:dyDescent="0.55000000000000004">
      <c r="A23" s="2" t="s">
        <v>28</v>
      </c>
      <c r="C23" s="4">
        <v>1337747734</v>
      </c>
      <c r="D23" s="4"/>
      <c r="E23" s="4">
        <v>-1180995316</v>
      </c>
      <c r="F23" s="4"/>
      <c r="G23" s="4">
        <v>0</v>
      </c>
      <c r="H23" s="4"/>
      <c r="I23" s="24">
        <f t="shared" si="0"/>
        <v>156752418</v>
      </c>
      <c r="K23" s="18">
        <v>-6.5856991906694886E-4</v>
      </c>
      <c r="M23" s="4">
        <v>1337747734</v>
      </c>
      <c r="N23" s="4"/>
      <c r="O23" s="4">
        <v>-1713274932</v>
      </c>
      <c r="P23" s="4"/>
      <c r="Q23" s="4">
        <v>-804618383</v>
      </c>
      <c r="R23" s="4"/>
      <c r="S23" s="4">
        <f t="shared" si="1"/>
        <v>-1180145581</v>
      </c>
      <c r="U23" s="18">
        <v>3.1097483023846658E-3</v>
      </c>
    </row>
    <row r="24" spans="1:21" ht="21" x14ac:dyDescent="0.55000000000000004">
      <c r="A24" s="2" t="s">
        <v>144</v>
      </c>
      <c r="C24" s="4">
        <v>0</v>
      </c>
      <c r="D24" s="4"/>
      <c r="E24" s="4">
        <v>0</v>
      </c>
      <c r="F24" s="4"/>
      <c r="G24" s="4">
        <v>0</v>
      </c>
      <c r="H24" s="4"/>
      <c r="I24" s="24">
        <f t="shared" si="0"/>
        <v>0</v>
      </c>
      <c r="K24" s="18">
        <v>0</v>
      </c>
      <c r="M24" s="4">
        <v>0</v>
      </c>
      <c r="N24" s="4"/>
      <c r="O24" s="4">
        <v>0</v>
      </c>
      <c r="P24" s="4"/>
      <c r="Q24" s="4">
        <v>8218129285</v>
      </c>
      <c r="R24" s="4"/>
      <c r="S24" s="4">
        <f t="shared" si="1"/>
        <v>8218129285</v>
      </c>
      <c r="U24" s="18">
        <v>-2.1655221189873231E-2</v>
      </c>
    </row>
    <row r="25" spans="1:21" ht="21" x14ac:dyDescent="0.55000000000000004">
      <c r="A25" s="2" t="s">
        <v>15</v>
      </c>
      <c r="C25" s="4">
        <v>0</v>
      </c>
      <c r="D25" s="4"/>
      <c r="E25" s="4">
        <v>-4672035000</v>
      </c>
      <c r="F25" s="4"/>
      <c r="G25" s="4">
        <v>0</v>
      </c>
      <c r="H25" s="4"/>
      <c r="I25" s="24">
        <f t="shared" si="0"/>
        <v>-4672035000</v>
      </c>
      <c r="K25" s="18">
        <v>1.96287990391826E-2</v>
      </c>
      <c r="M25" s="4">
        <v>3995492595</v>
      </c>
      <c r="N25" s="4"/>
      <c r="O25" s="4">
        <v>-3026335000</v>
      </c>
      <c r="P25" s="4"/>
      <c r="Q25" s="4">
        <v>7311785701</v>
      </c>
      <c r="R25" s="4"/>
      <c r="S25" s="4">
        <f t="shared" si="1"/>
        <v>8280943296</v>
      </c>
      <c r="U25" s="18">
        <v>-2.1820739552368563E-2</v>
      </c>
    </row>
    <row r="26" spans="1:21" ht="21" x14ac:dyDescent="0.55000000000000004">
      <c r="A26" s="2" t="s">
        <v>58</v>
      </c>
      <c r="C26" s="4">
        <v>433337508</v>
      </c>
      <c r="D26" s="4"/>
      <c r="E26" s="4">
        <v>-1842968700</v>
      </c>
      <c r="F26" s="4"/>
      <c r="G26" s="4">
        <v>0</v>
      </c>
      <c r="H26" s="4"/>
      <c r="I26" s="24">
        <f t="shared" si="0"/>
        <v>-1409631192</v>
      </c>
      <c r="K26" s="18">
        <v>5.9223373513108213E-3</v>
      </c>
      <c r="M26" s="4">
        <v>433337508</v>
      </c>
      <c r="N26" s="4"/>
      <c r="O26" s="4">
        <v>-10908704700</v>
      </c>
      <c r="P26" s="4"/>
      <c r="Q26" s="4">
        <v>0</v>
      </c>
      <c r="R26" s="4"/>
      <c r="S26" s="4">
        <f t="shared" si="1"/>
        <v>-10475367192</v>
      </c>
      <c r="U26" s="18">
        <v>2.7603166818262248E-2</v>
      </c>
    </row>
    <row r="27" spans="1:21" ht="21" x14ac:dyDescent="0.55000000000000004">
      <c r="A27" s="2" t="s">
        <v>31</v>
      </c>
      <c r="C27" s="4">
        <v>1422139013</v>
      </c>
      <c r="D27" s="4"/>
      <c r="E27" s="4">
        <v>-5783563816</v>
      </c>
      <c r="F27" s="4"/>
      <c r="G27" s="4">
        <v>0</v>
      </c>
      <c r="H27" s="4"/>
      <c r="I27" s="24">
        <f t="shared" si="0"/>
        <v>-4361424803</v>
      </c>
      <c r="K27" s="18">
        <v>1.8323820558406274E-2</v>
      </c>
      <c r="M27" s="4">
        <v>1422139013</v>
      </c>
      <c r="N27" s="4"/>
      <c r="O27" s="4">
        <v>-14111895713</v>
      </c>
      <c r="P27" s="4"/>
      <c r="Q27" s="4">
        <v>0</v>
      </c>
      <c r="R27" s="4"/>
      <c r="S27" s="4">
        <f t="shared" si="1"/>
        <v>-12689756700</v>
      </c>
      <c r="U27" s="18">
        <v>3.3438204566305481E-2</v>
      </c>
    </row>
    <row r="28" spans="1:21" ht="21" x14ac:dyDescent="0.55000000000000004">
      <c r="A28" s="2" t="s">
        <v>17</v>
      </c>
      <c r="C28" s="4">
        <v>3347571429</v>
      </c>
      <c r="D28" s="4"/>
      <c r="E28" s="4">
        <v>-18241314525</v>
      </c>
      <c r="F28" s="4"/>
      <c r="G28" s="4">
        <v>0</v>
      </c>
      <c r="H28" s="4"/>
      <c r="I28" s="24">
        <f t="shared" si="0"/>
        <v>-14893743096</v>
      </c>
      <c r="K28" s="18">
        <v>6.2573651561385474E-2</v>
      </c>
      <c r="M28" s="4">
        <v>3347571429</v>
      </c>
      <c r="N28" s="4"/>
      <c r="O28" s="4">
        <v>-28877649525</v>
      </c>
      <c r="P28" s="4"/>
      <c r="Q28" s="4">
        <v>0</v>
      </c>
      <c r="R28" s="4"/>
      <c r="S28" s="4">
        <f t="shared" si="1"/>
        <v>-25530078096</v>
      </c>
      <c r="U28" s="18">
        <v>6.7273155360638465E-2</v>
      </c>
    </row>
    <row r="29" spans="1:21" ht="21" x14ac:dyDescent="0.55000000000000004">
      <c r="A29" s="2" t="s">
        <v>54</v>
      </c>
      <c r="C29" s="4">
        <v>576826029</v>
      </c>
      <c r="D29" s="4"/>
      <c r="E29" s="4">
        <v>-14786493750</v>
      </c>
      <c r="F29" s="4"/>
      <c r="G29" s="4">
        <v>0</v>
      </c>
      <c r="H29" s="4"/>
      <c r="I29" s="24">
        <f t="shared" si="0"/>
        <v>-14209667721</v>
      </c>
      <c r="K29" s="18">
        <v>5.9699619568147309E-2</v>
      </c>
      <c r="M29" s="4">
        <v>576826029</v>
      </c>
      <c r="N29" s="4"/>
      <c r="O29" s="4">
        <v>-25348275000</v>
      </c>
      <c r="P29" s="4"/>
      <c r="Q29" s="4">
        <v>0</v>
      </c>
      <c r="R29" s="4"/>
      <c r="S29" s="4">
        <f t="shared" si="1"/>
        <v>-24771448971</v>
      </c>
      <c r="U29" s="18">
        <v>6.5274126027656268E-2</v>
      </c>
    </row>
    <row r="30" spans="1:21" ht="21" x14ac:dyDescent="0.55000000000000004">
      <c r="A30" s="2" t="s">
        <v>39</v>
      </c>
      <c r="C30" s="4">
        <v>18011538322</v>
      </c>
      <c r="D30" s="4"/>
      <c r="E30" s="4">
        <v>-20102900906</v>
      </c>
      <c r="F30" s="4"/>
      <c r="G30" s="4">
        <v>0</v>
      </c>
      <c r="H30" s="4"/>
      <c r="I30" s="24">
        <f t="shared" si="0"/>
        <v>-2091362584</v>
      </c>
      <c r="K30" s="18">
        <v>8.7865214792700996E-3</v>
      </c>
      <c r="M30" s="4">
        <v>18011538322</v>
      </c>
      <c r="N30" s="4"/>
      <c r="O30" s="4">
        <v>-28831792089</v>
      </c>
      <c r="P30" s="4"/>
      <c r="Q30" s="4">
        <v>0</v>
      </c>
      <c r="R30" s="4"/>
      <c r="S30" s="4">
        <f t="shared" si="1"/>
        <v>-10820253767</v>
      </c>
      <c r="U30" s="18">
        <v>2.851196185032322E-2</v>
      </c>
    </row>
    <row r="31" spans="1:21" ht="21" x14ac:dyDescent="0.55000000000000004">
      <c r="A31" s="2" t="s">
        <v>32</v>
      </c>
      <c r="C31" s="4">
        <v>12192592270</v>
      </c>
      <c r="D31" s="4"/>
      <c r="E31" s="4">
        <v>-11186044650</v>
      </c>
      <c r="F31" s="4"/>
      <c r="G31" s="4">
        <v>0</v>
      </c>
      <c r="H31" s="4"/>
      <c r="I31" s="24">
        <f t="shared" si="0"/>
        <v>1006547620</v>
      </c>
      <c r="K31" s="18">
        <v>-4.228846949208975E-3</v>
      </c>
      <c r="M31" s="4">
        <v>12192592270</v>
      </c>
      <c r="N31" s="4"/>
      <c r="O31" s="4">
        <v>-3043517152</v>
      </c>
      <c r="P31" s="4"/>
      <c r="Q31" s="4">
        <v>0</v>
      </c>
      <c r="R31" s="4"/>
      <c r="S31" s="4">
        <f t="shared" si="1"/>
        <v>9149075118</v>
      </c>
      <c r="U31" s="18">
        <v>-2.4108314494964232E-2</v>
      </c>
    </row>
    <row r="32" spans="1:21" ht="21" x14ac:dyDescent="0.55000000000000004">
      <c r="A32" s="2" t="s">
        <v>35</v>
      </c>
      <c r="C32" s="4">
        <v>2005494505</v>
      </c>
      <c r="D32" s="4"/>
      <c r="E32" s="4">
        <v>-2746560150</v>
      </c>
      <c r="F32" s="4"/>
      <c r="G32" s="4">
        <v>0</v>
      </c>
      <c r="H32" s="4"/>
      <c r="I32" s="24">
        <f t="shared" si="0"/>
        <v>-741065645</v>
      </c>
      <c r="K32" s="18">
        <v>3.1134673906653629E-3</v>
      </c>
      <c r="M32" s="4">
        <v>2005494505</v>
      </c>
      <c r="N32" s="4"/>
      <c r="O32" s="4">
        <v>-4723725600</v>
      </c>
      <c r="P32" s="4"/>
      <c r="Q32" s="4">
        <v>0</v>
      </c>
      <c r="R32" s="4"/>
      <c r="S32" s="4">
        <f t="shared" si="1"/>
        <v>-2718231095</v>
      </c>
      <c r="U32" s="18">
        <v>7.1626879507550017E-3</v>
      </c>
    </row>
    <row r="33" spans="1:21" ht="21" x14ac:dyDescent="0.55000000000000004">
      <c r="A33" s="2" t="s">
        <v>20</v>
      </c>
      <c r="C33" s="4">
        <v>4454273850</v>
      </c>
      <c r="D33" s="4"/>
      <c r="E33" s="4">
        <v>-7833748550</v>
      </c>
      <c r="F33" s="4"/>
      <c r="G33" s="4">
        <v>0</v>
      </c>
      <c r="H33" s="4"/>
      <c r="I33" s="24">
        <f t="shared" si="0"/>
        <v>-3379474700</v>
      </c>
      <c r="K33" s="18">
        <v>1.4198316096583603E-2</v>
      </c>
      <c r="M33" s="4">
        <v>4454273850</v>
      </c>
      <c r="N33" s="4"/>
      <c r="O33" s="4">
        <v>-16382752405</v>
      </c>
      <c r="P33" s="4"/>
      <c r="Q33" s="4">
        <v>0</v>
      </c>
      <c r="R33" s="4"/>
      <c r="S33" s="4">
        <f t="shared" si="1"/>
        <v>-11928478555</v>
      </c>
      <c r="U33" s="18">
        <v>3.1432194920402064E-2</v>
      </c>
    </row>
    <row r="34" spans="1:21" ht="21" x14ac:dyDescent="0.55000000000000004">
      <c r="A34" s="2" t="s">
        <v>21</v>
      </c>
      <c r="C34" s="4">
        <v>36326190476</v>
      </c>
      <c r="D34" s="4"/>
      <c r="E34" s="4">
        <v>-31242327324</v>
      </c>
      <c r="F34" s="4"/>
      <c r="G34" s="4">
        <v>0</v>
      </c>
      <c r="H34" s="4"/>
      <c r="I34" s="24">
        <f t="shared" si="0"/>
        <v>5083863152</v>
      </c>
      <c r="K34" s="18">
        <v>-2.1359028379135329E-2</v>
      </c>
      <c r="M34" s="4">
        <v>36326190476</v>
      </c>
      <c r="N34" s="4"/>
      <c r="O34" s="4">
        <v>-29711490324</v>
      </c>
      <c r="P34" s="4"/>
      <c r="Q34" s="4">
        <v>0</v>
      </c>
      <c r="R34" s="4"/>
      <c r="S34" s="4">
        <f t="shared" si="1"/>
        <v>6614700152</v>
      </c>
      <c r="U34" s="18">
        <v>-1.7430097523252593E-2</v>
      </c>
    </row>
    <row r="35" spans="1:21" ht="21" x14ac:dyDescent="0.55000000000000004">
      <c r="A35" s="2" t="s">
        <v>50</v>
      </c>
      <c r="C35" s="4">
        <v>217201516</v>
      </c>
      <c r="D35" s="4"/>
      <c r="E35" s="4">
        <v>-9598049775</v>
      </c>
      <c r="F35" s="4"/>
      <c r="G35" s="4">
        <v>0</v>
      </c>
      <c r="H35" s="4"/>
      <c r="I35" s="24">
        <f t="shared" si="0"/>
        <v>-9380848259</v>
      </c>
      <c r="K35" s="18">
        <v>3.9412115982216993E-2</v>
      </c>
      <c r="M35" s="4">
        <v>217201516</v>
      </c>
      <c r="N35" s="4"/>
      <c r="O35" s="4">
        <v>-9598049775</v>
      </c>
      <c r="P35" s="4"/>
      <c r="Q35" s="4">
        <v>0</v>
      </c>
      <c r="R35" s="4"/>
      <c r="S35" s="4">
        <f t="shared" si="1"/>
        <v>-9380848259</v>
      </c>
      <c r="U35" s="18">
        <v>2.471904942747347E-2</v>
      </c>
    </row>
    <row r="36" spans="1:21" ht="21" x14ac:dyDescent="0.55000000000000004">
      <c r="A36" s="2" t="s">
        <v>47</v>
      </c>
      <c r="C36" s="4">
        <v>0</v>
      </c>
      <c r="D36" s="4"/>
      <c r="E36" s="4">
        <v>-1385705700</v>
      </c>
      <c r="F36" s="4"/>
      <c r="G36" s="4">
        <v>0</v>
      </c>
      <c r="H36" s="4"/>
      <c r="I36" s="24">
        <f t="shared" si="0"/>
        <v>-1385705700</v>
      </c>
      <c r="K36" s="18">
        <v>5.8218182682171432E-3</v>
      </c>
      <c r="M36" s="4">
        <v>981487936</v>
      </c>
      <c r="N36" s="4"/>
      <c r="O36" s="4">
        <v>-3954330900</v>
      </c>
      <c r="P36" s="4"/>
      <c r="Q36" s="4">
        <v>0</v>
      </c>
      <c r="R36" s="4"/>
      <c r="S36" s="4">
        <f t="shared" si="1"/>
        <v>-2972842964</v>
      </c>
      <c r="U36" s="18">
        <v>7.833604183580126E-3</v>
      </c>
    </row>
    <row r="37" spans="1:21" ht="21" x14ac:dyDescent="0.55000000000000004">
      <c r="A37" s="2" t="s">
        <v>57</v>
      </c>
      <c r="C37" s="4">
        <v>19985733696</v>
      </c>
      <c r="D37" s="4"/>
      <c r="E37" s="4">
        <v>-11802355650</v>
      </c>
      <c r="F37" s="4"/>
      <c r="G37" s="4">
        <v>0</v>
      </c>
      <c r="H37" s="4"/>
      <c r="I37" s="24">
        <f t="shared" si="0"/>
        <v>8183378046</v>
      </c>
      <c r="K37" s="18">
        <v>-3.4381138652983756E-2</v>
      </c>
      <c r="M37" s="4">
        <v>19985733696</v>
      </c>
      <c r="N37" s="4"/>
      <c r="O37" s="4">
        <v>4160099250</v>
      </c>
      <c r="P37" s="4"/>
      <c r="Q37" s="4">
        <v>0</v>
      </c>
      <c r="R37" s="4"/>
      <c r="S37" s="4">
        <f t="shared" si="1"/>
        <v>24145832946</v>
      </c>
      <c r="U37" s="18">
        <v>-6.3625593505050149E-2</v>
      </c>
    </row>
    <row r="38" spans="1:21" ht="21" x14ac:dyDescent="0.55000000000000004">
      <c r="A38" s="2" t="s">
        <v>34</v>
      </c>
      <c r="C38" s="4">
        <v>1200465417</v>
      </c>
      <c r="D38" s="4"/>
      <c r="E38" s="4">
        <v>-6865924161</v>
      </c>
      <c r="F38" s="4"/>
      <c r="G38" s="4">
        <v>0</v>
      </c>
      <c r="H38" s="4"/>
      <c r="I38" s="24">
        <f t="shared" si="0"/>
        <v>-5665458744</v>
      </c>
      <c r="K38" s="18">
        <v>2.3802508147039988E-2</v>
      </c>
      <c r="M38" s="4">
        <v>1200465417</v>
      </c>
      <c r="N38" s="4"/>
      <c r="O38" s="4">
        <v>-7283425161</v>
      </c>
      <c r="P38" s="4"/>
      <c r="Q38" s="4">
        <v>0</v>
      </c>
      <c r="R38" s="4"/>
      <c r="S38" s="4">
        <f t="shared" si="1"/>
        <v>-6082959744</v>
      </c>
      <c r="U38" s="18">
        <v>1.6028932397771915E-2</v>
      </c>
    </row>
    <row r="39" spans="1:21" ht="21" x14ac:dyDescent="0.55000000000000004">
      <c r="A39" s="2" t="s">
        <v>49</v>
      </c>
      <c r="C39" s="4">
        <v>1455637469</v>
      </c>
      <c r="D39" s="4"/>
      <c r="E39" s="4">
        <v>-8525928678</v>
      </c>
      <c r="F39" s="4"/>
      <c r="G39" s="4">
        <v>0</v>
      </c>
      <c r="H39" s="4"/>
      <c r="I39" s="24">
        <f t="shared" si="0"/>
        <v>-7070291209</v>
      </c>
      <c r="K39" s="18">
        <v>2.9704684423374511E-2</v>
      </c>
      <c r="M39" s="4">
        <v>1455637469</v>
      </c>
      <c r="N39" s="4"/>
      <c r="O39" s="4">
        <v>-9769293276</v>
      </c>
      <c r="P39" s="4"/>
      <c r="Q39" s="4">
        <v>0</v>
      </c>
      <c r="R39" s="4"/>
      <c r="S39" s="4">
        <f t="shared" si="1"/>
        <v>-8313655807</v>
      </c>
      <c r="U39" s="18">
        <v>2.1906938812177503E-2</v>
      </c>
    </row>
    <row r="40" spans="1:21" ht="21" x14ac:dyDescent="0.55000000000000004">
      <c r="A40" s="2" t="s">
        <v>46</v>
      </c>
      <c r="C40" s="4">
        <v>0</v>
      </c>
      <c r="D40" s="4"/>
      <c r="E40" s="4">
        <v>-5121345600</v>
      </c>
      <c r="F40" s="4"/>
      <c r="G40" s="4">
        <v>0</v>
      </c>
      <c r="H40" s="4"/>
      <c r="I40" s="24">
        <f t="shared" si="0"/>
        <v>-5121345600</v>
      </c>
      <c r="K40" s="18">
        <v>2.1516504819121034E-2</v>
      </c>
      <c r="M40" s="4">
        <v>0</v>
      </c>
      <c r="N40" s="4"/>
      <c r="O40" s="4">
        <v>-17147362500</v>
      </c>
      <c r="P40" s="4"/>
      <c r="Q40" s="4">
        <v>0</v>
      </c>
      <c r="R40" s="4"/>
      <c r="S40" s="4">
        <f t="shared" si="1"/>
        <v>-17147362500</v>
      </c>
      <c r="U40" s="18">
        <v>4.5184240218537473E-2</v>
      </c>
    </row>
    <row r="41" spans="1:21" ht="21" x14ac:dyDescent="0.55000000000000004">
      <c r="A41" s="2" t="s">
        <v>38</v>
      </c>
      <c r="C41" s="4">
        <v>0</v>
      </c>
      <c r="D41" s="4"/>
      <c r="E41" s="4">
        <v>-21765520943</v>
      </c>
      <c r="F41" s="4"/>
      <c r="G41" s="4">
        <v>0</v>
      </c>
      <c r="H41" s="4"/>
      <c r="I41" s="24">
        <f t="shared" si="0"/>
        <v>-21765520943</v>
      </c>
      <c r="K41" s="18">
        <v>9.1444314217095465E-2</v>
      </c>
      <c r="M41" s="4">
        <v>0</v>
      </c>
      <c r="N41" s="4"/>
      <c r="O41" s="4">
        <v>-17684760733</v>
      </c>
      <c r="P41" s="4"/>
      <c r="Q41" s="4">
        <v>0</v>
      </c>
      <c r="R41" s="4"/>
      <c r="S41" s="4">
        <f t="shared" si="1"/>
        <v>-17684760733</v>
      </c>
      <c r="U41" s="18">
        <v>4.660031402305928E-2</v>
      </c>
    </row>
    <row r="42" spans="1:21" ht="21" x14ac:dyDescent="0.55000000000000004">
      <c r="A42" s="2" t="s">
        <v>64</v>
      </c>
      <c r="C42" s="4">
        <v>0</v>
      </c>
      <c r="D42" s="4"/>
      <c r="E42" s="4">
        <v>275388487</v>
      </c>
      <c r="F42" s="4"/>
      <c r="G42" s="4">
        <v>0</v>
      </c>
      <c r="H42" s="4"/>
      <c r="I42" s="24">
        <f t="shared" si="0"/>
        <v>275388487</v>
      </c>
      <c r="K42" s="18">
        <v>-1.1570001656724652E-3</v>
      </c>
      <c r="M42" s="4">
        <v>0</v>
      </c>
      <c r="N42" s="4"/>
      <c r="O42" s="4">
        <v>275388487</v>
      </c>
      <c r="P42" s="4"/>
      <c r="Q42" s="4">
        <v>0</v>
      </c>
      <c r="R42" s="4"/>
      <c r="S42" s="4">
        <f t="shared" si="1"/>
        <v>275388487</v>
      </c>
      <c r="U42" s="18">
        <v>-7.2566376024461984E-4</v>
      </c>
    </row>
    <row r="43" spans="1:21" ht="21" x14ac:dyDescent="0.55000000000000004">
      <c r="A43" s="2" t="s">
        <v>22</v>
      </c>
      <c r="C43" s="4">
        <v>0</v>
      </c>
      <c r="D43" s="4"/>
      <c r="E43" s="4">
        <v>-29557579725</v>
      </c>
      <c r="F43" s="4"/>
      <c r="G43" s="4">
        <v>0</v>
      </c>
      <c r="H43" s="4"/>
      <c r="I43" s="24">
        <f t="shared" si="0"/>
        <v>-29557579725</v>
      </c>
      <c r="K43" s="18">
        <v>0.12418138830437779</v>
      </c>
      <c r="M43" s="4">
        <v>0</v>
      </c>
      <c r="N43" s="4"/>
      <c r="O43" s="4">
        <v>-37636224075</v>
      </c>
      <c r="P43" s="4"/>
      <c r="Q43" s="4">
        <v>0</v>
      </c>
      <c r="R43" s="4"/>
      <c r="S43" s="4">
        <f t="shared" si="1"/>
        <v>-37636224075</v>
      </c>
      <c r="U43" s="18">
        <v>9.9173513683139522E-2</v>
      </c>
    </row>
    <row r="44" spans="1:21" ht="21" x14ac:dyDescent="0.55000000000000004">
      <c r="A44" s="2" t="s">
        <v>66</v>
      </c>
      <c r="C44" s="4">
        <v>0</v>
      </c>
      <c r="D44" s="4"/>
      <c r="E44" s="4">
        <v>1873085363</v>
      </c>
      <c r="F44" s="4"/>
      <c r="G44" s="4">
        <v>0</v>
      </c>
      <c r="H44" s="4"/>
      <c r="I44" s="24">
        <f t="shared" si="0"/>
        <v>1873085363</v>
      </c>
      <c r="K44" s="18">
        <v>-7.8694650561396545E-3</v>
      </c>
      <c r="M44" s="4">
        <v>0</v>
      </c>
      <c r="N44" s="4"/>
      <c r="O44" s="4">
        <v>1873085363</v>
      </c>
      <c r="P44" s="4"/>
      <c r="Q44" s="4">
        <v>0</v>
      </c>
      <c r="R44" s="4"/>
      <c r="S44" s="4">
        <f t="shared" si="1"/>
        <v>1873085363</v>
      </c>
      <c r="U44" s="18">
        <v>-4.9356826154237114E-3</v>
      </c>
    </row>
    <row r="45" spans="1:21" ht="21" x14ac:dyDescent="0.55000000000000004">
      <c r="A45" s="2" t="s">
        <v>63</v>
      </c>
      <c r="C45" s="4">
        <v>0</v>
      </c>
      <c r="D45" s="4"/>
      <c r="E45" s="4">
        <v>-3739800968</v>
      </c>
      <c r="F45" s="4"/>
      <c r="G45" s="4">
        <v>0</v>
      </c>
      <c r="H45" s="4"/>
      <c r="I45" s="24">
        <f t="shared" si="0"/>
        <v>-3739800968</v>
      </c>
      <c r="K45" s="18">
        <v>1.5712168604775572E-2</v>
      </c>
      <c r="M45" s="4">
        <v>0</v>
      </c>
      <c r="N45" s="4"/>
      <c r="O45" s="4">
        <v>-7193757278</v>
      </c>
      <c r="P45" s="4"/>
      <c r="Q45" s="4">
        <v>0</v>
      </c>
      <c r="R45" s="4"/>
      <c r="S45" s="4">
        <f t="shared" si="1"/>
        <v>-7193757278</v>
      </c>
      <c r="U45" s="18">
        <v>1.8955944794600586E-2</v>
      </c>
    </row>
    <row r="46" spans="1:21" ht="21" x14ac:dyDescent="0.55000000000000004">
      <c r="A46" s="2" t="s">
        <v>51</v>
      </c>
      <c r="C46" s="4">
        <v>0</v>
      </c>
      <c r="D46" s="4"/>
      <c r="E46" s="4">
        <v>-21626551800</v>
      </c>
      <c r="F46" s="4"/>
      <c r="G46" s="4">
        <v>0</v>
      </c>
      <c r="H46" s="4"/>
      <c r="I46" s="24">
        <f t="shared" si="0"/>
        <v>-21626551800</v>
      </c>
      <c r="K46" s="18">
        <v>9.0860457850310022E-2</v>
      </c>
      <c r="M46" s="4">
        <v>0</v>
      </c>
      <c r="N46" s="4"/>
      <c r="O46" s="4">
        <v>-68410521000</v>
      </c>
      <c r="P46" s="4"/>
      <c r="Q46" s="4">
        <v>0</v>
      </c>
      <c r="R46" s="4"/>
      <c r="S46" s="4">
        <f t="shared" si="1"/>
        <v>-68410521000</v>
      </c>
      <c r="U46" s="18">
        <v>0.18026547315013039</v>
      </c>
    </row>
    <row r="47" spans="1:21" ht="21" x14ac:dyDescent="0.55000000000000004">
      <c r="A47" s="2" t="s">
        <v>62</v>
      </c>
      <c r="C47" s="4">
        <v>0</v>
      </c>
      <c r="D47" s="4"/>
      <c r="E47" s="4">
        <v>0</v>
      </c>
      <c r="F47" s="4"/>
      <c r="G47" s="4">
        <v>0</v>
      </c>
      <c r="H47" s="4"/>
      <c r="I47" s="24">
        <f t="shared" si="0"/>
        <v>0</v>
      </c>
      <c r="K47" s="18">
        <v>0</v>
      </c>
      <c r="M47" s="4">
        <v>0</v>
      </c>
      <c r="N47" s="4"/>
      <c r="O47" s="4">
        <v>0</v>
      </c>
      <c r="P47" s="4"/>
      <c r="Q47" s="4">
        <v>0</v>
      </c>
      <c r="R47" s="4"/>
      <c r="S47" s="4">
        <f t="shared" si="1"/>
        <v>0</v>
      </c>
      <c r="U47" s="18">
        <v>0</v>
      </c>
    </row>
    <row r="48" spans="1:21" ht="21" x14ac:dyDescent="0.55000000000000004">
      <c r="A48" s="2" t="s">
        <v>41</v>
      </c>
      <c r="C48" s="4">
        <v>0</v>
      </c>
      <c r="D48" s="4"/>
      <c r="E48" s="4">
        <v>-1119027741</v>
      </c>
      <c r="F48" s="4"/>
      <c r="G48" s="4">
        <v>0</v>
      </c>
      <c r="H48" s="4"/>
      <c r="I48" s="24">
        <f t="shared" si="0"/>
        <v>-1119027741</v>
      </c>
      <c r="K48" s="18">
        <v>4.7014139764277232E-3</v>
      </c>
      <c r="M48" s="4">
        <v>0</v>
      </c>
      <c r="N48" s="4"/>
      <c r="O48" s="4">
        <v>-9289864799</v>
      </c>
      <c r="P48" s="4"/>
      <c r="Q48" s="4">
        <v>0</v>
      </c>
      <c r="R48" s="4"/>
      <c r="S48" s="4">
        <f t="shared" si="1"/>
        <v>-9289864799</v>
      </c>
      <c r="U48" s="18">
        <v>2.4479303022593206E-2</v>
      </c>
    </row>
    <row r="49" spans="1:21" ht="21" x14ac:dyDescent="0.55000000000000004">
      <c r="A49" s="2" t="s">
        <v>40</v>
      </c>
      <c r="C49" s="4">
        <v>0</v>
      </c>
      <c r="D49" s="4"/>
      <c r="E49" s="4">
        <v>-6998112000</v>
      </c>
      <c r="F49" s="4"/>
      <c r="G49" s="4">
        <v>0</v>
      </c>
      <c r="H49" s="4"/>
      <c r="I49" s="24">
        <f t="shared" si="0"/>
        <v>-6998112000</v>
      </c>
      <c r="K49" s="18">
        <v>2.9401435156562905E-2</v>
      </c>
      <c r="M49" s="4">
        <v>0</v>
      </c>
      <c r="N49" s="4"/>
      <c r="O49" s="4">
        <v>-24334344000</v>
      </c>
      <c r="P49" s="4"/>
      <c r="Q49" s="4">
        <v>0</v>
      </c>
      <c r="R49" s="4"/>
      <c r="S49" s="4">
        <f t="shared" si="1"/>
        <v>-24334344000</v>
      </c>
      <c r="U49" s="18">
        <v>6.4122330466654928E-2</v>
      </c>
    </row>
    <row r="50" spans="1:21" ht="21" x14ac:dyDescent="0.55000000000000004">
      <c r="A50" s="2" t="s">
        <v>42</v>
      </c>
      <c r="C50" s="4">
        <v>0</v>
      </c>
      <c r="D50" s="4"/>
      <c r="E50" s="4">
        <v>-16307329818</v>
      </c>
      <c r="F50" s="4"/>
      <c r="G50" s="4">
        <v>0</v>
      </c>
      <c r="H50" s="4"/>
      <c r="I50" s="24">
        <f t="shared" si="0"/>
        <v>-16307329818</v>
      </c>
      <c r="K50" s="18">
        <v>6.8512607431920461E-2</v>
      </c>
      <c r="M50" s="4">
        <v>0</v>
      </c>
      <c r="N50" s="4"/>
      <c r="O50" s="4">
        <v>-22470439818</v>
      </c>
      <c r="P50" s="4"/>
      <c r="Q50" s="4">
        <v>0</v>
      </c>
      <c r="R50" s="4"/>
      <c r="S50" s="4">
        <f t="shared" si="1"/>
        <v>-22470439818</v>
      </c>
      <c r="U50" s="18">
        <v>5.9210840766485313E-2</v>
      </c>
    </row>
    <row r="51" spans="1:21" ht="21" x14ac:dyDescent="0.55000000000000004">
      <c r="A51" s="2" t="s">
        <v>37</v>
      </c>
      <c r="C51" s="4">
        <v>0</v>
      </c>
      <c r="D51" s="4"/>
      <c r="E51" s="4">
        <v>3976200000</v>
      </c>
      <c r="F51" s="4"/>
      <c r="G51" s="4">
        <v>0</v>
      </c>
      <c r="H51" s="4"/>
      <c r="I51" s="24">
        <f t="shared" si="0"/>
        <v>3976200000</v>
      </c>
      <c r="K51" s="18">
        <v>-1.6705360884410742E-2</v>
      </c>
      <c r="M51" s="4">
        <v>0</v>
      </c>
      <c r="N51" s="4"/>
      <c r="O51" s="4">
        <v>-4294296000</v>
      </c>
      <c r="P51" s="4"/>
      <c r="Q51" s="4">
        <v>0</v>
      </c>
      <c r="R51" s="4"/>
      <c r="S51" s="4">
        <f t="shared" si="1"/>
        <v>-4294296000</v>
      </c>
      <c r="U51" s="18">
        <v>1.1315705376468515E-2</v>
      </c>
    </row>
    <row r="52" spans="1:21" ht="21" x14ac:dyDescent="0.55000000000000004">
      <c r="A52" s="2" t="s">
        <v>48</v>
      </c>
      <c r="C52" s="4">
        <v>0</v>
      </c>
      <c r="D52" s="4"/>
      <c r="E52" s="4">
        <v>-8719151838</v>
      </c>
      <c r="F52" s="4"/>
      <c r="G52" s="4">
        <v>0</v>
      </c>
      <c r="H52" s="4"/>
      <c r="I52" s="24">
        <f t="shared" si="0"/>
        <v>-8719151838</v>
      </c>
      <c r="K52" s="18">
        <v>3.6632105542921185E-2</v>
      </c>
      <c r="M52" s="4">
        <v>0</v>
      </c>
      <c r="N52" s="4"/>
      <c r="O52" s="4">
        <v>-4567174772</v>
      </c>
      <c r="P52" s="4"/>
      <c r="Q52" s="4">
        <v>0</v>
      </c>
      <c r="R52" s="4"/>
      <c r="S52" s="4">
        <f t="shared" si="1"/>
        <v>-4567174772</v>
      </c>
      <c r="U52" s="18">
        <v>1.2034755900103711E-2</v>
      </c>
    </row>
    <row r="53" spans="1:21" ht="21" x14ac:dyDescent="0.55000000000000004">
      <c r="A53" s="2" t="s">
        <v>36</v>
      </c>
      <c r="C53" s="4">
        <v>0</v>
      </c>
      <c r="D53" s="4"/>
      <c r="E53" s="4">
        <v>-13374942750</v>
      </c>
      <c r="F53" s="4"/>
      <c r="G53" s="4">
        <v>0</v>
      </c>
      <c r="H53" s="4"/>
      <c r="I53" s="24">
        <f t="shared" si="0"/>
        <v>-13374942750</v>
      </c>
      <c r="K53" s="18">
        <v>5.6192657674936627E-2</v>
      </c>
      <c r="M53" s="4">
        <v>0</v>
      </c>
      <c r="N53" s="4"/>
      <c r="O53" s="4">
        <v>-13523553225</v>
      </c>
      <c r="P53" s="4"/>
      <c r="Q53" s="4">
        <v>0</v>
      </c>
      <c r="R53" s="4"/>
      <c r="S53" s="4">
        <f t="shared" si="1"/>
        <v>-13523553225</v>
      </c>
      <c r="U53" s="18">
        <v>3.5635304119019891E-2</v>
      </c>
    </row>
    <row r="54" spans="1:21" ht="21" x14ac:dyDescent="0.55000000000000004">
      <c r="A54" s="2" t="s">
        <v>52</v>
      </c>
      <c r="C54" s="4">
        <v>0</v>
      </c>
      <c r="D54" s="4"/>
      <c r="E54" s="4">
        <v>-6381286240</v>
      </c>
      <c r="F54" s="4"/>
      <c r="G54" s="4">
        <v>0</v>
      </c>
      <c r="H54" s="4"/>
      <c r="I54" s="24">
        <f t="shared" si="0"/>
        <v>-6381286240</v>
      </c>
      <c r="K54" s="18">
        <v>2.6809941538636008E-2</v>
      </c>
      <c r="M54" s="4">
        <v>0</v>
      </c>
      <c r="N54" s="4"/>
      <c r="O54" s="4">
        <v>-16689517861</v>
      </c>
      <c r="P54" s="4"/>
      <c r="Q54" s="4">
        <v>0</v>
      </c>
      <c r="R54" s="4"/>
      <c r="S54" s="4">
        <f t="shared" si="1"/>
        <v>-16689517861</v>
      </c>
      <c r="U54" s="18">
        <v>4.3977794495392263E-2</v>
      </c>
    </row>
    <row r="55" spans="1:21" ht="21" x14ac:dyDescent="0.55000000000000004">
      <c r="A55" s="2" t="s">
        <v>65</v>
      </c>
      <c r="C55" s="4">
        <v>0</v>
      </c>
      <c r="D55" s="4"/>
      <c r="E55" s="4">
        <v>245737000</v>
      </c>
      <c r="F55" s="4"/>
      <c r="G55" s="4">
        <v>0</v>
      </c>
      <c r="H55" s="4"/>
      <c r="I55" s="24">
        <f t="shared" si="0"/>
        <v>245737000</v>
      </c>
      <c r="K55" s="18">
        <v>-1.0324242411479409E-3</v>
      </c>
      <c r="M55" s="4">
        <v>0</v>
      </c>
      <c r="N55" s="4"/>
      <c r="O55" s="4">
        <v>245737000</v>
      </c>
      <c r="P55" s="4"/>
      <c r="Q55" s="4">
        <v>0</v>
      </c>
      <c r="R55" s="4"/>
      <c r="S55" s="4">
        <f t="shared" si="1"/>
        <v>245737000</v>
      </c>
      <c r="U55" s="18">
        <v>-6.4753046648327074E-4</v>
      </c>
    </row>
    <row r="56" spans="1:21" ht="21" x14ac:dyDescent="0.55000000000000004">
      <c r="A56" s="2" t="s">
        <v>55</v>
      </c>
      <c r="C56" s="4">
        <v>0</v>
      </c>
      <c r="D56" s="4"/>
      <c r="E56" s="4">
        <v>-1192860000</v>
      </c>
      <c r="F56" s="4"/>
      <c r="G56" s="4">
        <v>0</v>
      </c>
      <c r="H56" s="4"/>
      <c r="I56" s="24">
        <f t="shared" si="0"/>
        <v>-1192860000</v>
      </c>
      <c r="K56" s="18">
        <v>5.0116082653232225E-3</v>
      </c>
      <c r="M56" s="4">
        <v>0</v>
      </c>
      <c r="N56" s="4"/>
      <c r="O56" s="4">
        <v>-1689885000</v>
      </c>
      <c r="P56" s="4"/>
      <c r="Q56" s="4">
        <v>0</v>
      </c>
      <c r="R56" s="4"/>
      <c r="S56" s="4">
        <f t="shared" si="1"/>
        <v>-1689885000</v>
      </c>
      <c r="U56" s="18">
        <v>4.4529396157399256E-3</v>
      </c>
    </row>
    <row r="57" spans="1:21" ht="21" x14ac:dyDescent="0.55000000000000004">
      <c r="A57" s="2" t="s">
        <v>23</v>
      </c>
      <c r="C57" s="4">
        <v>0</v>
      </c>
      <c r="D57" s="4"/>
      <c r="E57" s="4">
        <v>1752612378</v>
      </c>
      <c r="F57" s="4"/>
      <c r="G57" s="4">
        <v>0</v>
      </c>
      <c r="H57" s="4"/>
      <c r="I57" s="24">
        <f t="shared" si="0"/>
        <v>1752612378</v>
      </c>
      <c r="K57" s="18">
        <v>-7.363317304203836E-3</v>
      </c>
      <c r="M57" s="4">
        <v>0</v>
      </c>
      <c r="N57" s="4"/>
      <c r="O57" s="4">
        <v>-6118633478</v>
      </c>
      <c r="P57" s="4"/>
      <c r="Q57" s="4">
        <v>0</v>
      </c>
      <c r="R57" s="4"/>
      <c r="S57" s="4">
        <f t="shared" si="1"/>
        <v>-6118633478</v>
      </c>
      <c r="U57" s="18">
        <v>1.612293464252228E-2</v>
      </c>
    </row>
    <row r="58" spans="1:21" ht="21" x14ac:dyDescent="0.55000000000000004">
      <c r="A58" s="2" t="s">
        <v>43</v>
      </c>
      <c r="C58" s="4">
        <v>0</v>
      </c>
      <c r="D58" s="4"/>
      <c r="E58" s="4">
        <v>-3220722000</v>
      </c>
      <c r="F58" s="4"/>
      <c r="G58" s="4">
        <v>0</v>
      </c>
      <c r="H58" s="4"/>
      <c r="I58" s="24">
        <f t="shared" si="0"/>
        <v>-3220722000</v>
      </c>
      <c r="K58" s="18">
        <v>1.3531342316372701E-2</v>
      </c>
      <c r="M58" s="4">
        <v>0</v>
      </c>
      <c r="N58" s="4"/>
      <c r="O58" s="4">
        <v>4019505476</v>
      </c>
      <c r="P58" s="4"/>
      <c r="Q58" s="4">
        <v>0</v>
      </c>
      <c r="R58" s="4"/>
      <c r="S58" s="4">
        <f t="shared" si="1"/>
        <v>4019505476</v>
      </c>
      <c r="U58" s="18">
        <v>-1.0591617281509667E-2</v>
      </c>
    </row>
    <row r="59" spans="1:21" ht="21" x14ac:dyDescent="0.55000000000000004">
      <c r="A59" s="2" t="s">
        <v>56</v>
      </c>
      <c r="C59" s="4">
        <v>0</v>
      </c>
      <c r="D59" s="4"/>
      <c r="E59" s="4">
        <v>-20875050000</v>
      </c>
      <c r="F59" s="4"/>
      <c r="G59" s="4">
        <v>0</v>
      </c>
      <c r="H59" s="4"/>
      <c r="I59" s="24">
        <f t="shared" si="0"/>
        <v>-20875050000</v>
      </c>
      <c r="K59" s="18">
        <v>8.7703144643156386E-2</v>
      </c>
      <c r="M59" s="4">
        <v>0</v>
      </c>
      <c r="N59" s="4"/>
      <c r="O59" s="4">
        <v>-16998255000</v>
      </c>
      <c r="P59" s="4"/>
      <c r="Q59" s="4">
        <v>0</v>
      </c>
      <c r="R59" s="4"/>
      <c r="S59" s="4">
        <f t="shared" si="1"/>
        <v>-16998255000</v>
      </c>
      <c r="U59" s="18">
        <v>4.4791333781854542E-2</v>
      </c>
    </row>
    <row r="60" spans="1:21" ht="21" x14ac:dyDescent="0.55000000000000004">
      <c r="A60" s="2" t="s">
        <v>16</v>
      </c>
      <c r="C60" s="4">
        <v>0</v>
      </c>
      <c r="D60" s="4"/>
      <c r="E60" s="4">
        <v>-3453329700</v>
      </c>
      <c r="F60" s="4"/>
      <c r="G60" s="4">
        <v>0</v>
      </c>
      <c r="H60" s="4"/>
      <c r="I60" s="24">
        <f t="shared" si="0"/>
        <v>-3453329700</v>
      </c>
      <c r="K60" s="18">
        <v>1.4508605928110728E-2</v>
      </c>
      <c r="M60" s="4">
        <v>0</v>
      </c>
      <c r="N60" s="4"/>
      <c r="O60" s="4">
        <v>-13744252206</v>
      </c>
      <c r="P60" s="4"/>
      <c r="Q60" s="4">
        <v>0</v>
      </c>
      <c r="R60" s="4"/>
      <c r="S60" s="4">
        <f t="shared" si="1"/>
        <v>-13744252206</v>
      </c>
      <c r="U60" s="18">
        <v>3.6216858032835524E-2</v>
      </c>
    </row>
    <row r="61" spans="1:21" ht="21" x14ac:dyDescent="0.55000000000000004">
      <c r="A61" s="2" t="s">
        <v>30</v>
      </c>
      <c r="C61" s="4">
        <v>0</v>
      </c>
      <c r="D61" s="4"/>
      <c r="E61" s="4">
        <v>2077564500</v>
      </c>
      <c r="F61" s="4"/>
      <c r="G61" s="4">
        <v>0</v>
      </c>
      <c r="H61" s="4"/>
      <c r="I61" s="24">
        <f t="shared" si="0"/>
        <v>2077564500</v>
      </c>
      <c r="K61" s="18">
        <v>-8.7285510621046124E-3</v>
      </c>
      <c r="M61" s="4">
        <v>0</v>
      </c>
      <c r="N61" s="4"/>
      <c r="O61" s="4">
        <v>-1913546250</v>
      </c>
      <c r="P61" s="4"/>
      <c r="Q61" s="4">
        <v>0</v>
      </c>
      <c r="R61" s="4"/>
      <c r="S61" s="4">
        <f t="shared" si="1"/>
        <v>-1913546250</v>
      </c>
      <c r="U61" s="18">
        <v>5.0422992707643268E-3</v>
      </c>
    </row>
    <row r="62" spans="1:21" ht="21" x14ac:dyDescent="0.55000000000000004">
      <c r="A62" s="2" t="s">
        <v>18</v>
      </c>
      <c r="C62" s="4">
        <v>0</v>
      </c>
      <c r="D62" s="4"/>
      <c r="E62" s="4">
        <v>0</v>
      </c>
      <c r="F62" s="4"/>
      <c r="G62" s="4">
        <v>0</v>
      </c>
      <c r="H62" s="4"/>
      <c r="I62" s="24">
        <f t="shared" si="0"/>
        <v>0</v>
      </c>
      <c r="K62" s="18">
        <v>0</v>
      </c>
      <c r="M62" s="4">
        <v>0</v>
      </c>
      <c r="N62" s="4"/>
      <c r="O62" s="4">
        <v>0</v>
      </c>
      <c r="P62" s="4"/>
      <c r="Q62" s="4">
        <v>0</v>
      </c>
      <c r="R62" s="4"/>
      <c r="S62" s="4">
        <f t="shared" si="1"/>
        <v>0</v>
      </c>
      <c r="U62" s="18">
        <v>0</v>
      </c>
    </row>
    <row r="63" spans="1:21" ht="21" x14ac:dyDescent="0.55000000000000004">
      <c r="A63" s="2" t="s">
        <v>19</v>
      </c>
      <c r="C63" s="4">
        <v>0</v>
      </c>
      <c r="D63" s="4"/>
      <c r="E63" s="4">
        <v>0</v>
      </c>
      <c r="F63" s="4"/>
      <c r="G63" s="4">
        <v>0</v>
      </c>
      <c r="H63" s="4"/>
      <c r="I63" s="24">
        <f t="shared" si="0"/>
        <v>0</v>
      </c>
      <c r="K63" s="18">
        <v>0</v>
      </c>
      <c r="M63" s="4">
        <v>0</v>
      </c>
      <c r="N63" s="4"/>
      <c r="O63" s="4">
        <v>0</v>
      </c>
      <c r="P63" s="4"/>
      <c r="Q63" s="4">
        <v>0</v>
      </c>
      <c r="R63" s="4"/>
      <c r="S63" s="4">
        <f t="shared" si="1"/>
        <v>0</v>
      </c>
      <c r="U63" s="18">
        <v>0</v>
      </c>
    </row>
    <row r="64" spans="1:21" ht="21" x14ac:dyDescent="0.55000000000000004">
      <c r="A64" s="2" t="s">
        <v>29</v>
      </c>
      <c r="C64" s="4">
        <v>0</v>
      </c>
      <c r="D64" s="4"/>
      <c r="E64" s="4">
        <v>915911304</v>
      </c>
      <c r="F64" s="4"/>
      <c r="G64" s="4">
        <v>0</v>
      </c>
      <c r="H64" s="4"/>
      <c r="I64" s="24">
        <f>C64+E64+G64</f>
        <v>915911304</v>
      </c>
      <c r="K64" s="18">
        <v>-3.8480531340051392E-3</v>
      </c>
      <c r="M64" s="4">
        <v>0</v>
      </c>
      <c r="N64" s="4"/>
      <c r="O64" s="4">
        <v>1200585625</v>
      </c>
      <c r="P64" s="4"/>
      <c r="Q64" s="4">
        <v>0</v>
      </c>
      <c r="R64" s="4"/>
      <c r="S64" s="4">
        <f t="shared" si="1"/>
        <v>1200585625</v>
      </c>
      <c r="U64" s="18">
        <v>-3.1636089388629271E-3</v>
      </c>
    </row>
    <row r="65" spans="1:25" ht="21" x14ac:dyDescent="0.55000000000000004">
      <c r="A65" s="2" t="s">
        <v>26</v>
      </c>
      <c r="C65" s="4">
        <v>0</v>
      </c>
      <c r="D65" s="4"/>
      <c r="E65" s="4">
        <v>0</v>
      </c>
      <c r="F65" s="4"/>
      <c r="G65" s="4">
        <v>0</v>
      </c>
      <c r="H65" s="4"/>
      <c r="I65" s="24">
        <f t="shared" si="0"/>
        <v>0</v>
      </c>
      <c r="K65" s="18">
        <v>0</v>
      </c>
      <c r="M65" s="4">
        <v>0</v>
      </c>
      <c r="N65" s="4"/>
      <c r="O65" s="4">
        <v>-90155268</v>
      </c>
      <c r="P65" s="4"/>
      <c r="Q65" s="4">
        <v>0</v>
      </c>
      <c r="R65" s="4"/>
      <c r="S65" s="4">
        <f t="shared" si="1"/>
        <v>-90155268</v>
      </c>
      <c r="U65" s="18">
        <v>2.3756407355817111E-4</v>
      </c>
    </row>
    <row r="66" spans="1:25" ht="21" x14ac:dyDescent="0.55000000000000004">
      <c r="A66" s="2" t="s">
        <v>53</v>
      </c>
      <c r="C66" s="4">
        <v>0</v>
      </c>
      <c r="D66" s="4"/>
      <c r="E66" s="4">
        <f>-6288897643-13</f>
        <v>-6288897656</v>
      </c>
      <c r="F66" s="4"/>
      <c r="G66" s="4">
        <v>0</v>
      </c>
      <c r="H66" s="4"/>
      <c r="I66" s="24">
        <f t="shared" si="0"/>
        <v>-6288897656</v>
      </c>
      <c r="K66" s="18">
        <v>2.6421785798359011E-2</v>
      </c>
      <c r="M66" s="4">
        <v>0</v>
      </c>
      <c r="N66" s="4"/>
      <c r="O66" s="4">
        <f>-4877609589-13</f>
        <v>-4877609602</v>
      </c>
      <c r="P66" s="4"/>
      <c r="Q66" s="4">
        <v>0</v>
      </c>
      <c r="R66" s="4"/>
      <c r="S66" s="4">
        <f t="shared" si="1"/>
        <v>-4877609602</v>
      </c>
      <c r="U66" s="18">
        <v>1.2852768695419658E-2</v>
      </c>
    </row>
    <row r="67" spans="1:25" ht="19.5" thickBot="1" x14ac:dyDescent="0.5">
      <c r="C67" s="15">
        <f>SUM(C8:C66)</f>
        <v>112711766286</v>
      </c>
      <c r="E67" s="17">
        <f>SUM(E8:E66)</f>
        <v>-352187845200</v>
      </c>
      <c r="G67" s="15">
        <f>SUM(G8:G66)</f>
        <v>-13426879163</v>
      </c>
      <c r="I67" s="15">
        <f>SUM(I8:I66)</f>
        <v>-252902958077</v>
      </c>
      <c r="K67" s="19">
        <f>SUM(K8:K66)</f>
        <v>1.149764295878025</v>
      </c>
      <c r="M67" s="15">
        <f>SUM(M8:M66)</f>
        <v>138258548106</v>
      </c>
      <c r="O67" s="15">
        <f>SUM(O8:O66)</f>
        <v>-490516503608</v>
      </c>
      <c r="Q67" s="15">
        <f>SUM(Q8:Q66)</f>
        <v>-26789251674</v>
      </c>
      <c r="S67" s="15">
        <f>SUM(S8:S66)</f>
        <v>-379047207176</v>
      </c>
      <c r="U67" s="19">
        <f>SUM(U8:U66)</f>
        <v>1.0535224766151083</v>
      </c>
      <c r="W67" s="5"/>
      <c r="Y67" s="5"/>
    </row>
    <row r="68" spans="1:25" ht="19.5" thickTop="1" x14ac:dyDescent="0.45"/>
    <row r="69" spans="1:25" x14ac:dyDescent="0.45">
      <c r="C69" s="4"/>
      <c r="D69" s="4"/>
      <c r="E69" s="4"/>
      <c r="F69" s="4"/>
      <c r="G69" s="4"/>
      <c r="I69" s="7"/>
      <c r="K69" s="4"/>
      <c r="L69" s="4"/>
      <c r="M69" s="4"/>
      <c r="S69" s="7"/>
    </row>
    <row r="70" spans="1:25" x14ac:dyDescent="0.45">
      <c r="C70" s="7"/>
      <c r="D70" s="7"/>
      <c r="E70" s="7"/>
      <c r="F70" s="7"/>
      <c r="G70" s="7"/>
      <c r="H70" s="7"/>
      <c r="I70" s="7"/>
      <c r="J70" s="7">
        <f>Q69-J67</f>
        <v>0</v>
      </c>
      <c r="K70" s="7"/>
      <c r="L70" s="7">
        <f t="shared" ref="L70:T70" si="2">L69-L67</f>
        <v>0</v>
      </c>
      <c r="M70" s="7"/>
      <c r="N70" s="7"/>
      <c r="O70" s="4"/>
      <c r="P70" s="7"/>
      <c r="Q70" s="7"/>
      <c r="R70" s="7"/>
      <c r="S70" s="7"/>
      <c r="T70" s="7">
        <f t="shared" si="2"/>
        <v>0</v>
      </c>
      <c r="U70" s="7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view="pageBreakPreview" topLeftCell="A4" zoomScale="78" zoomScaleNormal="100" zoomScaleSheetLayoutView="78" workbookViewId="0">
      <selection activeCell="E13" sqref="E13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" x14ac:dyDescent="0.4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0" x14ac:dyDescent="0.4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30" x14ac:dyDescent="0.45">
      <c r="A6" s="30" t="s">
        <v>149</v>
      </c>
      <c r="B6" s="30" t="s">
        <v>149</v>
      </c>
      <c r="C6" s="30" t="s">
        <v>149</v>
      </c>
      <c r="E6" s="30" t="s">
        <v>105</v>
      </c>
      <c r="F6" s="30" t="s">
        <v>105</v>
      </c>
      <c r="G6" s="30" t="s">
        <v>105</v>
      </c>
      <c r="I6" s="30" t="s">
        <v>106</v>
      </c>
      <c r="J6" s="30" t="s">
        <v>106</v>
      </c>
      <c r="K6" s="30" t="s">
        <v>106</v>
      </c>
    </row>
    <row r="7" spans="1:11" ht="30" x14ac:dyDescent="0.45">
      <c r="A7" s="30" t="s">
        <v>150</v>
      </c>
      <c r="C7" s="30" t="s">
        <v>71</v>
      </c>
      <c r="E7" s="30" t="s">
        <v>151</v>
      </c>
      <c r="G7" s="30" t="s">
        <v>152</v>
      </c>
      <c r="I7" s="30" t="s">
        <v>151</v>
      </c>
      <c r="K7" s="30" t="s">
        <v>152</v>
      </c>
    </row>
    <row r="8" spans="1:11" ht="21" x14ac:dyDescent="0.55000000000000004">
      <c r="A8" s="2" t="s">
        <v>81</v>
      </c>
      <c r="C8" s="20" t="s">
        <v>82</v>
      </c>
      <c r="D8" s="20"/>
      <c r="E8" s="21">
        <v>2696</v>
      </c>
      <c r="F8" s="20"/>
      <c r="G8" s="18">
        <f>E8/$E$13</f>
        <v>4.5048541374014062E-6</v>
      </c>
      <c r="H8" s="20"/>
      <c r="I8" s="21">
        <v>5373</v>
      </c>
      <c r="J8" s="20"/>
      <c r="K8" s="18">
        <f>I8/$I$13</f>
        <v>8.9408323719248353E-6</v>
      </c>
    </row>
    <row r="9" spans="1:11" ht="21" x14ac:dyDescent="0.55000000000000004">
      <c r="A9" s="2" t="s">
        <v>84</v>
      </c>
      <c r="C9" s="20" t="s">
        <v>85</v>
      </c>
      <c r="D9" s="20"/>
      <c r="E9" s="21">
        <v>1860</v>
      </c>
      <c r="F9" s="20"/>
      <c r="G9" s="18">
        <f t="shared" ref="G9:G12" si="0">E9/$E$13</f>
        <v>3.1079483292161037E-6</v>
      </c>
      <c r="H9" s="20"/>
      <c r="I9" s="21">
        <v>3720</v>
      </c>
      <c r="J9" s="20"/>
      <c r="K9" s="18">
        <f t="shared" ref="K9:K12" si="1">I9/$I$13</f>
        <v>6.1901910336051343E-6</v>
      </c>
    </row>
    <row r="10" spans="1:11" ht="21" x14ac:dyDescent="0.55000000000000004">
      <c r="A10" s="2" t="s">
        <v>87</v>
      </c>
      <c r="C10" s="20" t="s">
        <v>88</v>
      </c>
      <c r="D10" s="20"/>
      <c r="E10" s="21">
        <v>73118</v>
      </c>
      <c r="F10" s="20"/>
      <c r="G10" s="18">
        <f t="shared" si="0"/>
        <v>1.2217578813743176E-4</v>
      </c>
      <c r="H10" s="20"/>
      <c r="I10" s="21">
        <v>145546</v>
      </c>
      <c r="J10" s="20"/>
      <c r="K10" s="18">
        <f t="shared" si="1"/>
        <v>2.4219288821964862E-4</v>
      </c>
    </row>
    <row r="11" spans="1:11" ht="21" x14ac:dyDescent="0.55000000000000004">
      <c r="A11" s="2" t="s">
        <v>89</v>
      </c>
      <c r="C11" s="20" t="s">
        <v>90</v>
      </c>
      <c r="D11" s="20"/>
      <c r="E11" s="21">
        <v>3844</v>
      </c>
      <c r="F11" s="20"/>
      <c r="G11" s="18">
        <f t="shared" si="0"/>
        <v>6.4230932137132816E-6</v>
      </c>
      <c r="H11" s="20"/>
      <c r="I11" s="21">
        <v>7688</v>
      </c>
      <c r="J11" s="20"/>
      <c r="K11" s="18">
        <f t="shared" si="1"/>
        <v>1.2793061469450611E-5</v>
      </c>
    </row>
    <row r="12" spans="1:11" ht="21" x14ac:dyDescent="0.55000000000000004">
      <c r="A12" s="2" t="s">
        <v>98</v>
      </c>
      <c r="C12" s="20" t="s">
        <v>101</v>
      </c>
      <c r="D12" s="20"/>
      <c r="E12" s="21">
        <v>598384030</v>
      </c>
      <c r="F12" s="20"/>
      <c r="G12" s="18">
        <f t="shared" si="0"/>
        <v>0.99986378831618228</v>
      </c>
      <c r="H12" s="20"/>
      <c r="I12" s="21">
        <v>600788432</v>
      </c>
      <c r="J12" s="20"/>
      <c r="K12" s="18">
        <f t="shared" si="1"/>
        <v>0.99972988302690535</v>
      </c>
    </row>
    <row r="13" spans="1:11" ht="19.5" thickBot="1" x14ac:dyDescent="0.5">
      <c r="C13" s="20"/>
      <c r="D13" s="20"/>
      <c r="E13" s="22">
        <f>SUM(E8:E12)</f>
        <v>598465548</v>
      </c>
      <c r="F13" s="20"/>
      <c r="G13" s="19">
        <f>SUM(G8:G12)</f>
        <v>1</v>
      </c>
      <c r="H13" s="20"/>
      <c r="I13" s="22">
        <f>SUM(I8:I12)</f>
        <v>600950759</v>
      </c>
      <c r="J13" s="20"/>
      <c r="K13" s="19">
        <f>SUM(K8:K12)</f>
        <v>1</v>
      </c>
    </row>
    <row r="14" spans="1:11" ht="19.5" thickTop="1" x14ac:dyDescent="0.45">
      <c r="E14" s="3"/>
      <c r="I14" s="3"/>
    </row>
    <row r="15" spans="1:11" x14ac:dyDescent="0.45">
      <c r="E15" s="3"/>
      <c r="F15" s="3"/>
      <c r="G15" s="3"/>
      <c r="H15" s="3"/>
      <c r="I15" s="3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5"/>
  <sheetViews>
    <sheetView rightToLeft="1" tabSelected="1" view="pageBreakPreview" zoomScale="110" zoomScaleNormal="100" zoomScaleSheetLayoutView="110" workbookViewId="0">
      <selection activeCell="A11" sqref="A11"/>
    </sheetView>
  </sheetViews>
  <sheetFormatPr defaultRowHeight="18.75" x14ac:dyDescent="0.45"/>
  <cols>
    <col min="1" max="1" width="38" style="1" bestFit="1" customWidth="1"/>
    <col min="2" max="2" width="1" style="1" customWidth="1"/>
    <col min="3" max="3" width="14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1.140625" style="1" bestFit="1" customWidth="1"/>
    <col min="8" max="8" width="14.28515625" style="1" bestFit="1" customWidth="1"/>
    <col min="9" max="16384" width="9.140625" style="1"/>
  </cols>
  <sheetData>
    <row r="2" spans="1:9" ht="30" x14ac:dyDescent="0.45">
      <c r="A2" s="32" t="s">
        <v>0</v>
      </c>
      <c r="B2" s="32"/>
      <c r="C2" s="32"/>
      <c r="D2" s="32"/>
      <c r="E2" s="32"/>
    </row>
    <row r="3" spans="1:9" ht="30" x14ac:dyDescent="0.45">
      <c r="A3" s="32" t="s">
        <v>103</v>
      </c>
      <c r="B3" s="32"/>
      <c r="C3" s="32"/>
      <c r="D3" s="32"/>
      <c r="E3" s="32"/>
    </row>
    <row r="4" spans="1:9" ht="30" x14ac:dyDescent="0.45">
      <c r="A4" s="32" t="s">
        <v>2</v>
      </c>
      <c r="B4" s="32"/>
      <c r="C4" s="32"/>
      <c r="D4" s="32"/>
      <c r="E4" s="32"/>
    </row>
    <row r="6" spans="1:9" ht="30" x14ac:dyDescent="0.45">
      <c r="A6" s="29" t="s">
        <v>153</v>
      </c>
      <c r="C6" s="30" t="s">
        <v>105</v>
      </c>
      <c r="E6" s="30" t="s">
        <v>6</v>
      </c>
    </row>
    <row r="7" spans="1:9" ht="30" x14ac:dyDescent="0.45">
      <c r="A7" s="30" t="s">
        <v>153</v>
      </c>
      <c r="C7" s="30" t="s">
        <v>74</v>
      </c>
      <c r="E7" s="30" t="s">
        <v>74</v>
      </c>
    </row>
    <row r="8" spans="1:9" ht="21" x14ac:dyDescent="0.55000000000000004">
      <c r="A8" s="2" t="s">
        <v>153</v>
      </c>
      <c r="C8" s="4">
        <v>562776874</v>
      </c>
      <c r="D8" s="4"/>
      <c r="E8" s="4">
        <v>1694227488</v>
      </c>
      <c r="G8" s="23"/>
      <c r="H8" s="7"/>
      <c r="I8" s="7"/>
    </row>
    <row r="9" spans="1:9" ht="21" x14ac:dyDescent="0.55000000000000004">
      <c r="A9" s="2" t="s">
        <v>154</v>
      </c>
      <c r="C9" s="4">
        <v>0</v>
      </c>
      <c r="D9" s="4"/>
      <c r="E9" s="4">
        <v>443</v>
      </c>
      <c r="H9" s="7"/>
      <c r="I9" s="7"/>
    </row>
    <row r="10" spans="1:9" ht="21" x14ac:dyDescent="0.55000000000000004">
      <c r="A10" s="2" t="s">
        <v>159</v>
      </c>
      <c r="C10" s="4">
        <v>448791042</v>
      </c>
      <c r="D10" s="4"/>
      <c r="E10" s="4">
        <v>0</v>
      </c>
      <c r="H10" s="7"/>
      <c r="I10" s="7"/>
    </row>
    <row r="11" spans="1:9" ht="21" x14ac:dyDescent="0.55000000000000004">
      <c r="A11" s="2" t="s">
        <v>155</v>
      </c>
      <c r="C11" s="4">
        <v>91258740</v>
      </c>
      <c r="D11" s="4"/>
      <c r="E11" s="4">
        <v>194333075</v>
      </c>
      <c r="G11" s="3"/>
      <c r="H11" s="7"/>
      <c r="I11" s="7"/>
    </row>
    <row r="12" spans="1:9" ht="21.75" thickBot="1" x14ac:dyDescent="0.6">
      <c r="A12" s="2" t="s">
        <v>112</v>
      </c>
      <c r="C12" s="15">
        <f>SUM(C8:C11)</f>
        <v>1102826656</v>
      </c>
      <c r="D12" s="4"/>
      <c r="E12" s="15">
        <f>SUM(E8:E11)</f>
        <v>1888561006</v>
      </c>
    </row>
    <row r="13" spans="1:9" ht="19.5" thickTop="1" x14ac:dyDescent="0.45"/>
    <row r="15" spans="1:9" x14ac:dyDescent="0.45">
      <c r="A15" s="10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2022-07-23T04:51:49Z</dcterms:created>
  <dcterms:modified xsi:type="dcterms:W3CDTF">2022-07-25T03:56:29Z</dcterms:modified>
</cp:coreProperties>
</file>