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1401\"/>
    </mc:Choice>
  </mc:AlternateContent>
  <xr:revisionPtr revIDLastSave="0" documentId="13_ncr:1_{C98DF33A-8C6C-4D1F-930A-43E7D6EF1A23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7">'درآمد سپرده بانکی'!$A$1:$K$16</definedName>
    <definedName name="_xlnm.Print_Area" localSheetId="3">'درآمد سود سهام'!$A$1:$S$36</definedName>
    <definedName name="_xlnm.Print_Area" localSheetId="4">'درآمد ناشی از تغییر قیمت اوراق'!$A$1:$Q$57</definedName>
    <definedName name="_xlnm.Print_Area" localSheetId="5">'درآمد ناشی از فروش'!$A$1:$Q$30</definedName>
    <definedName name="_xlnm.Print_Area" localSheetId="8">'سایر درآمدها'!$A$1:$E$13</definedName>
    <definedName name="_xlnm.Print_Area" localSheetId="1">سپرده!$A$1:$T$19</definedName>
    <definedName name="_xlnm.Print_Area" localSheetId="6">'سرمایه‌گذاری در سهام'!$A$1:$U$71</definedName>
    <definedName name="_xlnm.Print_Area" localSheetId="2">'سود اوراق بهادار و سپرده بانکی'!$A$1:$R$18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5" l="1"/>
  <c r="C10" i="15"/>
  <c r="K70" i="11"/>
  <c r="U7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8" i="11"/>
  <c r="O69" i="11"/>
  <c r="E69" i="11"/>
  <c r="Q9" i="9"/>
  <c r="Q10" i="9"/>
  <c r="Q11" i="9"/>
  <c r="Q12" i="9"/>
  <c r="Q13" i="9"/>
  <c r="Q14" i="9"/>
  <c r="Q15" i="9"/>
  <c r="Q16" i="9"/>
  <c r="Q17" i="9"/>
  <c r="Q18" i="9"/>
  <c r="Q19" i="9"/>
  <c r="Q20" i="9"/>
  <c r="Q56" i="9" s="1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56" i="9" s="1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8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8" i="8"/>
  <c r="M23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4" i="8"/>
  <c r="M25" i="8"/>
  <c r="M26" i="8"/>
  <c r="M27" i="8"/>
  <c r="M28" i="8"/>
  <c r="M29" i="8"/>
  <c r="M30" i="8"/>
  <c r="M31" i="8"/>
  <c r="M32" i="8"/>
  <c r="M33" i="8"/>
  <c r="M34" i="8"/>
  <c r="M8" i="8"/>
  <c r="Q35" i="8"/>
  <c r="J35" i="8"/>
  <c r="K35" i="8"/>
  <c r="L35" i="8"/>
  <c r="N35" i="8"/>
  <c r="O35" i="8"/>
  <c r="P35" i="8"/>
  <c r="R35" i="8"/>
  <c r="S35" i="8"/>
  <c r="I35" i="8"/>
  <c r="G10" i="15"/>
  <c r="E12" i="14"/>
  <c r="C12" i="14"/>
  <c r="G16" i="13"/>
  <c r="K16" i="13"/>
  <c r="K9" i="13"/>
  <c r="K10" i="13"/>
  <c r="K11" i="13"/>
  <c r="K12" i="13"/>
  <c r="K13" i="13"/>
  <c r="K14" i="13"/>
  <c r="K15" i="13"/>
  <c r="K8" i="13"/>
  <c r="G9" i="13"/>
  <c r="G10" i="13"/>
  <c r="G11" i="13"/>
  <c r="G12" i="13"/>
  <c r="G13" i="13"/>
  <c r="G14" i="13"/>
  <c r="G15" i="13"/>
  <c r="G8" i="13"/>
  <c r="E16" i="13"/>
  <c r="I16" i="13"/>
  <c r="C70" i="11"/>
  <c r="E70" i="11"/>
  <c r="G70" i="11"/>
  <c r="M70" i="11"/>
  <c r="O70" i="11"/>
  <c r="Q70" i="11"/>
  <c r="E29" i="10"/>
  <c r="G29" i="10"/>
  <c r="I29" i="10"/>
  <c r="M29" i="10"/>
  <c r="O29" i="10"/>
  <c r="Q29" i="10"/>
  <c r="E56" i="9"/>
  <c r="G56" i="9"/>
  <c r="M56" i="9"/>
  <c r="O56" i="9"/>
  <c r="H16" i="7"/>
  <c r="J16" i="7"/>
  <c r="L16" i="7"/>
  <c r="N16" i="7"/>
  <c r="P16" i="7"/>
  <c r="R16" i="7"/>
  <c r="K17" i="6"/>
  <c r="M17" i="6"/>
  <c r="O17" i="6"/>
  <c r="Q17" i="6"/>
  <c r="S17" i="6"/>
  <c r="Y60" i="1"/>
  <c r="G55" i="1"/>
  <c r="S70" i="11" l="1"/>
  <c r="I70" i="11"/>
  <c r="M35" i="8"/>
  <c r="W59" i="1"/>
  <c r="C60" i="1"/>
  <c r="E60" i="1"/>
  <c r="G60" i="1"/>
  <c r="I60" i="1"/>
  <c r="K60" i="1"/>
  <c r="M60" i="1"/>
  <c r="O60" i="1"/>
  <c r="Q60" i="1"/>
  <c r="S60" i="1"/>
  <c r="U60" i="1"/>
  <c r="W60" i="1"/>
</calcChain>
</file>

<file path=xl/sharedStrings.xml><?xml version="1.0" encoding="utf-8"?>
<sst xmlns="http://schemas.openxmlformats.org/spreadsheetml/2006/main" count="563" uniqueCount="169">
  <si>
    <t>صندوق سرمایه‌گذاری تجارت شاخصی کاردان</t>
  </si>
  <si>
    <t>صورت وضعیت پورتفوی</t>
  </si>
  <si>
    <t>برای ماه منتهی به 1401/05/31</t>
  </si>
  <si>
    <t>نام شرکت</t>
  </si>
  <si>
    <t>1401/04/31</t>
  </si>
  <si>
    <t>تغییرات طی دوره</t>
  </si>
  <si>
    <t>1401/05/31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</si>
  <si>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</si>
  <si>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</si>
  <si>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</si>
  <si>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</si>
  <si>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</si>
  <si>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</si>
  <si>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</si>
  <si>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</si>
  <si>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</si>
  <si>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ایران‌یاساتایرورابر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</si>
  <si>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</si>
  <si>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</si>
  <si>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</si>
  <si>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</si>
  <si>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</si>
  <si>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پالایش نفت بندرعباس</t>
  </si>
  <si>
    <t>پالایش نفت تبریز</t>
  </si>
  <si>
    <t>پتروشیمی پردیس</t>
  </si>
  <si>
    <t>پیشگامان فن آوری و دانش آرامیس</t>
  </si>
  <si>
    <t>تامین سرمایه لوتوس پارسیان</t>
  </si>
  <si>
    <t>تامین سرمایه نوین</t>
  </si>
  <si>
    <t>توسعه حمل و نقل ریلی پارسیان</t>
  </si>
  <si>
    <t>توسعه‌ صنایع‌ بهشهر(هلدینگ</t>
  </si>
  <si>
    <t>توسعه‌معادن‌وفلزات‌</t>
  </si>
  <si>
    <t>تولید برق عسلویه  مپنا</t>
  </si>
  <si>
    <t>داده گسترعصرنوین-های وب</t>
  </si>
  <si>
    <t>داروسازی‌ سینا</t>
  </si>
  <si>
    <t>س. نفت و گاز و پتروشیمی تأمین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</si>
  <si>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</si>
  <si>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</si>
  <si>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</si>
  <si>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</si>
  <si>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</si>
  <si>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</si>
  <si>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 خزر</t>
  </si>
  <si>
    <t>سیمان‌سپاهان‌</t>
  </si>
  <si>
    <t>سیمان‌مازندران‌</t>
  </si>
  <si>
    <t>سیمرغ</t>
  </si>
  <si>
    <t>شرکت ارتباطات سیار ایران</t>
  </si>
  <si>
    <t>صنایع پتروشیمی خلیج فارس</t>
  </si>
  <si>
    <t>صنایع شیمیایی کیمیاگران امروز</t>
  </si>
  <si>
    <t>صنعتی و معدنی شمال شرق شاهرود</t>
  </si>
  <si>
    <t>فولاد مبارکه اصفهان</t>
  </si>
  <si>
    <t>گ.س.وت.ص.پتروشیمی خلیج فارس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</si>
  <si>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</si>
  <si>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</si>
  <si>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</si>
  <si>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</si>
  <si>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</si>
  <si>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</si>
  <si>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 املاح‌  ایران‌</t>
  </si>
  <si>
    <t>ملی‌ صنایع‌ مس‌ ایران‌</t>
  </si>
  <si>
    <t>نفت‌ بهران‌</t>
  </si>
  <si>
    <t>کنتورسازی‌ایران‌</t>
  </si>
  <si>
    <t>کویر تایر</t>
  </si>
  <si>
    <t>سرمایه گذاری سبحان</t>
  </si>
  <si>
    <t>پلیمر آریا ساسول</t>
  </si>
  <si>
    <t>سیمان فارس و خوزستان</t>
  </si>
  <si>
    <t>ح . س.نفت وگازوپتروشیمی تأمین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</si>
  <si>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</si>
  <si>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</si>
  <si>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</si>
  <si>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</si>
  <si>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</si>
  <si>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</si>
  <si>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</si>
  <si>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</si>
  <si>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</si>
  <si>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</si>
  <si>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</si>
  <si>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</si>
  <si>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</si>
  <si>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</si>
  <si>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</si>
  <si>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</si>
  <si>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</si>
  <si>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</si>
  <si>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</si>
  <si>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</si>
  <si>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</si>
  <si>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</si>
  <si>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</si>
  <si>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</si>
  <si>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</si>
  <si>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</si>
  <si>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</si>
  <si>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</si>
  <si>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</si>
  <si>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</si>
  <si>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</si>
  <si>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</si>
  <si>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</si>
  <si>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</si>
  <si>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</si>
  <si>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</si>
  <si>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</si>
  <si>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</si>
  <si>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</si>
  <si>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</si>
  <si>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</si>
  <si>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</si>
  <si>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</si>
  <si>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</si>
  <si>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</si>
  <si>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اقتصاد نوین مرزداران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</si>
  <si>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</si>
  <si>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</si>
  <si>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</si>
  <si>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</si>
  <si>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</si>
  <si>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</si>
  <si>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</si>
  <si>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1401/03/10</t>
  </si>
  <si>
    <t>1401/04/25</t>
  </si>
  <si>
    <t>1401/04/08</t>
  </si>
  <si>
    <t>1401/04/29</t>
  </si>
  <si>
    <t>1401/04/28</t>
  </si>
  <si>
    <t>1401/04/26</t>
  </si>
  <si>
    <t>1401/04/22</t>
  </si>
  <si>
    <t>1401/04/15</t>
  </si>
  <si>
    <t>1401/05/11</t>
  </si>
  <si>
    <t>1401/04/13</t>
  </si>
  <si>
    <t>1401/04/18</t>
  </si>
  <si>
    <t>1401/05/30</t>
  </si>
  <si>
    <t>1401/03/22</t>
  </si>
  <si>
    <t>تولیدات پتروشیمی قائد بصیر</t>
  </si>
  <si>
    <t>1401/03/17</t>
  </si>
  <si>
    <t>1401/04/20</t>
  </si>
  <si>
    <t>1401/04/12</t>
  </si>
  <si>
    <t>1401/03/18</t>
  </si>
  <si>
    <t>تامین سرمایه خلیج فارس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</si>
  <si>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</si>
  <si>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</si>
  <si>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</si>
  <si>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</si>
  <si>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</si>
  <si>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ملی کشت و صنعت و دامپروری پارس</t>
  </si>
  <si>
    <t>معدنی‌وصنعتی‌چادرملو</t>
  </si>
  <si>
    <t>کیمیدارو</t>
  </si>
  <si>
    <t>نفت سپاهان</t>
  </si>
  <si>
    <t>تامین سرمایه بانک ملت</t>
  </si>
  <si>
    <t>پلی پروپیلن جم - جم پیلن</t>
  </si>
  <si>
    <t>تولید و توسعه سرب روی ایرانیان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</si>
  <si>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</si>
  <si>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</si>
  <si>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</si>
  <si>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</si>
  <si>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</si>
  <si>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</si>
  <si>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</si>
  <si>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</si>
  <si>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051560304000000016</t>
  </si>
  <si>
    <t>205-283-5324660-1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</si>
  <si>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</si>
  <si>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</si>
  <si>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</si>
  <si>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</si>
  <si>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</si>
  <si>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</si>
  <si>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</t>
  </si>
  <si>
    <t>معین برای سایر درآمدهای تنزیل سود سهام</t>
  </si>
  <si>
    <t>1401/01/30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</si>
</sst>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7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0" fontId="4" fillId="0" borderId="0" xfId="0" applyFont="1"/>
    <xf numFmtId="1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1" fillId="0" borderId="0" xfId="0" applyNumberFormat="1" applyFont="1"/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3" fontId="4" fillId="0" borderId="0" xfId="0" applyNumberFormat="1" applyFont="1"/>
    <xf numFmtId="0" fontId="6" fillId="0" borderId="0" xfId="0" applyFont="1"/>
    <xf numFmtId="164" fontId="4" fillId="0" borderId="0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66"/>
  <sheetViews>
    <sheetView rightToLeft="1" view="pageBreakPreview" zoomScale="90" zoomScaleNormal="100" zoomScaleSheetLayoutView="90" workbookViewId="0">
      <selection activeCell="W60" sqref="W60"/>
    </sheetView>
  </sheetViews>
  <sheetFormatPr defaultRowHeight="15"/>
  <cols>
    <col min="1" max="1" width="29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1.1406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0.5703125" style="1" bestFit="1" customWidth="1"/>
    <col min="28" max="16384" width="9.140625" style="1"/>
  </cols>
  <sheetData>
    <row r="2" spans="1:27" ht="23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7" ht="23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7" ht="23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7" ht="30">
      <c r="A6" s="20" t="s">
        <v>3</v>
      </c>
      <c r="C6" s="22" t="s">
        <v>4</v>
      </c>
      <c r="D6" s="22" t="s">
        <v>4</v>
      </c>
      <c r="E6" s="22" t="s">
        <v>4</v>
      </c>
      <c r="F6" s="22" t="s">
        <v>4</v>
      </c>
      <c r="G6" s="22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2" t="s">
        <v>6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7" ht="23.25">
      <c r="A7" s="20" t="s">
        <v>3</v>
      </c>
      <c r="C7" s="20" t="s">
        <v>7</v>
      </c>
      <c r="E7" s="20" t="s">
        <v>8</v>
      </c>
      <c r="G7" s="20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7" ht="23.25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7" ht="18.75">
      <c r="A9" s="2" t="s">
        <v>15</v>
      </c>
      <c r="C9" s="4">
        <v>2500000</v>
      </c>
      <c r="D9" s="4"/>
      <c r="E9" s="4">
        <v>50044900000</v>
      </c>
      <c r="F9" s="4"/>
      <c r="G9" s="4">
        <v>47018565000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2500000</v>
      </c>
      <c r="R9" s="4"/>
      <c r="S9" s="4">
        <v>16570</v>
      </c>
      <c r="T9" s="4"/>
      <c r="U9" s="4">
        <v>50044900000</v>
      </c>
      <c r="V9" s="4"/>
      <c r="W9" s="4">
        <v>41178521250</v>
      </c>
      <c r="Y9" s="7">
        <v>8.012602961056851E-3</v>
      </c>
      <c r="AA9" s="5"/>
    </row>
    <row r="10" spans="1:27" ht="18.75">
      <c r="A10" s="2" t="s">
        <v>16</v>
      </c>
      <c r="C10" s="4">
        <v>1405546</v>
      </c>
      <c r="D10" s="4"/>
      <c r="E10" s="4">
        <v>16960941494</v>
      </c>
      <c r="F10" s="4"/>
      <c r="G10" s="4">
        <v>18834026857.523998</v>
      </c>
      <c r="H10" s="4"/>
      <c r="I10" s="4">
        <v>0</v>
      </c>
      <c r="J10" s="4"/>
      <c r="K10" s="4">
        <v>0</v>
      </c>
      <c r="L10" s="4"/>
      <c r="M10" s="4">
        <v>-1405546</v>
      </c>
      <c r="N10" s="4"/>
      <c r="O10" s="4">
        <v>17050387214</v>
      </c>
      <c r="P10" s="4"/>
      <c r="Q10" s="4">
        <v>0</v>
      </c>
      <c r="R10" s="4"/>
      <c r="S10" s="4">
        <v>0</v>
      </c>
      <c r="T10" s="4"/>
      <c r="U10" s="4">
        <v>0</v>
      </c>
      <c r="V10" s="4"/>
      <c r="W10" s="4">
        <v>0</v>
      </c>
      <c r="Y10" s="7">
        <v>0</v>
      </c>
      <c r="AA10" s="5"/>
    </row>
    <row r="11" spans="1:27" ht="18.75">
      <c r="A11" s="2" t="s">
        <v>17</v>
      </c>
      <c r="C11" s="4">
        <v>34740000</v>
      </c>
      <c r="D11" s="4"/>
      <c r="E11" s="4">
        <v>124578585218</v>
      </c>
      <c r="F11" s="4"/>
      <c r="G11" s="4">
        <v>107467620264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34740000</v>
      </c>
      <c r="R11" s="4"/>
      <c r="S11" s="4">
        <v>3677</v>
      </c>
      <c r="T11" s="4"/>
      <c r="U11" s="4">
        <v>124578585218</v>
      </c>
      <c r="V11" s="4"/>
      <c r="W11" s="4">
        <v>126978933069</v>
      </c>
      <c r="Y11" s="7">
        <v>2.4707826901397272E-2</v>
      </c>
      <c r="AA11" s="5"/>
    </row>
    <row r="12" spans="1:27" ht="18.75">
      <c r="A12" s="2" t="s">
        <v>18</v>
      </c>
      <c r="C12" s="4">
        <v>53500000</v>
      </c>
      <c r="D12" s="4"/>
      <c r="E12" s="4">
        <v>220243526433</v>
      </c>
      <c r="F12" s="4"/>
      <c r="G12" s="4">
        <v>184912683975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53500000</v>
      </c>
      <c r="R12" s="4"/>
      <c r="S12" s="4">
        <v>3631</v>
      </c>
      <c r="T12" s="4"/>
      <c r="U12" s="4">
        <v>220243526433</v>
      </c>
      <c r="V12" s="4"/>
      <c r="W12" s="4">
        <v>193102661925</v>
      </c>
      <c r="Y12" s="7">
        <v>3.7574320635134877E-2</v>
      </c>
      <c r="AA12" s="5"/>
    </row>
    <row r="13" spans="1:27" ht="18.75">
      <c r="A13" s="2" t="s">
        <v>19</v>
      </c>
      <c r="C13" s="4">
        <v>38137</v>
      </c>
      <c r="D13" s="4"/>
      <c r="E13" s="4">
        <v>26720136</v>
      </c>
      <c r="F13" s="4"/>
      <c r="G13" s="4">
        <v>26537059.395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38137</v>
      </c>
      <c r="R13" s="4"/>
      <c r="S13" s="4">
        <v>700</v>
      </c>
      <c r="T13" s="4"/>
      <c r="U13" s="4">
        <v>26720136</v>
      </c>
      <c r="V13" s="4"/>
      <c r="W13" s="4">
        <v>26537059.395</v>
      </c>
      <c r="Y13" s="7">
        <v>5.1636366297665078E-6</v>
      </c>
      <c r="AA13" s="5"/>
    </row>
    <row r="14" spans="1:27" ht="18.75">
      <c r="A14" s="2" t="s">
        <v>20</v>
      </c>
      <c r="C14" s="4">
        <v>108053</v>
      </c>
      <c r="D14" s="4"/>
      <c r="E14" s="4">
        <v>54075554</v>
      </c>
      <c r="F14" s="4"/>
      <c r="G14" s="4">
        <v>53705042.325000003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108053</v>
      </c>
      <c r="R14" s="4"/>
      <c r="S14" s="4">
        <v>500</v>
      </c>
      <c r="T14" s="4"/>
      <c r="U14" s="4">
        <v>54075554</v>
      </c>
      <c r="V14" s="4"/>
      <c r="W14" s="4">
        <v>53705042.325000003</v>
      </c>
      <c r="Y14" s="7">
        <v>1.045003968317533E-5</v>
      </c>
      <c r="AA14" s="5"/>
    </row>
    <row r="15" spans="1:27" ht="18.75">
      <c r="A15" s="2" t="s">
        <v>21</v>
      </c>
      <c r="C15" s="4">
        <v>34263645</v>
      </c>
      <c r="D15" s="4"/>
      <c r="E15" s="4">
        <v>81745000558</v>
      </c>
      <c r="F15" s="4"/>
      <c r="G15" s="4">
        <v>66757161572.010002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34263645</v>
      </c>
      <c r="R15" s="4"/>
      <c r="S15" s="4">
        <v>2060</v>
      </c>
      <c r="T15" s="4"/>
      <c r="U15" s="4">
        <v>81745000558</v>
      </c>
      <c r="V15" s="4"/>
      <c r="W15" s="4">
        <v>70163139203.235001</v>
      </c>
      <c r="Y15" s="7">
        <v>1.3652490664338386E-2</v>
      </c>
      <c r="AA15" s="5"/>
    </row>
    <row r="16" spans="1:27" ht="18.75">
      <c r="A16" s="2" t="s">
        <v>22</v>
      </c>
      <c r="C16" s="4">
        <v>31350000</v>
      </c>
      <c r="D16" s="4"/>
      <c r="E16" s="4">
        <v>290024121296</v>
      </c>
      <c r="F16" s="4"/>
      <c r="G16" s="4">
        <v>253982260125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31350000</v>
      </c>
      <c r="R16" s="4"/>
      <c r="S16" s="4">
        <v>7080</v>
      </c>
      <c r="T16" s="4"/>
      <c r="U16" s="4">
        <v>290024121296</v>
      </c>
      <c r="V16" s="4"/>
      <c r="W16" s="4">
        <v>220637349900</v>
      </c>
      <c r="Y16" s="7">
        <v>4.2932077924689359E-2</v>
      </c>
      <c r="AA16" s="5"/>
    </row>
    <row r="17" spans="1:27" ht="18.75">
      <c r="A17" s="2" t="s">
        <v>23</v>
      </c>
      <c r="C17" s="4">
        <v>6450000</v>
      </c>
      <c r="D17" s="4"/>
      <c r="E17" s="4">
        <v>62742684220</v>
      </c>
      <c r="F17" s="4"/>
      <c r="G17" s="4">
        <v>108484652700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6450000</v>
      </c>
      <c r="R17" s="4"/>
      <c r="S17" s="4">
        <v>15060</v>
      </c>
      <c r="T17" s="4"/>
      <c r="U17" s="4">
        <v>62742684220</v>
      </c>
      <c r="V17" s="4"/>
      <c r="W17" s="4">
        <v>96559034850</v>
      </c>
      <c r="Y17" s="7">
        <v>1.8788659356141928E-2</v>
      </c>
      <c r="AA17" s="5"/>
    </row>
    <row r="18" spans="1:27" ht="18.75">
      <c r="A18" s="2" t="s">
        <v>24</v>
      </c>
      <c r="C18" s="4">
        <v>780134</v>
      </c>
      <c r="D18" s="4"/>
      <c r="E18" s="4">
        <v>100559793329</v>
      </c>
      <c r="F18" s="4"/>
      <c r="G18" s="4">
        <v>129592501993.19701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780134</v>
      </c>
      <c r="R18" s="4"/>
      <c r="S18" s="4">
        <v>172990</v>
      </c>
      <c r="T18" s="4"/>
      <c r="U18" s="4">
        <v>100559793329</v>
      </c>
      <c r="V18" s="4"/>
      <c r="W18" s="4">
        <v>134152396145.073</v>
      </c>
      <c r="Y18" s="7">
        <v>2.6103654379888243E-2</v>
      </c>
      <c r="AA18" s="5"/>
    </row>
    <row r="19" spans="1:27" ht="18.75">
      <c r="A19" s="2" t="s">
        <v>25</v>
      </c>
      <c r="C19" s="4">
        <v>1400000</v>
      </c>
      <c r="D19" s="4"/>
      <c r="E19" s="4">
        <v>13157936568</v>
      </c>
      <c r="F19" s="4"/>
      <c r="G19" s="4">
        <v>13067781300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1400000</v>
      </c>
      <c r="R19" s="4"/>
      <c r="S19" s="4">
        <v>9390</v>
      </c>
      <c r="T19" s="4"/>
      <c r="U19" s="4">
        <v>13157936568</v>
      </c>
      <c r="V19" s="4"/>
      <c r="W19" s="4">
        <v>13067781300</v>
      </c>
      <c r="Y19" s="7">
        <v>2.5427562709970639E-3</v>
      </c>
      <c r="AA19" s="5"/>
    </row>
    <row r="20" spans="1:27" ht="18.75">
      <c r="A20" s="2" t="s">
        <v>26</v>
      </c>
      <c r="C20" s="4">
        <v>1673330</v>
      </c>
      <c r="D20" s="4"/>
      <c r="E20" s="4">
        <v>8062083687</v>
      </c>
      <c r="F20" s="4"/>
      <c r="G20" s="4">
        <v>10462620488.084999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1673330</v>
      </c>
      <c r="R20" s="4"/>
      <c r="S20" s="4">
        <v>7140</v>
      </c>
      <c r="T20" s="4"/>
      <c r="U20" s="4">
        <v>8062083687</v>
      </c>
      <c r="V20" s="4"/>
      <c r="W20" s="4">
        <v>11876488121.610001</v>
      </c>
      <c r="Y20" s="7">
        <v>2.3109519477989707E-3</v>
      </c>
      <c r="AA20" s="5"/>
    </row>
    <row r="21" spans="1:27" ht="18.75">
      <c r="A21" s="2" t="s">
        <v>27</v>
      </c>
      <c r="C21" s="4">
        <v>22400000</v>
      </c>
      <c r="D21" s="4"/>
      <c r="E21" s="4">
        <v>106793006375</v>
      </c>
      <c r="F21" s="4"/>
      <c r="G21" s="4">
        <v>107993592000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22400000</v>
      </c>
      <c r="R21" s="4"/>
      <c r="S21" s="4">
        <v>4960</v>
      </c>
      <c r="T21" s="4"/>
      <c r="U21" s="4">
        <v>106793006375</v>
      </c>
      <c r="V21" s="4"/>
      <c r="W21" s="4">
        <v>110442931200</v>
      </c>
      <c r="Y21" s="7">
        <v>2.1490217003868689E-2</v>
      </c>
      <c r="AA21" s="5"/>
    </row>
    <row r="22" spans="1:27" ht="18.75">
      <c r="A22" s="2" t="s">
        <v>28</v>
      </c>
      <c r="C22" s="4">
        <v>1100000</v>
      </c>
      <c r="D22" s="4"/>
      <c r="E22" s="4">
        <v>39210823549</v>
      </c>
      <c r="F22" s="4"/>
      <c r="G22" s="4">
        <v>41824653750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1100000</v>
      </c>
      <c r="R22" s="4"/>
      <c r="S22" s="4">
        <v>37500</v>
      </c>
      <c r="T22" s="4"/>
      <c r="U22" s="4">
        <v>39210823549</v>
      </c>
      <c r="V22" s="4"/>
      <c r="W22" s="4">
        <v>41004562500</v>
      </c>
      <c r="Y22" s="7">
        <v>7.9787537029232369E-3</v>
      </c>
      <c r="AA22" s="5"/>
    </row>
    <row r="23" spans="1:27" ht="18.75">
      <c r="A23" s="2" t="s">
        <v>29</v>
      </c>
      <c r="C23" s="4">
        <v>5818182</v>
      </c>
      <c r="D23" s="4"/>
      <c r="E23" s="4">
        <v>96611401715</v>
      </c>
      <c r="F23" s="4"/>
      <c r="G23" s="4">
        <v>38749877574.57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5818182</v>
      </c>
      <c r="R23" s="4"/>
      <c r="S23" s="4">
        <v>6470</v>
      </c>
      <c r="T23" s="4"/>
      <c r="U23" s="4">
        <v>96611401715</v>
      </c>
      <c r="V23" s="4"/>
      <c r="W23" s="4">
        <v>37419657896.637001</v>
      </c>
      <c r="Y23" s="7">
        <v>7.2811954524551565E-3</v>
      </c>
      <c r="AA23" s="5"/>
    </row>
    <row r="24" spans="1:27" ht="18.75">
      <c r="A24" s="2" t="s">
        <v>30</v>
      </c>
      <c r="C24" s="4">
        <v>34100000</v>
      </c>
      <c r="D24" s="4"/>
      <c r="E24" s="4">
        <v>194562160402</v>
      </c>
      <c r="F24" s="4"/>
      <c r="G24" s="4">
        <v>191518643250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34100000</v>
      </c>
      <c r="R24" s="4"/>
      <c r="S24" s="4">
        <v>4920</v>
      </c>
      <c r="T24" s="4"/>
      <c r="U24" s="4">
        <v>194562160402</v>
      </c>
      <c r="V24" s="4"/>
      <c r="W24" s="4">
        <v>166773756600</v>
      </c>
      <c r="Y24" s="7">
        <v>3.2451187060529393E-2</v>
      </c>
      <c r="AA24" s="5"/>
    </row>
    <row r="25" spans="1:27" ht="18.75">
      <c r="A25" s="2" t="s">
        <v>31</v>
      </c>
      <c r="C25" s="4">
        <v>3000001</v>
      </c>
      <c r="D25" s="4"/>
      <c r="E25" s="4">
        <v>20594775635</v>
      </c>
      <c r="F25" s="4"/>
      <c r="G25" s="4">
        <v>25318461939.484501</v>
      </c>
      <c r="H25" s="4"/>
      <c r="I25" s="4">
        <v>0</v>
      </c>
      <c r="J25" s="4"/>
      <c r="K25" s="4">
        <v>0</v>
      </c>
      <c r="L25" s="4"/>
      <c r="M25" s="4">
        <v>-3000000</v>
      </c>
      <c r="N25" s="4"/>
      <c r="O25" s="4">
        <v>22514938594</v>
      </c>
      <c r="P25" s="4"/>
      <c r="Q25" s="4">
        <v>1</v>
      </c>
      <c r="R25" s="4"/>
      <c r="S25" s="4">
        <v>5950</v>
      </c>
      <c r="T25" s="4"/>
      <c r="U25" s="4">
        <v>6865</v>
      </c>
      <c r="V25" s="4"/>
      <c r="W25" s="4">
        <v>5914.5974999999999</v>
      </c>
      <c r="Y25" s="7">
        <v>1.150874776542867E-9</v>
      </c>
      <c r="AA25" s="5"/>
    </row>
    <row r="26" spans="1:27" ht="18.75">
      <c r="A26" s="2" t="s">
        <v>32</v>
      </c>
      <c r="C26" s="4">
        <v>19911768</v>
      </c>
      <c r="D26" s="4"/>
      <c r="E26" s="4">
        <v>51638770187</v>
      </c>
      <c r="F26" s="4"/>
      <c r="G26" s="4">
        <v>50928142838.569199</v>
      </c>
      <c r="H26" s="4"/>
      <c r="I26" s="4">
        <v>0</v>
      </c>
      <c r="J26" s="4"/>
      <c r="K26" s="4">
        <v>0</v>
      </c>
      <c r="L26" s="4"/>
      <c r="M26" s="4">
        <v>-4632809</v>
      </c>
      <c r="N26" s="4"/>
      <c r="O26" s="4">
        <v>13972577433</v>
      </c>
      <c r="P26" s="4"/>
      <c r="Q26" s="4">
        <v>15278959</v>
      </c>
      <c r="R26" s="4"/>
      <c r="S26" s="4">
        <v>3071</v>
      </c>
      <c r="T26" s="4"/>
      <c r="U26" s="4">
        <v>39624138469</v>
      </c>
      <c r="V26" s="4"/>
      <c r="W26" s="4">
        <v>46642499074.620499</v>
      </c>
      <c r="Y26" s="7">
        <v>9.0757952168181773E-3</v>
      </c>
      <c r="AA26" s="5"/>
    </row>
    <row r="27" spans="1:27" ht="18.75">
      <c r="A27" s="2" t="s">
        <v>33</v>
      </c>
      <c r="C27" s="4">
        <v>900000</v>
      </c>
      <c r="D27" s="4"/>
      <c r="E27" s="4">
        <v>18466780313</v>
      </c>
      <c r="F27" s="4"/>
      <c r="G27" s="4">
        <v>19252760400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900000</v>
      </c>
      <c r="R27" s="4"/>
      <c r="S27" s="4">
        <v>23000</v>
      </c>
      <c r="T27" s="4"/>
      <c r="U27" s="4">
        <v>18466780313</v>
      </c>
      <c r="V27" s="4"/>
      <c r="W27" s="4">
        <v>20576835000</v>
      </c>
      <c r="Y27" s="7">
        <v>4.0038836763760244E-3</v>
      </c>
      <c r="AA27" s="5"/>
    </row>
    <row r="28" spans="1:27" ht="18.75">
      <c r="A28" s="2" t="s">
        <v>34</v>
      </c>
      <c r="C28" s="4">
        <v>14950000</v>
      </c>
      <c r="D28" s="4"/>
      <c r="E28" s="4">
        <v>197363051349</v>
      </c>
      <c r="F28" s="4"/>
      <c r="G28" s="4">
        <v>236142044775</v>
      </c>
      <c r="H28" s="4"/>
      <c r="I28" s="4">
        <v>11600844</v>
      </c>
      <c r="J28" s="4"/>
      <c r="K28" s="4">
        <v>187793323079</v>
      </c>
      <c r="L28" s="4"/>
      <c r="M28" s="4">
        <v>0</v>
      </c>
      <c r="N28" s="4"/>
      <c r="O28" s="4">
        <v>0</v>
      </c>
      <c r="P28" s="4"/>
      <c r="Q28" s="4">
        <v>26550844</v>
      </c>
      <c r="R28" s="4"/>
      <c r="S28" s="4">
        <v>11125</v>
      </c>
      <c r="T28" s="4"/>
      <c r="U28" s="4">
        <v>314495299748</v>
      </c>
      <c r="V28" s="4"/>
      <c r="W28" s="4">
        <v>293620639569.97498</v>
      </c>
      <c r="Y28" s="7">
        <v>5.7133319376926096E-2</v>
      </c>
      <c r="AA28" s="5"/>
    </row>
    <row r="29" spans="1:27" ht="18.75">
      <c r="A29" s="2" t="s">
        <v>35</v>
      </c>
      <c r="C29" s="4">
        <v>4000000</v>
      </c>
      <c r="D29" s="4"/>
      <c r="E29" s="4">
        <v>92638774873</v>
      </c>
      <c r="F29" s="4"/>
      <c r="G29" s="4">
        <v>86959494000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4000000</v>
      </c>
      <c r="R29" s="4"/>
      <c r="S29" s="4">
        <v>21500</v>
      </c>
      <c r="T29" s="4"/>
      <c r="U29" s="4">
        <v>92638774873</v>
      </c>
      <c r="V29" s="4"/>
      <c r="W29" s="4">
        <v>85488300000</v>
      </c>
      <c r="Y29" s="7">
        <v>1.663449256851875E-2</v>
      </c>
      <c r="AA29" s="5"/>
    </row>
    <row r="30" spans="1:27" ht="18.75">
      <c r="A30" s="2" t="s">
        <v>36</v>
      </c>
      <c r="C30" s="4">
        <v>22808126</v>
      </c>
      <c r="D30" s="4"/>
      <c r="E30" s="4">
        <v>232407388952</v>
      </c>
      <c r="F30" s="4"/>
      <c r="G30" s="4">
        <v>226950900679.50299</v>
      </c>
      <c r="H30" s="4"/>
      <c r="I30" s="4">
        <v>1864154</v>
      </c>
      <c r="J30" s="4"/>
      <c r="K30" s="4">
        <v>19393261840</v>
      </c>
      <c r="L30" s="4"/>
      <c r="M30" s="4">
        <v>0</v>
      </c>
      <c r="N30" s="4"/>
      <c r="O30" s="4">
        <v>0</v>
      </c>
      <c r="P30" s="4"/>
      <c r="Q30" s="4">
        <v>24672280</v>
      </c>
      <c r="R30" s="4"/>
      <c r="S30" s="4">
        <v>8860</v>
      </c>
      <c r="T30" s="4"/>
      <c r="U30" s="4">
        <v>251800650792</v>
      </c>
      <c r="V30" s="4"/>
      <c r="W30" s="4">
        <v>217295752215.23999</v>
      </c>
      <c r="Y30" s="7">
        <v>4.2281862844331927E-2</v>
      </c>
      <c r="AA30" s="5"/>
    </row>
    <row r="31" spans="1:27" ht="18.75">
      <c r="A31" s="2" t="s">
        <v>37</v>
      </c>
      <c r="C31" s="4">
        <v>13304756</v>
      </c>
      <c r="D31" s="4"/>
      <c r="E31" s="4">
        <v>124238447528</v>
      </c>
      <c r="F31" s="4"/>
      <c r="G31" s="4">
        <v>114004609089.51601</v>
      </c>
      <c r="H31" s="4"/>
      <c r="I31" s="4">
        <v>6946598</v>
      </c>
      <c r="J31" s="4"/>
      <c r="K31" s="4">
        <v>66930084117</v>
      </c>
      <c r="L31" s="4"/>
      <c r="M31" s="4">
        <v>0</v>
      </c>
      <c r="N31" s="4"/>
      <c r="O31" s="4">
        <v>0</v>
      </c>
      <c r="P31" s="4"/>
      <c r="Q31" s="4">
        <v>20251354</v>
      </c>
      <c r="R31" s="4"/>
      <c r="S31" s="4">
        <v>9800</v>
      </c>
      <c r="T31" s="4"/>
      <c r="U31" s="4">
        <v>191168531645</v>
      </c>
      <c r="V31" s="4"/>
      <c r="W31" s="4">
        <v>197282412748.26001</v>
      </c>
      <c r="Y31" s="7">
        <v>3.8387625309666704E-2</v>
      </c>
      <c r="AA31" s="5"/>
    </row>
    <row r="32" spans="1:27" ht="18.75">
      <c r="A32" s="2" t="s">
        <v>38</v>
      </c>
      <c r="C32" s="4">
        <v>16000000</v>
      </c>
      <c r="D32" s="4"/>
      <c r="E32" s="4">
        <v>185080089916</v>
      </c>
      <c r="F32" s="4"/>
      <c r="G32" s="4">
        <v>138371760000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16000000</v>
      </c>
      <c r="R32" s="4"/>
      <c r="S32" s="4">
        <v>8730</v>
      </c>
      <c r="T32" s="4"/>
      <c r="U32" s="4">
        <v>185080089916</v>
      </c>
      <c r="V32" s="4"/>
      <c r="W32" s="4">
        <v>138848904000</v>
      </c>
      <c r="Y32" s="7">
        <v>2.7017510720589524E-2</v>
      </c>
      <c r="AA32" s="5"/>
    </row>
    <row r="33" spans="1:27" ht="18.75">
      <c r="A33" s="2" t="s">
        <v>39</v>
      </c>
      <c r="C33" s="4">
        <v>10233871</v>
      </c>
      <c r="D33" s="4"/>
      <c r="E33" s="4">
        <v>114935274119</v>
      </c>
      <c r="F33" s="4"/>
      <c r="G33" s="4">
        <v>139268088910.759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10233871</v>
      </c>
      <c r="R33" s="4"/>
      <c r="S33" s="4">
        <v>11260</v>
      </c>
      <c r="T33" s="4"/>
      <c r="U33" s="4">
        <v>114935274119</v>
      </c>
      <c r="V33" s="4"/>
      <c r="W33" s="4">
        <v>114547748804.61301</v>
      </c>
      <c r="Y33" s="7">
        <v>2.2288941015681532E-2</v>
      </c>
      <c r="AA33" s="5"/>
    </row>
    <row r="34" spans="1:27" ht="18.75">
      <c r="A34" s="2" t="s">
        <v>40</v>
      </c>
      <c r="C34" s="4">
        <v>40000000</v>
      </c>
      <c r="D34" s="4"/>
      <c r="E34" s="4">
        <v>607629362996</v>
      </c>
      <c r="F34" s="4"/>
      <c r="G34" s="4">
        <v>559053720000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40000000</v>
      </c>
      <c r="R34" s="4"/>
      <c r="S34" s="4">
        <v>13980</v>
      </c>
      <c r="T34" s="4"/>
      <c r="U34" s="4">
        <v>607629362996</v>
      </c>
      <c r="V34" s="4"/>
      <c r="W34" s="4">
        <v>555872760000</v>
      </c>
      <c r="Y34" s="7">
        <v>0.10816288656181029</v>
      </c>
      <c r="AA34" s="5"/>
    </row>
    <row r="35" spans="1:27" ht="18.75">
      <c r="A35" s="2" t="s">
        <v>41</v>
      </c>
      <c r="C35" s="4">
        <v>3000000</v>
      </c>
      <c r="D35" s="4"/>
      <c r="E35" s="4">
        <v>67909952524</v>
      </c>
      <c r="F35" s="4"/>
      <c r="G35" s="4">
        <v>71929458000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3000000</v>
      </c>
      <c r="R35" s="4"/>
      <c r="S35" s="4">
        <v>23760</v>
      </c>
      <c r="T35" s="4"/>
      <c r="U35" s="4">
        <v>67909952524</v>
      </c>
      <c r="V35" s="4"/>
      <c r="W35" s="4">
        <v>70855884000</v>
      </c>
      <c r="Y35" s="7">
        <v>1.3787286398651354E-2</v>
      </c>
      <c r="AA35" s="5"/>
    </row>
    <row r="36" spans="1:27" ht="18.75">
      <c r="A36" s="2" t="s">
        <v>42</v>
      </c>
      <c r="C36" s="4">
        <v>4000000</v>
      </c>
      <c r="D36" s="4"/>
      <c r="E36" s="4">
        <v>44470963299</v>
      </c>
      <c r="F36" s="4"/>
      <c r="G36" s="4">
        <v>45527490000</v>
      </c>
      <c r="H36" s="4"/>
      <c r="I36" s="4">
        <v>0</v>
      </c>
      <c r="J36" s="4"/>
      <c r="K36" s="4">
        <v>0</v>
      </c>
      <c r="L36" s="4"/>
      <c r="M36" s="4">
        <v>-4000000</v>
      </c>
      <c r="N36" s="4"/>
      <c r="O36" s="4">
        <v>38899258581</v>
      </c>
      <c r="P36" s="4"/>
      <c r="Q36" s="4">
        <v>0</v>
      </c>
      <c r="R36" s="4"/>
      <c r="S36" s="4">
        <v>0</v>
      </c>
      <c r="T36" s="4"/>
      <c r="U36" s="4">
        <v>0</v>
      </c>
      <c r="V36" s="4"/>
      <c r="W36" s="4">
        <v>0</v>
      </c>
      <c r="Y36" s="7">
        <v>0</v>
      </c>
      <c r="AA36" s="5"/>
    </row>
    <row r="37" spans="1:27" ht="18.75">
      <c r="A37" s="2" t="s">
        <v>43</v>
      </c>
      <c r="C37" s="4">
        <v>9000000</v>
      </c>
      <c r="D37" s="4"/>
      <c r="E37" s="4">
        <v>85742179910</v>
      </c>
      <c r="F37" s="4"/>
      <c r="G37" s="4">
        <v>112904199000</v>
      </c>
      <c r="H37" s="4"/>
      <c r="I37" s="4">
        <v>0</v>
      </c>
      <c r="J37" s="4"/>
      <c r="K37" s="4">
        <v>0</v>
      </c>
      <c r="L37" s="4"/>
      <c r="M37" s="4">
        <v>-9000000</v>
      </c>
      <c r="N37" s="4"/>
      <c r="O37" s="4">
        <v>112904206303</v>
      </c>
      <c r="P37" s="4"/>
      <c r="Q37" s="4">
        <v>0</v>
      </c>
      <c r="R37" s="4"/>
      <c r="S37" s="4">
        <v>0</v>
      </c>
      <c r="T37" s="4"/>
      <c r="U37" s="4">
        <v>0</v>
      </c>
      <c r="V37" s="4"/>
      <c r="W37" s="4">
        <v>0</v>
      </c>
      <c r="Y37" s="7">
        <v>0</v>
      </c>
      <c r="AA37" s="5"/>
    </row>
    <row r="38" spans="1:27" ht="18.75">
      <c r="A38" s="2" t="s">
        <v>44</v>
      </c>
      <c r="C38" s="4">
        <v>2300000</v>
      </c>
      <c r="D38" s="4"/>
      <c r="E38" s="4">
        <v>63885124696</v>
      </c>
      <c r="F38" s="4"/>
      <c r="G38" s="4">
        <v>48835688400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2300000</v>
      </c>
      <c r="R38" s="4"/>
      <c r="S38" s="4">
        <v>21000</v>
      </c>
      <c r="T38" s="4"/>
      <c r="U38" s="4">
        <v>63885124696</v>
      </c>
      <c r="V38" s="4"/>
      <c r="W38" s="4">
        <v>48012615000</v>
      </c>
      <c r="Y38" s="7">
        <v>9.3423952448773908E-3</v>
      </c>
      <c r="AA38" s="5"/>
    </row>
    <row r="39" spans="1:27" ht="18.75">
      <c r="A39" s="2" t="s">
        <v>45</v>
      </c>
      <c r="C39" s="4">
        <v>1700000</v>
      </c>
      <c r="D39" s="4"/>
      <c r="E39" s="4">
        <v>4952065361</v>
      </c>
      <c r="F39" s="4"/>
      <c r="G39" s="4">
        <v>13029013350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1700000</v>
      </c>
      <c r="R39" s="4"/>
      <c r="S39" s="4">
        <v>7590</v>
      </c>
      <c r="T39" s="4"/>
      <c r="U39" s="4">
        <v>4952065361</v>
      </c>
      <c r="V39" s="4"/>
      <c r="W39" s="4">
        <v>12826227150</v>
      </c>
      <c r="Y39" s="7">
        <v>2.4957541582743886E-3</v>
      </c>
      <c r="AA39" s="5"/>
    </row>
    <row r="40" spans="1:27" ht="18.75">
      <c r="A40" s="2" t="s">
        <v>46</v>
      </c>
      <c r="C40" s="4">
        <v>20884146</v>
      </c>
      <c r="D40" s="4"/>
      <c r="E40" s="4">
        <v>94404086903</v>
      </c>
      <c r="F40" s="4"/>
      <c r="G40" s="4">
        <v>169400664303.40799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20884146</v>
      </c>
      <c r="R40" s="4"/>
      <c r="S40" s="4">
        <v>7690</v>
      </c>
      <c r="T40" s="4"/>
      <c r="U40" s="4">
        <v>94404086903</v>
      </c>
      <c r="V40" s="4"/>
      <c r="W40" s="4">
        <v>159643518197.69699</v>
      </c>
      <c r="Y40" s="7">
        <v>3.1063770329644858E-2</v>
      </c>
      <c r="AA40" s="5"/>
    </row>
    <row r="41" spans="1:27" ht="18.75">
      <c r="A41" s="2" t="s">
        <v>47</v>
      </c>
      <c r="C41" s="4">
        <v>3573734</v>
      </c>
      <c r="D41" s="4"/>
      <c r="E41" s="4">
        <v>121029577100</v>
      </c>
      <c r="F41" s="4"/>
      <c r="G41" s="4">
        <v>113856672560.535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3573734</v>
      </c>
      <c r="R41" s="4"/>
      <c r="S41" s="4">
        <v>26700</v>
      </c>
      <c r="T41" s="4"/>
      <c r="U41" s="4">
        <v>121029577100</v>
      </c>
      <c r="V41" s="4"/>
      <c r="W41" s="4">
        <v>94850956548.089996</v>
      </c>
      <c r="Y41" s="7">
        <v>1.8456297900602749E-2</v>
      </c>
      <c r="AA41" s="5"/>
    </row>
    <row r="42" spans="1:27" ht="18.75">
      <c r="A42" s="2" t="s">
        <v>48</v>
      </c>
      <c r="C42" s="4">
        <v>785000</v>
      </c>
      <c r="D42" s="4"/>
      <c r="E42" s="4">
        <v>59578141884</v>
      </c>
      <c r="F42" s="4"/>
      <c r="G42" s="4">
        <v>63752899725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785000</v>
      </c>
      <c r="R42" s="4"/>
      <c r="S42" s="4">
        <v>82300</v>
      </c>
      <c r="T42" s="4"/>
      <c r="U42" s="4">
        <v>59578141884</v>
      </c>
      <c r="V42" s="4"/>
      <c r="W42" s="4">
        <v>64221097275</v>
      </c>
      <c r="Y42" s="7">
        <v>1.2496275693435328E-2</v>
      </c>
      <c r="AA42" s="5"/>
    </row>
    <row r="43" spans="1:27" ht="18.75">
      <c r="A43" s="2" t="s">
        <v>49</v>
      </c>
      <c r="C43" s="4">
        <v>44400000</v>
      </c>
      <c r="D43" s="4"/>
      <c r="E43" s="4">
        <v>411919138738</v>
      </c>
      <c r="F43" s="4"/>
      <c r="G43" s="4">
        <v>485052661800</v>
      </c>
      <c r="H43" s="4"/>
      <c r="I43" s="4">
        <v>35913993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80313993</v>
      </c>
      <c r="R43" s="4"/>
      <c r="S43" s="4">
        <v>5290</v>
      </c>
      <c r="T43" s="4"/>
      <c r="U43" s="4">
        <v>411919138738</v>
      </c>
      <c r="V43" s="4"/>
      <c r="W43" s="4">
        <v>422333099883.328</v>
      </c>
      <c r="Y43" s="7">
        <v>8.2178459642415477E-2</v>
      </c>
      <c r="AA43" s="5"/>
    </row>
    <row r="44" spans="1:27" ht="18.75">
      <c r="A44" s="2" t="s">
        <v>50</v>
      </c>
      <c r="C44" s="4">
        <v>49380632</v>
      </c>
      <c r="D44" s="4"/>
      <c r="E44" s="4">
        <v>184790396405</v>
      </c>
      <c r="F44" s="4"/>
      <c r="G44" s="4">
        <v>99302631275.7108</v>
      </c>
      <c r="H44" s="4"/>
      <c r="I44" s="4">
        <v>0</v>
      </c>
      <c r="J44" s="4"/>
      <c r="K44" s="4">
        <v>0</v>
      </c>
      <c r="L44" s="4"/>
      <c r="M44" s="4">
        <v>-25750928</v>
      </c>
      <c r="N44" s="4"/>
      <c r="O44" s="4">
        <v>56221778092</v>
      </c>
      <c r="P44" s="4"/>
      <c r="Q44" s="4">
        <v>23629704</v>
      </c>
      <c r="R44" s="4"/>
      <c r="S44" s="4">
        <v>2248</v>
      </c>
      <c r="T44" s="4"/>
      <c r="U44" s="4">
        <v>88426214714</v>
      </c>
      <c r="V44" s="4"/>
      <c r="W44" s="4">
        <v>52803513123.177597</v>
      </c>
      <c r="Y44" s="7">
        <v>1.02746182417849E-2</v>
      </c>
      <c r="AA44" s="5"/>
    </row>
    <row r="45" spans="1:27" ht="18.75">
      <c r="A45" s="2" t="s">
        <v>51</v>
      </c>
      <c r="C45" s="4">
        <v>2490764</v>
      </c>
      <c r="D45" s="4"/>
      <c r="E45" s="4">
        <v>40209921547</v>
      </c>
      <c r="F45" s="4"/>
      <c r="G45" s="4">
        <v>37386753708.419998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2490764</v>
      </c>
      <c r="R45" s="4"/>
      <c r="S45" s="4">
        <v>14920</v>
      </c>
      <c r="T45" s="4"/>
      <c r="U45" s="4">
        <v>40209921547</v>
      </c>
      <c r="V45" s="4"/>
      <c r="W45" s="4">
        <v>36941083796.664001</v>
      </c>
      <c r="Y45" s="7">
        <v>7.1880735011532072E-3</v>
      </c>
      <c r="AA45" s="5"/>
    </row>
    <row r="46" spans="1:27" ht="18.75">
      <c r="A46" s="2" t="s">
        <v>52</v>
      </c>
      <c r="C46" s="4">
        <v>85000000</v>
      </c>
      <c r="D46" s="4"/>
      <c r="E46" s="4">
        <v>218753818289</v>
      </c>
      <c r="F46" s="4"/>
      <c r="G46" s="4">
        <v>137303156250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85000000</v>
      </c>
      <c r="R46" s="4"/>
      <c r="S46" s="4">
        <v>1750</v>
      </c>
      <c r="T46" s="4"/>
      <c r="U46" s="4">
        <v>218753818289</v>
      </c>
      <c r="V46" s="4"/>
      <c r="W46" s="4">
        <v>147864937500</v>
      </c>
      <c r="Y46" s="7">
        <v>2.8771869413571675E-2</v>
      </c>
      <c r="AA46" s="5"/>
    </row>
    <row r="47" spans="1:27" ht="18.75">
      <c r="A47" s="2" t="s">
        <v>53</v>
      </c>
      <c r="C47" s="4">
        <v>2000000</v>
      </c>
      <c r="D47" s="4"/>
      <c r="E47" s="4">
        <v>5891998859</v>
      </c>
      <c r="F47" s="4"/>
      <c r="G47" s="4">
        <v>59543595000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2000000</v>
      </c>
      <c r="R47" s="4"/>
      <c r="S47" s="4">
        <v>30350</v>
      </c>
      <c r="T47" s="4"/>
      <c r="U47" s="4">
        <v>5891998859</v>
      </c>
      <c r="V47" s="4"/>
      <c r="W47" s="4">
        <v>60338835000</v>
      </c>
      <c r="Y47" s="7">
        <v>1.1740856964059165E-2</v>
      </c>
      <c r="AA47" s="5"/>
    </row>
    <row r="48" spans="1:27" ht="18.75">
      <c r="A48" s="2" t="s">
        <v>54</v>
      </c>
      <c r="C48" s="4">
        <v>5000000</v>
      </c>
      <c r="D48" s="4"/>
      <c r="E48" s="4">
        <v>140038220602</v>
      </c>
      <c r="F48" s="4"/>
      <c r="G48" s="4">
        <v>84494250000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5000000</v>
      </c>
      <c r="R48" s="4"/>
      <c r="S48" s="4">
        <v>14200</v>
      </c>
      <c r="T48" s="4"/>
      <c r="U48" s="4">
        <v>140038220602</v>
      </c>
      <c r="V48" s="4"/>
      <c r="W48" s="4">
        <v>70577550000</v>
      </c>
      <c r="Y48" s="7">
        <v>1.3733127585637573E-2</v>
      </c>
      <c r="AA48" s="5"/>
    </row>
    <row r="49" spans="1:27" ht="18.75">
      <c r="A49" s="2" t="s">
        <v>55</v>
      </c>
      <c r="C49" s="4">
        <v>3100000</v>
      </c>
      <c r="D49" s="4"/>
      <c r="E49" s="4">
        <v>43314649108</v>
      </c>
      <c r="F49" s="4"/>
      <c r="G49" s="4">
        <v>86406802200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3100000</v>
      </c>
      <c r="R49" s="4"/>
      <c r="S49" s="4">
        <v>25090</v>
      </c>
      <c r="T49" s="4"/>
      <c r="U49" s="4">
        <v>43314649108</v>
      </c>
      <c r="V49" s="4"/>
      <c r="W49" s="4">
        <v>77316214950</v>
      </c>
      <c r="Y49" s="7">
        <v>1.5044351133567673E-2</v>
      </c>
      <c r="AA49" s="5"/>
    </row>
    <row r="50" spans="1:27" ht="18.75">
      <c r="A50" s="2" t="s">
        <v>56</v>
      </c>
      <c r="C50" s="4">
        <v>6000000</v>
      </c>
      <c r="D50" s="4"/>
      <c r="E50" s="4">
        <v>99246253986</v>
      </c>
      <c r="F50" s="4"/>
      <c r="G50" s="4">
        <v>38296770300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6000000</v>
      </c>
      <c r="R50" s="4"/>
      <c r="S50" s="4">
        <v>6830</v>
      </c>
      <c r="T50" s="4"/>
      <c r="U50" s="4">
        <v>99246253986</v>
      </c>
      <c r="V50" s="4"/>
      <c r="W50" s="4">
        <v>40736169000</v>
      </c>
      <c r="Y50" s="7">
        <v>7.9265291332313772E-3</v>
      </c>
      <c r="AA50" s="5"/>
    </row>
    <row r="51" spans="1:27" ht="18.75">
      <c r="A51" s="2" t="s">
        <v>57</v>
      </c>
      <c r="C51" s="4">
        <v>2274579</v>
      </c>
      <c r="D51" s="4"/>
      <c r="E51" s="4">
        <v>22929976863</v>
      </c>
      <c r="F51" s="4"/>
      <c r="G51" s="4">
        <v>23175713863.237499</v>
      </c>
      <c r="H51" s="4"/>
      <c r="I51" s="4">
        <v>1725421</v>
      </c>
      <c r="J51" s="4"/>
      <c r="K51" s="4">
        <v>17579795007</v>
      </c>
      <c r="L51" s="4"/>
      <c r="M51" s="4">
        <v>0</v>
      </c>
      <c r="N51" s="4"/>
      <c r="O51" s="4">
        <v>0</v>
      </c>
      <c r="P51" s="4"/>
      <c r="Q51" s="4">
        <v>4000000</v>
      </c>
      <c r="R51" s="4"/>
      <c r="S51" s="4">
        <v>10160</v>
      </c>
      <c r="T51" s="4"/>
      <c r="U51" s="4">
        <v>40509771870</v>
      </c>
      <c r="V51" s="4"/>
      <c r="W51" s="4">
        <v>40398192000</v>
      </c>
      <c r="Y51" s="7">
        <v>7.8607648602860691E-3</v>
      </c>
      <c r="AA51" s="5"/>
    </row>
    <row r="52" spans="1:27" ht="18.75">
      <c r="A52" s="2" t="s">
        <v>58</v>
      </c>
      <c r="C52" s="4">
        <v>16000000</v>
      </c>
      <c r="D52" s="4"/>
      <c r="E52" s="4">
        <v>129650884041</v>
      </c>
      <c r="F52" s="4"/>
      <c r="G52" s="4">
        <v>86044968000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16000000</v>
      </c>
      <c r="R52" s="4"/>
      <c r="S52" s="4">
        <v>5330</v>
      </c>
      <c r="T52" s="4"/>
      <c r="U52" s="4">
        <v>129650884041</v>
      </c>
      <c r="V52" s="4"/>
      <c r="W52" s="4">
        <v>84772584000</v>
      </c>
      <c r="Y52" s="7">
        <v>1.6495227049340453E-2</v>
      </c>
      <c r="AA52" s="5"/>
    </row>
    <row r="53" spans="1:27" ht="18.75">
      <c r="A53" s="2" t="s">
        <v>59</v>
      </c>
      <c r="C53" s="4">
        <v>1621000</v>
      </c>
      <c r="D53" s="4"/>
      <c r="E53" s="4">
        <v>19270348269</v>
      </c>
      <c r="F53" s="4"/>
      <c r="G53" s="4">
        <v>19545736756.5</v>
      </c>
      <c r="H53" s="4"/>
      <c r="I53" s="4">
        <v>1679000</v>
      </c>
      <c r="J53" s="4"/>
      <c r="K53" s="4">
        <v>20989601159</v>
      </c>
      <c r="L53" s="4"/>
      <c r="M53" s="4">
        <v>0</v>
      </c>
      <c r="N53" s="4"/>
      <c r="O53" s="4">
        <v>0</v>
      </c>
      <c r="P53" s="4"/>
      <c r="Q53" s="4">
        <v>3300000</v>
      </c>
      <c r="R53" s="4"/>
      <c r="S53" s="4">
        <v>13260</v>
      </c>
      <c r="T53" s="4"/>
      <c r="U53" s="4">
        <v>40259949428</v>
      </c>
      <c r="V53" s="4"/>
      <c r="W53" s="4">
        <v>43497639900</v>
      </c>
      <c r="Y53" s="7">
        <v>8.4638619280609697E-3</v>
      </c>
      <c r="AA53" s="5"/>
    </row>
    <row r="54" spans="1:27" ht="18.75">
      <c r="A54" s="2" t="s">
        <v>60</v>
      </c>
      <c r="C54" s="4">
        <v>10200</v>
      </c>
      <c r="D54" s="4"/>
      <c r="E54" s="4">
        <v>698446833</v>
      </c>
      <c r="F54" s="4"/>
      <c r="G54" s="4">
        <v>465323353.82999998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10200</v>
      </c>
      <c r="R54" s="4"/>
      <c r="S54" s="4">
        <v>45893</v>
      </c>
      <c r="T54" s="4"/>
      <c r="U54" s="4">
        <v>698446833</v>
      </c>
      <c r="V54" s="4"/>
      <c r="W54" s="4">
        <v>465323353.82999998</v>
      </c>
      <c r="Y54" s="7">
        <v>9.0543593348368787E-5</v>
      </c>
      <c r="AA54" s="5"/>
    </row>
    <row r="55" spans="1:27" ht="18.75">
      <c r="A55" s="2" t="s">
        <v>61</v>
      </c>
      <c r="C55" s="4">
        <v>5990742</v>
      </c>
      <c r="D55" s="4"/>
      <c r="E55" s="4">
        <v>52277530330</v>
      </c>
      <c r="F55" s="4"/>
      <c r="G55" s="4">
        <f>26273888339.4612-9</f>
        <v>26273888330.461201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5990742</v>
      </c>
      <c r="R55" s="4"/>
      <c r="S55" s="4">
        <v>3999</v>
      </c>
      <c r="T55" s="4"/>
      <c r="U55" s="4">
        <v>52277530330</v>
      </c>
      <c r="V55" s="4"/>
      <c r="W55" s="4">
        <v>23814433243.314899</v>
      </c>
      <c r="Y55" s="7">
        <v>4.6338623274694611E-3</v>
      </c>
      <c r="AA55" s="5"/>
    </row>
    <row r="56" spans="1:27" ht="18.75">
      <c r="A56" s="2" t="s">
        <v>62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6459853</v>
      </c>
      <c r="J56" s="4"/>
      <c r="K56" s="4">
        <v>22682728460</v>
      </c>
      <c r="L56" s="4"/>
      <c r="M56" s="4">
        <v>0</v>
      </c>
      <c r="N56" s="4"/>
      <c r="O56" s="4">
        <v>0</v>
      </c>
      <c r="P56" s="4"/>
      <c r="Q56" s="4">
        <v>6459853</v>
      </c>
      <c r="R56" s="4"/>
      <c r="S56" s="4">
        <v>3480</v>
      </c>
      <c r="T56" s="4"/>
      <c r="U56" s="4">
        <v>22682728460</v>
      </c>
      <c r="V56" s="4"/>
      <c r="W56" s="4">
        <v>22346530723.782001</v>
      </c>
      <c r="Y56" s="7">
        <v>4.3482347789923024E-3</v>
      </c>
      <c r="AA56" s="5"/>
    </row>
    <row r="57" spans="1:27" ht="18.75">
      <c r="A57" s="2" t="s">
        <v>63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100000</v>
      </c>
      <c r="J57" s="4"/>
      <c r="K57" s="4">
        <v>6903517333</v>
      </c>
      <c r="L57" s="4"/>
      <c r="M57" s="4">
        <v>0</v>
      </c>
      <c r="N57" s="4"/>
      <c r="O57" s="4">
        <v>0</v>
      </c>
      <c r="P57" s="4"/>
      <c r="Q57" s="4">
        <v>100000</v>
      </c>
      <c r="R57" s="4"/>
      <c r="S57" s="4">
        <v>69100</v>
      </c>
      <c r="T57" s="4"/>
      <c r="U57" s="4">
        <v>6903517333</v>
      </c>
      <c r="V57" s="4"/>
      <c r="W57" s="4">
        <v>6868885500</v>
      </c>
      <c r="Y57" s="7">
        <v>1.3365621354472623E-3</v>
      </c>
      <c r="AA57" s="5"/>
    </row>
    <row r="58" spans="1:27" ht="18.75">
      <c r="A58" s="2" t="s">
        <v>64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5249823</v>
      </c>
      <c r="J58" s="4"/>
      <c r="K58" s="4">
        <v>90063852774</v>
      </c>
      <c r="L58" s="4"/>
      <c r="M58" s="4">
        <v>0</v>
      </c>
      <c r="N58" s="4"/>
      <c r="O58" s="4">
        <v>0</v>
      </c>
      <c r="P58" s="4"/>
      <c r="Q58" s="4">
        <v>5249823</v>
      </c>
      <c r="R58" s="4"/>
      <c r="S58" s="4">
        <v>17000</v>
      </c>
      <c r="T58" s="4"/>
      <c r="U58" s="4">
        <v>90063852774</v>
      </c>
      <c r="V58" s="4"/>
      <c r="W58" s="4">
        <v>88715971403.550003</v>
      </c>
      <c r="Y58" s="7">
        <v>1.7262539634327438E-2</v>
      </c>
      <c r="AA58" s="5"/>
    </row>
    <row r="59" spans="1:27" ht="18.75">
      <c r="A59" s="2" t="s">
        <v>65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6515544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6515544</v>
      </c>
      <c r="R59" s="4"/>
      <c r="S59" s="4">
        <v>10125</v>
      </c>
      <c r="T59" s="4"/>
      <c r="U59" s="4">
        <v>70661074680</v>
      </c>
      <c r="V59" s="4"/>
      <c r="W59" s="4">
        <f>65577362196.15-10</f>
        <v>65577362186.150002</v>
      </c>
      <c r="Y59" s="7">
        <v>1.2760180562118731E-2</v>
      </c>
      <c r="AA59" s="5"/>
    </row>
    <row r="60" spans="1:27" ht="19.5" thickBot="1">
      <c r="C60" s="9">
        <f>SUM(C9:C59)</f>
        <v>645246346</v>
      </c>
      <c r="D60" s="4"/>
      <c r="E60" s="9">
        <f>SUM(E9:E59)</f>
        <v>4961334151949</v>
      </c>
      <c r="F60" s="4"/>
      <c r="G60" s="9">
        <f>SUM(G9:G59)</f>
        <v>4739525201761.04</v>
      </c>
      <c r="H60" s="4"/>
      <c r="I60" s="9">
        <f>SUM(I9:I59)</f>
        <v>78055230</v>
      </c>
      <c r="J60" s="4"/>
      <c r="K60" s="9">
        <f>SUM(K9:K59)</f>
        <v>432336163769</v>
      </c>
      <c r="L60" s="4"/>
      <c r="M60" s="9">
        <f>SUM(M9:M59)</f>
        <v>-47789283</v>
      </c>
      <c r="N60" s="4"/>
      <c r="O60" s="9">
        <f>SUM(O9:O59)</f>
        <v>261563146217</v>
      </c>
      <c r="P60" s="4"/>
      <c r="Q60" s="9">
        <f>SUM(Q9:Q59)</f>
        <v>675512293</v>
      </c>
      <c r="R60" s="4"/>
      <c r="S60" s="9">
        <f>SUM(S9:S59)</f>
        <v>857989</v>
      </c>
      <c r="T60" s="4"/>
      <c r="U60" s="9">
        <f>SUM(U9:U59)</f>
        <v>5117522648836</v>
      </c>
      <c r="V60" s="4"/>
      <c r="W60" s="9">
        <f>SUM(W9:W59)</f>
        <v>4669391937124.1641</v>
      </c>
      <c r="Y60" s="10">
        <f>SUM(Y9:Y59)</f>
        <v>0.90858006858942431</v>
      </c>
      <c r="AA60" s="5"/>
    </row>
    <row r="61" spans="1:27" ht="15.75" thickTop="1">
      <c r="W61" s="3"/>
    </row>
    <row r="62" spans="1:27" ht="18.75">
      <c r="E62" s="4"/>
      <c r="F62" s="4"/>
      <c r="G62" s="4"/>
      <c r="I62" s="3"/>
      <c r="K62" s="12"/>
      <c r="M62" s="3"/>
      <c r="O62" s="3"/>
      <c r="U62" s="3"/>
      <c r="W62" s="3"/>
    </row>
    <row r="63" spans="1:27">
      <c r="E63" s="12"/>
      <c r="F63" s="12"/>
      <c r="G63" s="12"/>
      <c r="U63" s="3"/>
      <c r="W63" s="3"/>
    </row>
    <row r="64" spans="1:27">
      <c r="E64" s="12"/>
      <c r="I64" s="12"/>
      <c r="K64" s="12"/>
      <c r="L64" s="12"/>
      <c r="M64" s="12"/>
      <c r="N64" s="12"/>
      <c r="O64" s="12"/>
      <c r="W64" s="3"/>
    </row>
    <row r="65" spans="5:23">
      <c r="K65" s="12"/>
      <c r="W65" s="3"/>
    </row>
    <row r="66" spans="5:23">
      <c r="E66" s="12"/>
      <c r="W66" s="3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1"/>
  <sheetViews>
    <sheetView rightToLeft="1" tabSelected="1" view="pageBreakPreview" zoomScale="150" zoomScaleNormal="100" zoomScaleSheetLayoutView="150" workbookViewId="0">
      <selection activeCell="G16" sqref="G16"/>
    </sheetView>
  </sheetViews>
  <sheetFormatPr defaultRowHeight="15"/>
  <cols>
    <col min="1" max="1" width="24.2851562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6.42578125" style="1" bestFit="1" customWidth="1"/>
    <col min="10" max="10" width="18.140625" style="1" bestFit="1" customWidth="1"/>
    <col min="11" max="11" width="20.5703125" style="1" bestFit="1" customWidth="1"/>
    <col min="12" max="16384" width="9.140625" style="1"/>
  </cols>
  <sheetData>
    <row r="2" spans="1:11" ht="23.25">
      <c r="A2" s="19" t="s">
        <v>0</v>
      </c>
      <c r="B2" s="19"/>
      <c r="C2" s="19"/>
      <c r="D2" s="19"/>
      <c r="E2" s="19"/>
      <c r="F2" s="19"/>
      <c r="G2" s="19"/>
    </row>
    <row r="3" spans="1:11" ht="23.25">
      <c r="A3" s="19" t="s">
        <v>102</v>
      </c>
      <c r="B3" s="19"/>
      <c r="C3" s="19"/>
      <c r="D3" s="19"/>
      <c r="E3" s="19"/>
      <c r="F3" s="19"/>
      <c r="G3" s="19"/>
    </row>
    <row r="4" spans="1:11" ht="23.25">
      <c r="A4" s="19" t="s">
        <v>2</v>
      </c>
      <c r="B4" s="19"/>
      <c r="C4" s="19"/>
      <c r="D4" s="19"/>
      <c r="E4" s="19"/>
      <c r="F4" s="19"/>
      <c r="G4" s="19"/>
    </row>
    <row r="6" spans="1:11" ht="23.25">
      <c r="A6" s="21" t="s">
        <v>106</v>
      </c>
      <c r="C6" s="21" t="s">
        <v>73</v>
      </c>
      <c r="E6" s="21" t="s">
        <v>153</v>
      </c>
      <c r="G6" s="21" t="s">
        <v>13</v>
      </c>
      <c r="J6" s="3"/>
      <c r="K6" s="3"/>
    </row>
    <row r="7" spans="1:11" ht="18.75">
      <c r="A7" s="2" t="s">
        <v>163</v>
      </c>
      <c r="C7" s="4">
        <v>-40510284379</v>
      </c>
      <c r="E7" s="7">
        <v>0.86358278794850662</v>
      </c>
      <c r="F7" s="8"/>
      <c r="G7" s="7">
        <v>-7.9000000000000008E-3</v>
      </c>
      <c r="K7" s="5"/>
    </row>
    <row r="8" spans="1:11" ht="18.75">
      <c r="A8" s="2" t="s">
        <v>164</v>
      </c>
      <c r="C8" s="4">
        <v>0</v>
      </c>
      <c r="E8" s="7">
        <v>0</v>
      </c>
      <c r="F8" s="8"/>
      <c r="G8" s="7">
        <v>0</v>
      </c>
      <c r="I8" s="4"/>
      <c r="K8" s="5"/>
    </row>
    <row r="9" spans="1:11" ht="18.75">
      <c r="A9" s="2" t="s">
        <v>165</v>
      </c>
      <c r="C9" s="4">
        <v>518106791</v>
      </c>
      <c r="E9" s="7">
        <v>-1.1044802915744899E-2</v>
      </c>
      <c r="F9" s="8"/>
      <c r="G9" s="7">
        <v>1E-4</v>
      </c>
      <c r="I9" s="4"/>
      <c r="K9" s="5"/>
    </row>
    <row r="10" spans="1:11" ht="19.5" thickBot="1">
      <c r="C10" s="9">
        <f>SUM(C7:C9)</f>
        <v>-39992177588</v>
      </c>
      <c r="E10" s="10">
        <f>SUM(E7:E9)</f>
        <v>0.85253798503276168</v>
      </c>
      <c r="F10" s="8"/>
      <c r="G10" s="10">
        <f>SUM(G7:G9)</f>
        <v>-7.8000000000000005E-3</v>
      </c>
    </row>
    <row r="11" spans="1:11" ht="15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9"/>
  <sheetViews>
    <sheetView rightToLeft="1" view="pageBreakPreview" zoomScaleNormal="100" zoomScaleSheetLayoutView="100" workbookViewId="0">
      <selection activeCell="U7" sqref="U7"/>
    </sheetView>
  </sheetViews>
  <sheetFormatPr defaultRowHeight="1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20.5703125" style="1" bestFit="1" customWidth="1"/>
    <col min="22" max="16384" width="9.140625" style="1"/>
  </cols>
  <sheetData>
    <row r="2" spans="1:21" ht="23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1" ht="23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1" ht="23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21" ht="30">
      <c r="A6" s="20" t="s">
        <v>68</v>
      </c>
      <c r="C6" s="21" t="s">
        <v>69</v>
      </c>
      <c r="D6" s="21" t="s">
        <v>69</v>
      </c>
      <c r="E6" s="21" t="s">
        <v>69</v>
      </c>
      <c r="F6" s="21" t="s">
        <v>69</v>
      </c>
      <c r="G6" s="21" t="s">
        <v>69</v>
      </c>
      <c r="H6" s="21" t="s">
        <v>69</v>
      </c>
      <c r="I6" s="21" t="s">
        <v>69</v>
      </c>
      <c r="K6" s="22" t="s">
        <v>4</v>
      </c>
      <c r="M6" s="21" t="s">
        <v>5</v>
      </c>
      <c r="N6" s="21" t="s">
        <v>5</v>
      </c>
      <c r="O6" s="21" t="s">
        <v>5</v>
      </c>
      <c r="Q6" s="22" t="s">
        <v>6</v>
      </c>
      <c r="R6" s="22" t="s">
        <v>6</v>
      </c>
      <c r="S6" s="22" t="s">
        <v>6</v>
      </c>
    </row>
    <row r="7" spans="1:21" ht="23.25">
      <c r="A7" s="21" t="s">
        <v>68</v>
      </c>
      <c r="C7" s="21" t="s">
        <v>70</v>
      </c>
      <c r="E7" s="21" t="s">
        <v>71</v>
      </c>
      <c r="G7" s="21" t="s">
        <v>72</v>
      </c>
      <c r="I7" s="21" t="s">
        <v>66</v>
      </c>
      <c r="K7" s="21" t="s">
        <v>73</v>
      </c>
      <c r="M7" s="21" t="s">
        <v>74</v>
      </c>
      <c r="O7" s="21" t="s">
        <v>75</v>
      </c>
      <c r="Q7" s="21" t="s">
        <v>73</v>
      </c>
      <c r="S7" s="21" t="s">
        <v>67</v>
      </c>
      <c r="U7" s="3"/>
    </row>
    <row r="8" spans="1:21" ht="18.75">
      <c r="A8" s="2" t="s">
        <v>76</v>
      </c>
      <c r="C8" s="6" t="s">
        <v>77</v>
      </c>
      <c r="E8" s="1" t="s">
        <v>78</v>
      </c>
      <c r="G8" s="8" t="s">
        <v>79</v>
      </c>
      <c r="I8" s="4">
        <v>0</v>
      </c>
      <c r="J8" s="4"/>
      <c r="K8" s="4">
        <v>362246</v>
      </c>
      <c r="L8" s="4"/>
      <c r="M8" s="4">
        <v>46065360000</v>
      </c>
      <c r="N8" s="4"/>
      <c r="O8" s="4">
        <v>22370000300</v>
      </c>
      <c r="P8" s="4"/>
      <c r="Q8" s="4">
        <v>23695721946</v>
      </c>
      <c r="R8" s="4"/>
      <c r="S8" s="7">
        <v>4.6107632344592614E-3</v>
      </c>
      <c r="U8" s="5"/>
    </row>
    <row r="9" spans="1:21" ht="18.75">
      <c r="A9" s="2" t="s">
        <v>80</v>
      </c>
      <c r="C9" s="6" t="s">
        <v>81</v>
      </c>
      <c r="E9" s="1" t="s">
        <v>78</v>
      </c>
      <c r="G9" s="8" t="s">
        <v>82</v>
      </c>
      <c r="I9" s="4">
        <v>10</v>
      </c>
      <c r="J9" s="4"/>
      <c r="K9" s="4">
        <v>401650</v>
      </c>
      <c r="L9" s="4"/>
      <c r="M9" s="4">
        <v>2711</v>
      </c>
      <c r="N9" s="4"/>
      <c r="O9" s="4">
        <v>0</v>
      </c>
      <c r="P9" s="4"/>
      <c r="Q9" s="4">
        <v>404361</v>
      </c>
      <c r="R9" s="4"/>
      <c r="S9" s="7">
        <v>7.8681410783683968E-8</v>
      </c>
      <c r="U9" s="5"/>
    </row>
    <row r="10" spans="1:21" ht="18.75">
      <c r="A10" s="2" t="s">
        <v>83</v>
      </c>
      <c r="C10" s="6" t="s">
        <v>84</v>
      </c>
      <c r="E10" s="1" t="s">
        <v>78</v>
      </c>
      <c r="G10" s="8" t="s">
        <v>85</v>
      </c>
      <c r="I10" s="4">
        <v>10</v>
      </c>
      <c r="J10" s="4"/>
      <c r="K10" s="4">
        <v>219920</v>
      </c>
      <c r="L10" s="4"/>
      <c r="M10" s="4">
        <v>0</v>
      </c>
      <c r="N10" s="4"/>
      <c r="O10" s="4">
        <v>0</v>
      </c>
      <c r="P10" s="4"/>
      <c r="Q10" s="4">
        <v>219920</v>
      </c>
      <c r="R10" s="4"/>
      <c r="S10" s="7">
        <v>4.2792494477824959E-8</v>
      </c>
      <c r="U10" s="5"/>
    </row>
    <row r="11" spans="1:21" ht="18.75">
      <c r="A11" s="2" t="s">
        <v>86</v>
      </c>
      <c r="C11" s="6" t="s">
        <v>87</v>
      </c>
      <c r="E11" s="1" t="s">
        <v>78</v>
      </c>
      <c r="G11" s="8" t="s">
        <v>85</v>
      </c>
      <c r="I11" s="4">
        <v>10</v>
      </c>
      <c r="J11" s="4"/>
      <c r="K11" s="4">
        <v>8740933</v>
      </c>
      <c r="L11" s="4"/>
      <c r="M11" s="4">
        <v>12658814</v>
      </c>
      <c r="N11" s="4"/>
      <c r="O11" s="4">
        <v>0</v>
      </c>
      <c r="P11" s="4"/>
      <c r="Q11" s="4">
        <v>21399747</v>
      </c>
      <c r="R11" s="4"/>
      <c r="S11" s="7">
        <v>4.1640076178808256E-6</v>
      </c>
      <c r="U11" s="5"/>
    </row>
    <row r="12" spans="1:21" ht="18.75">
      <c r="A12" s="2" t="s">
        <v>88</v>
      </c>
      <c r="C12" s="6" t="s">
        <v>89</v>
      </c>
      <c r="E12" s="1" t="s">
        <v>78</v>
      </c>
      <c r="G12" s="8" t="s">
        <v>90</v>
      </c>
      <c r="I12" s="4">
        <v>10</v>
      </c>
      <c r="J12" s="4"/>
      <c r="K12" s="4">
        <v>453870</v>
      </c>
      <c r="L12" s="4"/>
      <c r="M12" s="4">
        <v>239</v>
      </c>
      <c r="N12" s="4"/>
      <c r="O12" s="4">
        <v>0</v>
      </c>
      <c r="P12" s="4"/>
      <c r="Q12" s="4">
        <v>454109</v>
      </c>
      <c r="R12" s="4"/>
      <c r="S12" s="7">
        <v>8.8361480878640485E-8</v>
      </c>
      <c r="U12" s="5"/>
    </row>
    <row r="13" spans="1:21" ht="18.75">
      <c r="A13" s="2" t="s">
        <v>88</v>
      </c>
      <c r="C13" s="6" t="s">
        <v>91</v>
      </c>
      <c r="E13" s="1" t="s">
        <v>92</v>
      </c>
      <c r="G13" s="8" t="s">
        <v>93</v>
      </c>
      <c r="I13" s="4">
        <v>0</v>
      </c>
      <c r="J13" s="4"/>
      <c r="K13" s="4">
        <v>520000</v>
      </c>
      <c r="L13" s="4"/>
      <c r="M13" s="4">
        <v>0</v>
      </c>
      <c r="N13" s="4"/>
      <c r="O13" s="4">
        <v>0</v>
      </c>
      <c r="P13" s="4"/>
      <c r="Q13" s="4">
        <v>520000</v>
      </c>
      <c r="R13" s="4"/>
      <c r="S13" s="7">
        <v>1.0118268974385676E-7</v>
      </c>
      <c r="U13" s="5"/>
    </row>
    <row r="14" spans="1:21" ht="18.75">
      <c r="A14" s="2" t="s">
        <v>94</v>
      </c>
      <c r="C14" s="6" t="s">
        <v>95</v>
      </c>
      <c r="E14" s="1" t="s">
        <v>78</v>
      </c>
      <c r="G14" s="8" t="s">
        <v>96</v>
      </c>
      <c r="I14" s="4">
        <v>0</v>
      </c>
      <c r="J14" s="4"/>
      <c r="K14" s="4">
        <v>380875</v>
      </c>
      <c r="L14" s="4"/>
      <c r="M14" s="4">
        <v>106505907</v>
      </c>
      <c r="N14" s="4"/>
      <c r="O14" s="4">
        <v>0</v>
      </c>
      <c r="P14" s="4"/>
      <c r="Q14" s="4">
        <v>106886782</v>
      </c>
      <c r="R14" s="4"/>
      <c r="S14" s="7">
        <v>2.0798254040048566E-5</v>
      </c>
      <c r="U14" s="5"/>
    </row>
    <row r="15" spans="1:21" ht="18.75">
      <c r="A15" s="2" t="s">
        <v>97</v>
      </c>
      <c r="C15" s="6" t="s">
        <v>98</v>
      </c>
      <c r="E15" s="1" t="s">
        <v>92</v>
      </c>
      <c r="G15" s="8" t="s">
        <v>99</v>
      </c>
      <c r="I15" s="4">
        <v>0</v>
      </c>
      <c r="J15" s="4"/>
      <c r="K15" s="4">
        <v>300887845</v>
      </c>
      <c r="L15" s="4"/>
      <c r="M15" s="4">
        <v>0</v>
      </c>
      <c r="N15" s="4"/>
      <c r="O15" s="4">
        <v>0</v>
      </c>
      <c r="P15" s="4"/>
      <c r="Q15" s="4">
        <v>300887845</v>
      </c>
      <c r="R15" s="4"/>
      <c r="S15" s="7">
        <v>5.8547387439101276E-5</v>
      </c>
      <c r="U15" s="5"/>
    </row>
    <row r="16" spans="1:21" ht="18.75">
      <c r="A16" s="2" t="s">
        <v>97</v>
      </c>
      <c r="C16" s="6" t="s">
        <v>100</v>
      </c>
      <c r="E16" s="1" t="s">
        <v>78</v>
      </c>
      <c r="G16" s="8" t="s">
        <v>101</v>
      </c>
      <c r="I16" s="4">
        <v>0</v>
      </c>
      <c r="J16" s="4"/>
      <c r="K16" s="4">
        <v>243051274415</v>
      </c>
      <c r="L16" s="4"/>
      <c r="M16" s="4">
        <v>207997002916</v>
      </c>
      <c r="N16" s="4"/>
      <c r="O16" s="4">
        <v>329772546114</v>
      </c>
      <c r="P16" s="4"/>
      <c r="Q16" s="4">
        <v>121275731217</v>
      </c>
      <c r="R16" s="4"/>
      <c r="S16" s="7">
        <v>2.3598085933055915E-2</v>
      </c>
      <c r="U16" s="5"/>
    </row>
    <row r="17" spans="9:21" ht="19.5" thickBot="1">
      <c r="I17" s="4"/>
      <c r="J17" s="4"/>
      <c r="K17" s="9">
        <f>SUM(K8:K16)</f>
        <v>243363241754</v>
      </c>
      <c r="L17" s="4"/>
      <c r="M17" s="9">
        <f>SUM(M8:M16)</f>
        <v>254181530587</v>
      </c>
      <c r="N17" s="4"/>
      <c r="O17" s="9">
        <f>SUM(O8:O16)</f>
        <v>352142546414</v>
      </c>
      <c r="P17" s="4"/>
      <c r="Q17" s="9">
        <f>SUM(Q8:Q16)</f>
        <v>145402225927</v>
      </c>
      <c r="R17" s="4"/>
      <c r="S17" s="10">
        <f>SUM(S8:S16)</f>
        <v>2.8292669834688092E-2</v>
      </c>
      <c r="U17" s="5"/>
    </row>
    <row r="18" spans="9:21" ht="15.75" thickTop="1">
      <c r="M18" s="3"/>
      <c r="O18" s="3"/>
      <c r="Q18" s="3"/>
    </row>
    <row r="19" spans="9:21">
      <c r="K19" s="12"/>
      <c r="M19" s="3"/>
      <c r="N19" s="3"/>
      <c r="O19" s="3"/>
      <c r="P19" s="3"/>
      <c r="Q19" s="3"/>
    </row>
  </sheetData>
  <mergeCells count="17"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8"/>
  <sheetViews>
    <sheetView rightToLeft="1" view="pageBreakPreview" zoomScale="120" zoomScaleNormal="100" zoomScaleSheetLayoutView="120" workbookViewId="0">
      <selection activeCell="R5" sqref="R5"/>
    </sheetView>
  </sheetViews>
  <sheetFormatPr defaultRowHeight="15"/>
  <cols>
    <col min="1" max="1" width="27.710937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8.8554687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3.25">
      <c r="A3" s="19" t="s">
        <v>102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23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18.75">
      <c r="R5" s="4"/>
    </row>
    <row r="6" spans="1:18" ht="23.25">
      <c r="A6" s="21" t="s">
        <v>103</v>
      </c>
      <c r="B6" s="21" t="s">
        <v>103</v>
      </c>
      <c r="C6" s="21" t="s">
        <v>103</v>
      </c>
      <c r="D6" s="21" t="s">
        <v>103</v>
      </c>
      <c r="E6" s="21" t="s">
        <v>103</v>
      </c>
      <c r="F6" s="21" t="s">
        <v>103</v>
      </c>
      <c r="H6" s="21" t="s">
        <v>104</v>
      </c>
      <c r="I6" s="21" t="s">
        <v>104</v>
      </c>
      <c r="J6" s="21" t="s">
        <v>104</v>
      </c>
      <c r="K6" s="21" t="s">
        <v>104</v>
      </c>
      <c r="L6" s="21" t="s">
        <v>104</v>
      </c>
      <c r="N6" s="21" t="s">
        <v>105</v>
      </c>
      <c r="O6" s="21" t="s">
        <v>105</v>
      </c>
      <c r="P6" s="21" t="s">
        <v>105</v>
      </c>
      <c r="Q6" s="21" t="s">
        <v>105</v>
      </c>
      <c r="R6" s="21" t="s">
        <v>105</v>
      </c>
    </row>
    <row r="7" spans="1:18" ht="23.25">
      <c r="A7" s="21" t="s">
        <v>106</v>
      </c>
      <c r="C7" s="21" t="s">
        <v>107</v>
      </c>
      <c r="F7" s="21" t="s">
        <v>66</v>
      </c>
      <c r="H7" s="21" t="s">
        <v>108</v>
      </c>
      <c r="J7" s="21" t="s">
        <v>109</v>
      </c>
      <c r="L7" s="21" t="s">
        <v>110</v>
      </c>
      <c r="N7" s="21" t="s">
        <v>108</v>
      </c>
      <c r="P7" s="21" t="s">
        <v>109</v>
      </c>
      <c r="R7" s="21" t="s">
        <v>110</v>
      </c>
    </row>
    <row r="8" spans="1:18" ht="18.75">
      <c r="A8" s="2" t="s">
        <v>80</v>
      </c>
      <c r="C8" s="13">
        <v>29</v>
      </c>
      <c r="F8" s="4">
        <v>10</v>
      </c>
      <c r="G8" s="4"/>
      <c r="H8" s="4">
        <v>2712</v>
      </c>
      <c r="I8" s="4"/>
      <c r="J8" s="4">
        <v>0</v>
      </c>
      <c r="K8" s="4"/>
      <c r="L8" s="4">
        <v>2712</v>
      </c>
      <c r="M8" s="4"/>
      <c r="N8" s="4">
        <v>8085</v>
      </c>
      <c r="O8" s="4"/>
      <c r="P8" s="4">
        <v>-3</v>
      </c>
      <c r="Q8" s="4"/>
      <c r="R8" s="4">
        <v>8082</v>
      </c>
    </row>
    <row r="9" spans="1:18" ht="18.75">
      <c r="A9" s="2" t="s">
        <v>83</v>
      </c>
      <c r="C9" s="13">
        <v>23</v>
      </c>
      <c r="F9" s="4">
        <v>10</v>
      </c>
      <c r="G9" s="4"/>
      <c r="H9" s="4">
        <v>1860</v>
      </c>
      <c r="I9" s="4"/>
      <c r="J9" s="4">
        <v>-12</v>
      </c>
      <c r="K9" s="4"/>
      <c r="L9" s="4">
        <v>1848</v>
      </c>
      <c r="M9" s="4"/>
      <c r="N9" s="4">
        <v>5580</v>
      </c>
      <c r="O9" s="4"/>
      <c r="P9" s="4">
        <v>-164</v>
      </c>
      <c r="Q9" s="4"/>
      <c r="R9" s="4">
        <v>5416</v>
      </c>
    </row>
    <row r="10" spans="1:18" ht="18.75">
      <c r="A10" s="2" t="s">
        <v>86</v>
      </c>
      <c r="C10" s="13">
        <v>30</v>
      </c>
      <c r="F10" s="4">
        <v>10</v>
      </c>
      <c r="G10" s="4"/>
      <c r="H10" s="4">
        <v>95591</v>
      </c>
      <c r="I10" s="4"/>
      <c r="J10" s="4">
        <v>-170</v>
      </c>
      <c r="K10" s="4"/>
      <c r="L10" s="4">
        <v>95421</v>
      </c>
      <c r="M10" s="4"/>
      <c r="N10" s="4">
        <v>241137</v>
      </c>
      <c r="O10" s="4"/>
      <c r="P10" s="4">
        <v>-287</v>
      </c>
      <c r="Q10" s="4"/>
      <c r="R10" s="4">
        <v>240850</v>
      </c>
    </row>
    <row r="11" spans="1:18" ht="18.75">
      <c r="A11" s="2" t="s">
        <v>88</v>
      </c>
      <c r="C11" s="13">
        <v>30</v>
      </c>
      <c r="F11" s="4">
        <v>10</v>
      </c>
      <c r="G11" s="4"/>
      <c r="H11" s="4">
        <v>-29713</v>
      </c>
      <c r="I11" s="4"/>
      <c r="J11" s="4"/>
      <c r="K11" s="4"/>
      <c r="L11" s="4">
        <v>-29469</v>
      </c>
      <c r="M11" s="4"/>
      <c r="N11" s="4">
        <v>-22025</v>
      </c>
      <c r="O11" s="4"/>
      <c r="P11" s="4">
        <v>-8</v>
      </c>
      <c r="Q11" s="4"/>
      <c r="R11" s="4">
        <v>-22033</v>
      </c>
    </row>
    <row r="12" spans="1:18" ht="18.75">
      <c r="A12" s="2" t="s">
        <v>94</v>
      </c>
      <c r="C12" s="13">
        <v>17</v>
      </c>
      <c r="F12" s="4">
        <v>0</v>
      </c>
      <c r="G12" s="4"/>
      <c r="H12" s="4">
        <v>471000</v>
      </c>
      <c r="I12" s="4"/>
      <c r="J12" s="4">
        <v>0</v>
      </c>
      <c r="K12" s="4"/>
      <c r="L12" s="4">
        <v>471000</v>
      </c>
      <c r="M12" s="4"/>
      <c r="N12" s="4">
        <v>471000</v>
      </c>
      <c r="O12" s="4"/>
      <c r="P12" s="4">
        <v>0</v>
      </c>
      <c r="Q12" s="4"/>
      <c r="R12" s="4">
        <v>471000</v>
      </c>
    </row>
    <row r="13" spans="1:18" ht="18.75">
      <c r="A13" s="2" t="s">
        <v>94</v>
      </c>
      <c r="C13" s="13">
        <v>14</v>
      </c>
      <c r="F13" s="4">
        <v>21</v>
      </c>
      <c r="G13" s="4"/>
      <c r="H13" s="4">
        <v>106034907</v>
      </c>
      <c r="I13" s="4"/>
      <c r="J13" s="4">
        <v>0</v>
      </c>
      <c r="K13" s="4"/>
      <c r="L13" s="4">
        <v>106034907</v>
      </c>
      <c r="M13" s="4"/>
      <c r="N13" s="4">
        <v>106034907</v>
      </c>
      <c r="O13" s="4"/>
      <c r="P13" s="4">
        <v>0</v>
      </c>
      <c r="Q13" s="4"/>
      <c r="R13" s="4">
        <v>106034907</v>
      </c>
    </row>
    <row r="14" spans="1:18" ht="18.75">
      <c r="A14" s="2" t="s">
        <v>111</v>
      </c>
      <c r="C14" s="13">
        <v>9</v>
      </c>
      <c r="F14" s="4">
        <v>19.5</v>
      </c>
      <c r="G14" s="4"/>
      <c r="H14" s="4">
        <v>12584031</v>
      </c>
      <c r="I14" s="4"/>
      <c r="J14" s="4">
        <v>0</v>
      </c>
      <c r="K14" s="4"/>
      <c r="L14" s="4">
        <v>12584031</v>
      </c>
      <c r="M14" s="4"/>
      <c r="N14" s="4">
        <v>12584031</v>
      </c>
      <c r="O14" s="4"/>
      <c r="P14" s="4">
        <v>0</v>
      </c>
      <c r="Q14" s="4"/>
      <c r="R14" s="4">
        <v>12584031</v>
      </c>
    </row>
    <row r="15" spans="1:18" ht="18.75">
      <c r="A15" s="2" t="s">
        <v>97</v>
      </c>
      <c r="C15" s="13">
        <v>30</v>
      </c>
      <c r="F15" s="4">
        <v>0</v>
      </c>
      <c r="G15" s="4"/>
      <c r="H15" s="4">
        <v>398946403</v>
      </c>
      <c r="I15" s="4"/>
      <c r="J15" s="4">
        <v>0</v>
      </c>
      <c r="K15" s="4"/>
      <c r="L15" s="4">
        <v>398946403</v>
      </c>
      <c r="M15" s="4"/>
      <c r="N15" s="4">
        <v>999734835</v>
      </c>
      <c r="O15" s="4"/>
      <c r="P15" s="4">
        <v>0</v>
      </c>
      <c r="Q15" s="4"/>
      <c r="R15" s="4">
        <v>999734835</v>
      </c>
    </row>
    <row r="16" spans="1:18" ht="19.5" thickBot="1">
      <c r="C16" s="4"/>
      <c r="D16" s="4"/>
      <c r="E16" s="4"/>
      <c r="F16" s="4"/>
      <c r="G16" s="4"/>
      <c r="H16" s="9">
        <f>SUM(H8:H15)</f>
        <v>518106791</v>
      </c>
      <c r="I16" s="4"/>
      <c r="J16" s="9">
        <f>SUM(J8:J15)</f>
        <v>-182</v>
      </c>
      <c r="K16" s="4"/>
      <c r="L16" s="9">
        <f>SUM(L8:L15)</f>
        <v>518106853</v>
      </c>
      <c r="M16" s="4"/>
      <c r="N16" s="9">
        <f>SUM(N8:N15)</f>
        <v>1119057550</v>
      </c>
      <c r="O16" s="4"/>
      <c r="P16" s="9">
        <f>SUM(P8:P15)</f>
        <v>-462</v>
      </c>
      <c r="Q16" s="4"/>
      <c r="R16" s="9">
        <f>SUM(R8:R15)</f>
        <v>1119057088</v>
      </c>
    </row>
    <row r="17" spans="8:18" ht="15.75" thickTop="1">
      <c r="H17" s="3"/>
      <c r="L17" s="3"/>
      <c r="N17" s="3"/>
      <c r="R17" s="3"/>
    </row>
    <row r="18" spans="8:18"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</sheetData>
  <mergeCells count="15">
    <mergeCell ref="A2:R2"/>
    <mergeCell ref="A3:R3"/>
    <mergeCell ref="A4:R4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7"/>
  <sheetViews>
    <sheetView rightToLeft="1" view="pageBreakPreview" zoomScale="90" zoomScaleNormal="100" zoomScaleSheetLayoutView="90" workbookViewId="0">
      <selection activeCell="S35" activeCellId="1" sqref="M35 S35"/>
    </sheetView>
  </sheetViews>
  <sheetFormatPr defaultRowHeight="15"/>
  <cols>
    <col min="1" max="1" width="31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3.25">
      <c r="A3" s="19" t="s">
        <v>102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3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8.75">
      <c r="Q5" s="4"/>
    </row>
    <row r="6" spans="1:19" ht="23.25">
      <c r="A6" s="20" t="s">
        <v>3</v>
      </c>
      <c r="C6" s="21" t="s">
        <v>112</v>
      </c>
      <c r="D6" s="21" t="s">
        <v>112</v>
      </c>
      <c r="E6" s="21" t="s">
        <v>112</v>
      </c>
      <c r="F6" s="21" t="s">
        <v>112</v>
      </c>
      <c r="G6" s="21" t="s">
        <v>112</v>
      </c>
      <c r="I6" s="21" t="s">
        <v>104</v>
      </c>
      <c r="J6" s="21" t="s">
        <v>104</v>
      </c>
      <c r="K6" s="21" t="s">
        <v>104</v>
      </c>
      <c r="L6" s="21" t="s">
        <v>104</v>
      </c>
      <c r="M6" s="21" t="s">
        <v>104</v>
      </c>
      <c r="O6" s="21" t="s">
        <v>105</v>
      </c>
      <c r="P6" s="21" t="s">
        <v>105</v>
      </c>
      <c r="Q6" s="21" t="s">
        <v>105</v>
      </c>
      <c r="R6" s="21" t="s">
        <v>105</v>
      </c>
      <c r="S6" s="21" t="s">
        <v>105</v>
      </c>
    </row>
    <row r="7" spans="1:19" ht="23.25">
      <c r="A7" s="21" t="s">
        <v>3</v>
      </c>
      <c r="C7" s="21" t="s">
        <v>113</v>
      </c>
      <c r="E7" s="21" t="s">
        <v>114</v>
      </c>
      <c r="G7" s="21" t="s">
        <v>115</v>
      </c>
      <c r="I7" s="21" t="s">
        <v>116</v>
      </c>
      <c r="K7" s="21" t="s">
        <v>109</v>
      </c>
      <c r="M7" s="21" t="s">
        <v>117</v>
      </c>
      <c r="O7" s="21" t="s">
        <v>116</v>
      </c>
      <c r="Q7" s="21" t="s">
        <v>109</v>
      </c>
      <c r="S7" s="21" t="s">
        <v>117</v>
      </c>
    </row>
    <row r="8" spans="1:19" ht="18.75">
      <c r="A8" s="2" t="s">
        <v>118</v>
      </c>
      <c r="C8" s="8" t="s">
        <v>119</v>
      </c>
      <c r="E8" s="4">
        <v>2500000</v>
      </c>
      <c r="F8" s="4"/>
      <c r="G8" s="4">
        <v>4500</v>
      </c>
      <c r="H8" s="4"/>
      <c r="I8" s="4">
        <v>0</v>
      </c>
      <c r="J8" s="4"/>
      <c r="K8" s="4">
        <v>0</v>
      </c>
      <c r="L8" s="4"/>
      <c r="M8" s="4">
        <f>I8+K8</f>
        <v>0</v>
      </c>
      <c r="N8" s="4"/>
      <c r="O8" s="4">
        <v>11250000000</v>
      </c>
      <c r="P8" s="4"/>
      <c r="Q8" s="4">
        <v>-666881443</v>
      </c>
      <c r="R8" s="4"/>
      <c r="S8" s="4">
        <f>O8+Q8</f>
        <v>10583118557</v>
      </c>
    </row>
    <row r="9" spans="1:19" ht="18.75">
      <c r="A9" s="2" t="s">
        <v>56</v>
      </c>
      <c r="C9" s="8" t="s">
        <v>120</v>
      </c>
      <c r="E9" s="4">
        <v>6000000</v>
      </c>
      <c r="F9" s="4"/>
      <c r="G9" s="4">
        <v>79</v>
      </c>
      <c r="H9" s="4"/>
      <c r="I9" s="4">
        <v>0</v>
      </c>
      <c r="J9" s="4"/>
      <c r="K9" s="4">
        <v>0</v>
      </c>
      <c r="L9" s="4"/>
      <c r="M9" s="4">
        <f t="shared" ref="M9:M34" si="0">I9+K9</f>
        <v>0</v>
      </c>
      <c r="N9" s="4"/>
      <c r="O9" s="4">
        <v>474000000</v>
      </c>
      <c r="P9" s="4"/>
      <c r="Q9" s="4">
        <v>-32084291</v>
      </c>
      <c r="R9" s="4"/>
      <c r="S9" s="4">
        <f t="shared" ref="S9:S34" si="1">O9+Q9</f>
        <v>441915709</v>
      </c>
    </row>
    <row r="10" spans="1:19" ht="18.75">
      <c r="A10" s="2" t="s">
        <v>29</v>
      </c>
      <c r="C10" s="8" t="s">
        <v>121</v>
      </c>
      <c r="E10" s="4">
        <v>5818182</v>
      </c>
      <c r="F10" s="4"/>
      <c r="G10" s="4">
        <v>260</v>
      </c>
      <c r="H10" s="4"/>
      <c r="I10" s="4">
        <v>0</v>
      </c>
      <c r="J10" s="4"/>
      <c r="K10" s="4">
        <v>0</v>
      </c>
      <c r="L10" s="4"/>
      <c r="M10" s="4">
        <f t="shared" si="0"/>
        <v>0</v>
      </c>
      <c r="N10" s="4"/>
      <c r="O10" s="4">
        <v>1512727320</v>
      </c>
      <c r="P10" s="4"/>
      <c r="Q10" s="4">
        <v>-61622269</v>
      </c>
      <c r="R10" s="4"/>
      <c r="S10" s="4">
        <f t="shared" si="1"/>
        <v>1451105051</v>
      </c>
    </row>
    <row r="11" spans="1:19" ht="18.75">
      <c r="A11" s="2" t="s">
        <v>18</v>
      </c>
      <c r="C11" s="8" t="s">
        <v>122</v>
      </c>
      <c r="E11" s="4">
        <v>53500000</v>
      </c>
      <c r="F11" s="4"/>
      <c r="G11" s="4">
        <v>63</v>
      </c>
      <c r="H11" s="4"/>
      <c r="I11" s="4">
        <v>0</v>
      </c>
      <c r="J11" s="4"/>
      <c r="K11" s="4">
        <v>0</v>
      </c>
      <c r="L11" s="4"/>
      <c r="M11" s="4">
        <f t="shared" si="0"/>
        <v>0</v>
      </c>
      <c r="N11" s="4"/>
      <c r="O11" s="4">
        <v>3370500000</v>
      </c>
      <c r="P11" s="4"/>
      <c r="Q11" s="4">
        <v>0</v>
      </c>
      <c r="R11" s="4"/>
      <c r="S11" s="4">
        <f t="shared" si="1"/>
        <v>3370500000</v>
      </c>
    </row>
    <row r="12" spans="1:19" ht="18.75">
      <c r="A12" s="2" t="s">
        <v>39</v>
      </c>
      <c r="C12" s="8" t="s">
        <v>122</v>
      </c>
      <c r="E12" s="4">
        <v>10233871</v>
      </c>
      <c r="F12" s="4"/>
      <c r="G12" s="4">
        <v>2400</v>
      </c>
      <c r="H12" s="4"/>
      <c r="I12" s="4">
        <v>24561290400</v>
      </c>
      <c r="J12" s="4"/>
      <c r="K12" s="4">
        <v>-33599576</v>
      </c>
      <c r="L12" s="4"/>
      <c r="M12" s="4">
        <f t="shared" si="0"/>
        <v>24527690824</v>
      </c>
      <c r="N12" s="4"/>
      <c r="O12" s="4">
        <v>24561290400</v>
      </c>
      <c r="P12" s="4"/>
      <c r="Q12" s="4">
        <v>-33599576</v>
      </c>
      <c r="R12" s="4"/>
      <c r="S12" s="4">
        <f t="shared" si="1"/>
        <v>24527690824</v>
      </c>
    </row>
    <row r="13" spans="1:19" ht="18.75">
      <c r="A13" s="2" t="s">
        <v>58</v>
      </c>
      <c r="C13" s="8" t="s">
        <v>122</v>
      </c>
      <c r="E13" s="4">
        <v>16000000</v>
      </c>
      <c r="F13" s="4"/>
      <c r="G13" s="4">
        <v>700</v>
      </c>
      <c r="H13" s="4"/>
      <c r="I13" s="4">
        <v>0</v>
      </c>
      <c r="J13" s="4"/>
      <c r="K13" s="4">
        <v>0</v>
      </c>
      <c r="L13" s="4"/>
      <c r="M13" s="4">
        <f t="shared" si="0"/>
        <v>0</v>
      </c>
      <c r="N13" s="4"/>
      <c r="O13" s="4">
        <v>11200000000</v>
      </c>
      <c r="P13" s="4"/>
      <c r="Q13" s="4">
        <v>0</v>
      </c>
      <c r="R13" s="4"/>
      <c r="S13" s="4">
        <f t="shared" si="1"/>
        <v>11200000000</v>
      </c>
    </row>
    <row r="14" spans="1:19" ht="18.75">
      <c r="A14" s="2" t="s">
        <v>52</v>
      </c>
      <c r="C14" s="8" t="s">
        <v>123</v>
      </c>
      <c r="E14" s="4">
        <v>85000000</v>
      </c>
      <c r="F14" s="4"/>
      <c r="G14" s="4">
        <v>7</v>
      </c>
      <c r="H14" s="4"/>
      <c r="I14" s="4">
        <v>0</v>
      </c>
      <c r="J14" s="4"/>
      <c r="K14" s="4">
        <v>0</v>
      </c>
      <c r="L14" s="4"/>
      <c r="M14" s="4">
        <f t="shared" si="0"/>
        <v>0</v>
      </c>
      <c r="N14" s="4"/>
      <c r="O14" s="4">
        <v>595000000</v>
      </c>
      <c r="P14" s="4"/>
      <c r="Q14" s="4">
        <v>-6050847</v>
      </c>
      <c r="R14" s="4"/>
      <c r="S14" s="4">
        <f t="shared" si="1"/>
        <v>588949153</v>
      </c>
    </row>
    <row r="15" spans="1:19" ht="18.75">
      <c r="A15" s="2" t="s">
        <v>37</v>
      </c>
      <c r="C15" s="8" t="s">
        <v>124</v>
      </c>
      <c r="E15" s="4">
        <v>13304756</v>
      </c>
      <c r="F15" s="4"/>
      <c r="G15" s="4">
        <v>1440</v>
      </c>
      <c r="H15" s="4"/>
      <c r="I15" s="4">
        <v>0</v>
      </c>
      <c r="J15" s="4"/>
      <c r="K15" s="4">
        <v>0</v>
      </c>
      <c r="L15" s="4"/>
      <c r="M15" s="4">
        <f t="shared" si="0"/>
        <v>0</v>
      </c>
      <c r="N15" s="4"/>
      <c r="O15" s="4">
        <v>19158848640</v>
      </c>
      <c r="P15" s="4"/>
      <c r="Q15" s="4">
        <v>-780452441</v>
      </c>
      <c r="R15" s="4"/>
      <c r="S15" s="4">
        <f t="shared" si="1"/>
        <v>18378396199</v>
      </c>
    </row>
    <row r="16" spans="1:19" ht="18.75">
      <c r="A16" s="2" t="s">
        <v>30</v>
      </c>
      <c r="C16" s="8" t="s">
        <v>125</v>
      </c>
      <c r="E16" s="4">
        <v>33968061</v>
      </c>
      <c r="F16" s="4"/>
      <c r="G16" s="4">
        <v>400</v>
      </c>
      <c r="H16" s="4"/>
      <c r="I16" s="4">
        <v>0</v>
      </c>
      <c r="J16" s="4"/>
      <c r="K16" s="4">
        <v>0</v>
      </c>
      <c r="L16" s="4"/>
      <c r="M16" s="4">
        <f t="shared" si="0"/>
        <v>0</v>
      </c>
      <c r="N16" s="4"/>
      <c r="O16" s="4">
        <v>13587224400</v>
      </c>
      <c r="P16" s="4"/>
      <c r="Q16" s="4">
        <v>-1157808595</v>
      </c>
      <c r="R16" s="4"/>
      <c r="S16" s="4">
        <f t="shared" si="1"/>
        <v>12429415805</v>
      </c>
    </row>
    <row r="17" spans="1:19" ht="18.75">
      <c r="A17" s="2" t="s">
        <v>33</v>
      </c>
      <c r="C17" s="8" t="s">
        <v>126</v>
      </c>
      <c r="E17" s="4">
        <v>900000</v>
      </c>
      <c r="F17" s="4"/>
      <c r="G17" s="4">
        <v>2500</v>
      </c>
      <c r="H17" s="4"/>
      <c r="I17" s="4">
        <v>0</v>
      </c>
      <c r="J17" s="4"/>
      <c r="K17" s="4">
        <v>0</v>
      </c>
      <c r="L17" s="4"/>
      <c r="M17" s="4">
        <f t="shared" si="0"/>
        <v>0</v>
      </c>
      <c r="N17" s="4"/>
      <c r="O17" s="4">
        <v>2250000000</v>
      </c>
      <c r="P17" s="4"/>
      <c r="Q17" s="4">
        <v>-205818295</v>
      </c>
      <c r="R17" s="4"/>
      <c r="S17" s="4">
        <f t="shared" si="1"/>
        <v>2044181705</v>
      </c>
    </row>
    <row r="18" spans="1:19" ht="18.75">
      <c r="A18" s="2" t="s">
        <v>49</v>
      </c>
      <c r="C18" s="8" t="s">
        <v>127</v>
      </c>
      <c r="E18" s="4">
        <v>44400000</v>
      </c>
      <c r="F18" s="4"/>
      <c r="G18" s="4">
        <v>1700</v>
      </c>
      <c r="H18" s="4"/>
      <c r="I18" s="4">
        <v>75480000000</v>
      </c>
      <c r="J18" s="4"/>
      <c r="K18" s="4">
        <v>-3967475665</v>
      </c>
      <c r="L18" s="4"/>
      <c r="M18" s="4">
        <f t="shared" si="0"/>
        <v>71512524335</v>
      </c>
      <c r="N18" s="4"/>
      <c r="O18" s="4">
        <v>75480000000</v>
      </c>
      <c r="P18" s="4"/>
      <c r="Q18" s="4">
        <v>-3967475665</v>
      </c>
      <c r="R18" s="4"/>
      <c r="S18" s="4">
        <f t="shared" si="1"/>
        <v>71512524335</v>
      </c>
    </row>
    <row r="19" spans="1:19" ht="18.75">
      <c r="A19" s="2" t="s">
        <v>21</v>
      </c>
      <c r="C19" s="8" t="s">
        <v>128</v>
      </c>
      <c r="E19" s="4">
        <v>34263645</v>
      </c>
      <c r="F19" s="4"/>
      <c r="G19" s="4">
        <v>130</v>
      </c>
      <c r="H19" s="4"/>
      <c r="I19" s="4">
        <v>0</v>
      </c>
      <c r="J19" s="4"/>
      <c r="K19" s="4">
        <v>0</v>
      </c>
      <c r="L19" s="4"/>
      <c r="M19" s="4">
        <f t="shared" si="0"/>
        <v>0</v>
      </c>
      <c r="N19" s="4"/>
      <c r="O19" s="4">
        <v>4454273850</v>
      </c>
      <c r="P19" s="4"/>
      <c r="Q19" s="4">
        <v>0</v>
      </c>
      <c r="R19" s="4"/>
      <c r="S19" s="4">
        <f t="shared" si="1"/>
        <v>4454273850</v>
      </c>
    </row>
    <row r="20" spans="1:19" ht="18.75">
      <c r="A20" s="2" t="s">
        <v>22</v>
      </c>
      <c r="C20" s="8" t="s">
        <v>122</v>
      </c>
      <c r="E20" s="4">
        <v>31350000</v>
      </c>
      <c r="F20" s="4"/>
      <c r="G20" s="4">
        <v>1350</v>
      </c>
      <c r="H20" s="4"/>
      <c r="I20" s="4">
        <v>0</v>
      </c>
      <c r="J20" s="4"/>
      <c r="K20" s="4">
        <v>0</v>
      </c>
      <c r="L20" s="4"/>
      <c r="M20" s="4">
        <f t="shared" si="0"/>
        <v>0</v>
      </c>
      <c r="N20" s="4"/>
      <c r="O20" s="4">
        <v>42322500000</v>
      </c>
      <c r="P20" s="4"/>
      <c r="Q20" s="4">
        <v>-5321991018</v>
      </c>
      <c r="R20" s="4"/>
      <c r="S20" s="4">
        <f t="shared" si="1"/>
        <v>37000508982</v>
      </c>
    </row>
    <row r="21" spans="1:19" ht="18.75">
      <c r="A21" s="2" t="s">
        <v>48</v>
      </c>
      <c r="C21" s="8" t="s">
        <v>129</v>
      </c>
      <c r="E21" s="4">
        <v>785000</v>
      </c>
      <c r="F21" s="4"/>
      <c r="G21" s="4">
        <v>300</v>
      </c>
      <c r="H21" s="4"/>
      <c r="I21" s="4">
        <v>0</v>
      </c>
      <c r="J21" s="4"/>
      <c r="K21" s="4">
        <v>0</v>
      </c>
      <c r="L21" s="4"/>
      <c r="M21" s="4">
        <f t="shared" si="0"/>
        <v>0</v>
      </c>
      <c r="N21" s="4"/>
      <c r="O21" s="4">
        <v>235500000</v>
      </c>
      <c r="P21" s="4"/>
      <c r="Q21" s="4">
        <v>-13960052</v>
      </c>
      <c r="R21" s="4"/>
      <c r="S21" s="4">
        <f t="shared" si="1"/>
        <v>221539948</v>
      </c>
    </row>
    <row r="22" spans="1:19" ht="18.75">
      <c r="A22" s="2" t="s">
        <v>17</v>
      </c>
      <c r="C22" s="8" t="s">
        <v>122</v>
      </c>
      <c r="E22" s="4">
        <v>34740000</v>
      </c>
      <c r="F22" s="4"/>
      <c r="G22" s="4">
        <v>64</v>
      </c>
      <c r="H22" s="4"/>
      <c r="I22" s="4">
        <v>2223360000</v>
      </c>
      <c r="J22" s="4"/>
      <c r="K22" s="4">
        <v>0</v>
      </c>
      <c r="L22" s="4"/>
      <c r="M22" s="4">
        <f t="shared" si="0"/>
        <v>2223360000</v>
      </c>
      <c r="N22" s="4"/>
      <c r="O22" s="4">
        <v>2223360000</v>
      </c>
      <c r="P22" s="4"/>
      <c r="Q22" s="4">
        <v>0</v>
      </c>
      <c r="R22" s="4"/>
      <c r="S22" s="4">
        <f t="shared" si="1"/>
        <v>2223360000</v>
      </c>
    </row>
    <row r="23" spans="1:19" ht="18.75">
      <c r="A23" s="2" t="s">
        <v>34</v>
      </c>
      <c r="C23" s="8" t="s">
        <v>130</v>
      </c>
      <c r="E23" s="4">
        <v>26550844</v>
      </c>
      <c r="F23" s="4"/>
      <c r="G23" s="4">
        <v>2150</v>
      </c>
      <c r="H23" s="4"/>
      <c r="I23" s="4">
        <v>57084314600</v>
      </c>
      <c r="J23" s="4"/>
      <c r="K23" s="4">
        <v>-1186863684</v>
      </c>
      <c r="L23" s="4"/>
      <c r="M23" s="4">
        <f>I23+K23</f>
        <v>55897450916</v>
      </c>
      <c r="N23" s="4"/>
      <c r="O23" s="4">
        <v>57084314600</v>
      </c>
      <c r="P23" s="4"/>
      <c r="Q23" s="4">
        <v>-1186863684</v>
      </c>
      <c r="R23" s="4"/>
      <c r="S23" s="4">
        <f t="shared" si="1"/>
        <v>55897450916</v>
      </c>
    </row>
    <row r="24" spans="1:19" ht="18.75">
      <c r="A24" s="2" t="s">
        <v>45</v>
      </c>
      <c r="C24" s="8" t="s">
        <v>131</v>
      </c>
      <c r="E24" s="4">
        <v>1700000</v>
      </c>
      <c r="F24" s="4"/>
      <c r="G24" s="4">
        <v>590</v>
      </c>
      <c r="H24" s="4"/>
      <c r="I24" s="4">
        <v>0</v>
      </c>
      <c r="J24" s="4"/>
      <c r="K24" s="4">
        <v>0</v>
      </c>
      <c r="L24" s="4"/>
      <c r="M24" s="4">
        <f t="shared" si="0"/>
        <v>0</v>
      </c>
      <c r="N24" s="4"/>
      <c r="O24" s="4">
        <v>1003000000</v>
      </c>
      <c r="P24" s="4"/>
      <c r="Q24" s="4">
        <v>-686516</v>
      </c>
      <c r="R24" s="4"/>
      <c r="S24" s="4">
        <f t="shared" si="1"/>
        <v>1002313484</v>
      </c>
    </row>
    <row r="25" spans="1:19" ht="18.75">
      <c r="A25" s="2" t="s">
        <v>132</v>
      </c>
      <c r="C25" s="8" t="s">
        <v>133</v>
      </c>
      <c r="E25" s="4">
        <v>593827</v>
      </c>
      <c r="F25" s="4"/>
      <c r="G25" s="4">
        <v>17165</v>
      </c>
      <c r="H25" s="4"/>
      <c r="I25" s="4">
        <v>0</v>
      </c>
      <c r="J25" s="4"/>
      <c r="K25" s="4">
        <v>0</v>
      </c>
      <c r="L25" s="4"/>
      <c r="M25" s="4">
        <f t="shared" si="0"/>
        <v>0</v>
      </c>
      <c r="N25" s="4"/>
      <c r="O25" s="4">
        <v>10193040455</v>
      </c>
      <c r="P25" s="4"/>
      <c r="Q25" s="4">
        <v>0</v>
      </c>
      <c r="R25" s="4"/>
      <c r="S25" s="4">
        <f t="shared" si="1"/>
        <v>10193040455</v>
      </c>
    </row>
    <row r="26" spans="1:19" ht="18.75">
      <c r="A26" s="2" t="s">
        <v>31</v>
      </c>
      <c r="C26" s="8" t="s">
        <v>122</v>
      </c>
      <c r="E26" s="4">
        <v>3000001</v>
      </c>
      <c r="F26" s="4"/>
      <c r="G26" s="4">
        <v>50</v>
      </c>
      <c r="H26" s="4"/>
      <c r="I26" s="4">
        <v>0</v>
      </c>
      <c r="J26" s="4"/>
      <c r="K26" s="4">
        <v>0</v>
      </c>
      <c r="L26" s="4"/>
      <c r="M26" s="4">
        <f t="shared" si="0"/>
        <v>0</v>
      </c>
      <c r="N26" s="4"/>
      <c r="O26" s="4">
        <v>150000050</v>
      </c>
      <c r="P26" s="4"/>
      <c r="Q26" s="4">
        <v>-11916776</v>
      </c>
      <c r="R26" s="4"/>
      <c r="S26" s="4">
        <f t="shared" si="1"/>
        <v>138083274</v>
      </c>
    </row>
    <row r="27" spans="1:19" ht="18.75">
      <c r="A27" s="2" t="s">
        <v>55</v>
      </c>
      <c r="C27" s="8" t="s">
        <v>124</v>
      </c>
      <c r="E27" s="4">
        <v>3100000</v>
      </c>
      <c r="F27" s="4"/>
      <c r="G27" s="4">
        <v>6500</v>
      </c>
      <c r="H27" s="4"/>
      <c r="I27" s="4">
        <v>0</v>
      </c>
      <c r="J27" s="4"/>
      <c r="K27" s="4">
        <v>0</v>
      </c>
      <c r="L27" s="4"/>
      <c r="M27" s="4">
        <f t="shared" si="0"/>
        <v>0</v>
      </c>
      <c r="N27" s="4"/>
      <c r="O27" s="4">
        <v>20150000000</v>
      </c>
      <c r="P27" s="4"/>
      <c r="Q27" s="4">
        <v>0</v>
      </c>
      <c r="R27" s="4"/>
      <c r="S27" s="4">
        <f t="shared" si="1"/>
        <v>20150000000</v>
      </c>
    </row>
    <row r="28" spans="1:19" ht="18.75">
      <c r="A28" s="2" t="s">
        <v>32</v>
      </c>
      <c r="C28" s="8" t="s">
        <v>134</v>
      </c>
      <c r="E28" s="4">
        <v>6000000</v>
      </c>
      <c r="F28" s="4"/>
      <c r="G28" s="4">
        <v>212</v>
      </c>
      <c r="H28" s="4"/>
      <c r="I28" s="4">
        <v>0</v>
      </c>
      <c r="J28" s="4"/>
      <c r="K28" s="4">
        <v>0</v>
      </c>
      <c r="L28" s="4"/>
      <c r="M28" s="4">
        <f t="shared" si="0"/>
        <v>0</v>
      </c>
      <c r="N28" s="4"/>
      <c r="O28" s="4">
        <v>1272000000</v>
      </c>
      <c r="P28" s="4"/>
      <c r="Q28" s="4">
        <v>-46986807</v>
      </c>
      <c r="R28" s="4"/>
      <c r="S28" s="4">
        <f t="shared" si="1"/>
        <v>1225013193</v>
      </c>
    </row>
    <row r="29" spans="1:19" ht="18.75">
      <c r="A29" s="2" t="s">
        <v>26</v>
      </c>
      <c r="C29" s="8" t="s">
        <v>135</v>
      </c>
      <c r="E29" s="4">
        <v>1673330</v>
      </c>
      <c r="F29" s="4"/>
      <c r="G29" s="4">
        <v>800</v>
      </c>
      <c r="H29" s="4"/>
      <c r="I29" s="4">
        <v>2741</v>
      </c>
      <c r="J29" s="4"/>
      <c r="K29" s="4">
        <v>0</v>
      </c>
      <c r="L29" s="4"/>
      <c r="M29" s="4">
        <f t="shared" si="0"/>
        <v>2741</v>
      </c>
      <c r="N29" s="4"/>
      <c r="O29" s="4">
        <v>1338666741</v>
      </c>
      <c r="P29" s="4"/>
      <c r="Q29" s="4">
        <v>0</v>
      </c>
      <c r="R29" s="4"/>
      <c r="S29" s="4">
        <f t="shared" si="1"/>
        <v>1338666741</v>
      </c>
    </row>
    <row r="30" spans="1:19" ht="18.75">
      <c r="A30" s="2" t="s">
        <v>36</v>
      </c>
      <c r="C30" s="8" t="s">
        <v>130</v>
      </c>
      <c r="E30" s="4">
        <v>24672280</v>
      </c>
      <c r="F30" s="4"/>
      <c r="G30" s="4">
        <v>1300</v>
      </c>
      <c r="H30" s="4"/>
      <c r="I30" s="4">
        <v>32073964000</v>
      </c>
      <c r="J30" s="4"/>
      <c r="K30" s="4">
        <v>-1901291680</v>
      </c>
      <c r="L30" s="4"/>
      <c r="M30" s="4">
        <f t="shared" si="0"/>
        <v>30172672320</v>
      </c>
      <c r="N30" s="4"/>
      <c r="O30" s="4">
        <v>32073964000</v>
      </c>
      <c r="P30" s="4"/>
      <c r="Q30" s="4">
        <v>-1901291680</v>
      </c>
      <c r="R30" s="4"/>
      <c r="S30" s="4">
        <f t="shared" si="1"/>
        <v>30172672320</v>
      </c>
    </row>
    <row r="31" spans="1:19" ht="18.75">
      <c r="A31" s="2" t="s">
        <v>47</v>
      </c>
      <c r="C31" s="8" t="s">
        <v>134</v>
      </c>
      <c r="E31" s="4">
        <v>3573734</v>
      </c>
      <c r="F31" s="4"/>
      <c r="G31" s="4">
        <v>450</v>
      </c>
      <c r="H31" s="4"/>
      <c r="I31" s="4">
        <v>0</v>
      </c>
      <c r="J31" s="4"/>
      <c r="K31" s="4">
        <v>0</v>
      </c>
      <c r="L31" s="4"/>
      <c r="M31" s="4">
        <f t="shared" si="0"/>
        <v>0</v>
      </c>
      <c r="N31" s="4"/>
      <c r="O31" s="4">
        <v>1608180300</v>
      </c>
      <c r="P31" s="4"/>
      <c r="Q31" s="4">
        <v>-124018961</v>
      </c>
      <c r="R31" s="4"/>
      <c r="S31" s="4">
        <f t="shared" si="1"/>
        <v>1484161339</v>
      </c>
    </row>
    <row r="32" spans="1:19" ht="18.75">
      <c r="A32" s="2" t="s">
        <v>15</v>
      </c>
      <c r="C32" s="8" t="s">
        <v>136</v>
      </c>
      <c r="E32" s="4">
        <v>2500000</v>
      </c>
      <c r="F32" s="4"/>
      <c r="G32" s="4">
        <v>1700</v>
      </c>
      <c r="H32" s="4"/>
      <c r="I32" s="4">
        <v>0</v>
      </c>
      <c r="J32" s="4"/>
      <c r="K32" s="4">
        <v>0</v>
      </c>
      <c r="L32" s="4"/>
      <c r="M32" s="4">
        <f t="shared" si="0"/>
        <v>0</v>
      </c>
      <c r="N32" s="4"/>
      <c r="O32" s="4">
        <v>4250000000</v>
      </c>
      <c r="P32" s="4"/>
      <c r="Q32" s="4">
        <v>-173127464</v>
      </c>
      <c r="R32" s="4"/>
      <c r="S32" s="4">
        <f t="shared" si="1"/>
        <v>4076872536</v>
      </c>
    </row>
    <row r="33" spans="1:19" ht="18.75">
      <c r="A33" s="2" t="s">
        <v>137</v>
      </c>
      <c r="C33" s="8" t="s">
        <v>138</v>
      </c>
      <c r="E33" s="4">
        <v>25453</v>
      </c>
      <c r="F33" s="4"/>
      <c r="G33" s="4">
        <v>40</v>
      </c>
      <c r="H33" s="4"/>
      <c r="I33" s="4">
        <v>0</v>
      </c>
      <c r="J33" s="4"/>
      <c r="K33" s="4">
        <v>0</v>
      </c>
      <c r="L33" s="4"/>
      <c r="M33" s="4">
        <f t="shared" si="0"/>
        <v>0</v>
      </c>
      <c r="N33" s="4"/>
      <c r="O33" s="4">
        <v>1018120</v>
      </c>
      <c r="P33" s="4"/>
      <c r="Q33" s="4">
        <v>-108973</v>
      </c>
      <c r="R33" s="4"/>
      <c r="S33" s="4">
        <f t="shared" si="1"/>
        <v>909147</v>
      </c>
    </row>
    <row r="34" spans="1:19" ht="21">
      <c r="A34" s="16" t="s">
        <v>63</v>
      </c>
      <c r="C34" s="8" t="s">
        <v>168</v>
      </c>
      <c r="E34" s="4">
        <v>2450000</v>
      </c>
      <c r="F34" s="4"/>
      <c r="G34" s="4">
        <v>9400</v>
      </c>
      <c r="H34" s="4"/>
      <c r="I34" s="4">
        <v>0</v>
      </c>
      <c r="J34" s="4"/>
      <c r="K34" s="4">
        <v>-15763176</v>
      </c>
      <c r="L34" s="4"/>
      <c r="M34" s="4">
        <f t="shared" si="0"/>
        <v>-15763176</v>
      </c>
      <c r="N34" s="4"/>
      <c r="O34" s="4">
        <v>0</v>
      </c>
      <c r="P34" s="4"/>
      <c r="Q34" s="4">
        <v>-15763176</v>
      </c>
      <c r="R34" s="4"/>
      <c r="S34" s="4">
        <f t="shared" si="1"/>
        <v>-15763176</v>
      </c>
    </row>
    <row r="35" spans="1:19" ht="19.5" thickBot="1">
      <c r="A35" s="6" t="s">
        <v>166</v>
      </c>
      <c r="C35" s="8"/>
      <c r="E35" s="4"/>
      <c r="F35" s="4"/>
      <c r="G35" s="4"/>
      <c r="H35" s="4"/>
      <c r="I35" s="9">
        <f>SUM(I8:I34)</f>
        <v>191422931741</v>
      </c>
      <c r="J35" s="17">
        <f t="shared" ref="J35:S35" si="2">SUM(J8:J34)</f>
        <v>0</v>
      </c>
      <c r="K35" s="9">
        <f t="shared" si="2"/>
        <v>-7104993781</v>
      </c>
      <c r="L35" s="17">
        <f t="shared" si="2"/>
        <v>0</v>
      </c>
      <c r="M35" s="9">
        <f t="shared" si="2"/>
        <v>184317937960</v>
      </c>
      <c r="N35" s="17">
        <f t="shared" si="2"/>
        <v>0</v>
      </c>
      <c r="O35" s="9">
        <f t="shared" si="2"/>
        <v>341799408876</v>
      </c>
      <c r="P35" s="17">
        <f t="shared" si="2"/>
        <v>0</v>
      </c>
      <c r="Q35" s="9">
        <f>SUM(Q8:Q34)</f>
        <v>-15708508529</v>
      </c>
      <c r="R35" s="17">
        <f t="shared" si="2"/>
        <v>0</v>
      </c>
      <c r="S35" s="9">
        <f t="shared" si="2"/>
        <v>326090900347</v>
      </c>
    </row>
    <row r="36" spans="1:19" ht="19.5" thickTop="1"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8.75">
      <c r="E37" s="4"/>
      <c r="F37" s="4"/>
      <c r="G37" s="4"/>
      <c r="H37" s="4"/>
      <c r="I37" s="4"/>
      <c r="J37" s="4"/>
      <c r="L37" s="4"/>
      <c r="M37" s="4"/>
      <c r="N37" s="4"/>
      <c r="O37" s="4"/>
      <c r="P37" s="4"/>
      <c r="R37" s="4"/>
      <c r="S37" s="4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0"/>
  <sheetViews>
    <sheetView rightToLeft="1" view="pageBreakPreview" zoomScale="80" zoomScaleNormal="100" zoomScaleSheetLayoutView="80" workbookViewId="0">
      <selection activeCell="Q56" activeCellId="1" sqref="I56 Q56"/>
    </sheetView>
  </sheetViews>
  <sheetFormatPr defaultRowHeight="15"/>
  <cols>
    <col min="1" max="1" width="32.57031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3.25">
      <c r="A3" s="19" t="s">
        <v>102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3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8.75">
      <c r="M5" s="4"/>
    </row>
    <row r="6" spans="1:17" ht="23.25">
      <c r="A6" s="20" t="s">
        <v>3</v>
      </c>
      <c r="C6" s="21" t="s">
        <v>104</v>
      </c>
      <c r="D6" s="21" t="s">
        <v>104</v>
      </c>
      <c r="E6" s="21" t="s">
        <v>104</v>
      </c>
      <c r="F6" s="21" t="s">
        <v>104</v>
      </c>
      <c r="G6" s="21" t="s">
        <v>104</v>
      </c>
      <c r="H6" s="21" t="s">
        <v>104</v>
      </c>
      <c r="I6" s="21" t="s">
        <v>104</v>
      </c>
      <c r="K6" s="21" t="s">
        <v>105</v>
      </c>
      <c r="L6" s="21" t="s">
        <v>105</v>
      </c>
      <c r="M6" s="21" t="s">
        <v>105</v>
      </c>
      <c r="N6" s="21" t="s">
        <v>105</v>
      </c>
      <c r="O6" s="21" t="s">
        <v>105</v>
      </c>
      <c r="P6" s="21" t="s">
        <v>105</v>
      </c>
      <c r="Q6" s="21" t="s">
        <v>105</v>
      </c>
    </row>
    <row r="7" spans="1:17" ht="23.25">
      <c r="A7" s="21" t="s">
        <v>3</v>
      </c>
      <c r="C7" s="21" t="s">
        <v>7</v>
      </c>
      <c r="E7" s="21" t="s">
        <v>139</v>
      </c>
      <c r="G7" s="21" t="s">
        <v>140</v>
      </c>
      <c r="I7" s="21" t="s">
        <v>141</v>
      </c>
      <c r="K7" s="21" t="s">
        <v>7</v>
      </c>
      <c r="M7" s="21" t="s">
        <v>139</v>
      </c>
      <c r="O7" s="21" t="s">
        <v>140</v>
      </c>
      <c r="Q7" s="21" t="s">
        <v>141</v>
      </c>
    </row>
    <row r="8" spans="1:17" ht="18.75">
      <c r="A8" s="2" t="s">
        <v>44</v>
      </c>
      <c r="C8" s="4">
        <v>2300000</v>
      </c>
      <c r="D8" s="4"/>
      <c r="E8" s="4">
        <v>48012615000</v>
      </c>
      <c r="F8" s="4"/>
      <c r="G8" s="4">
        <v>-48835688400</v>
      </c>
      <c r="H8" s="4"/>
      <c r="I8" s="4">
        <f>E8+G8</f>
        <v>-823073400</v>
      </c>
      <c r="J8" s="4"/>
      <c r="K8" s="4">
        <v>2300000</v>
      </c>
      <c r="L8" s="4"/>
      <c r="M8" s="4">
        <v>48012615000</v>
      </c>
      <c r="N8" s="4"/>
      <c r="O8" s="4">
        <v>-65983050900</v>
      </c>
      <c r="P8" s="4"/>
      <c r="Q8" s="4">
        <f>M8+O8</f>
        <v>-17970435900</v>
      </c>
    </row>
    <row r="9" spans="1:17" ht="18.75">
      <c r="A9" s="2" t="s">
        <v>48</v>
      </c>
      <c r="C9" s="4">
        <v>785000</v>
      </c>
      <c r="D9" s="4"/>
      <c r="E9" s="4">
        <v>64221097275</v>
      </c>
      <c r="F9" s="4"/>
      <c r="G9" s="4">
        <v>-63752899725</v>
      </c>
      <c r="H9" s="4"/>
      <c r="I9" s="4">
        <f t="shared" ref="I9:I55" si="0">E9+G9</f>
        <v>468197550</v>
      </c>
      <c r="J9" s="4"/>
      <c r="K9" s="4">
        <v>785000</v>
      </c>
      <c r="L9" s="4"/>
      <c r="M9" s="4">
        <v>64221097275</v>
      </c>
      <c r="N9" s="4"/>
      <c r="O9" s="4">
        <v>-73350949500</v>
      </c>
      <c r="P9" s="4"/>
      <c r="Q9" s="4">
        <f t="shared" ref="Q9:Q55" si="1">M9+O9</f>
        <v>-9129852225</v>
      </c>
    </row>
    <row r="10" spans="1:17" ht="18.75">
      <c r="A10" s="2" t="s">
        <v>36</v>
      </c>
      <c r="C10" s="4">
        <v>24672280</v>
      </c>
      <c r="D10" s="4"/>
      <c r="E10" s="4">
        <v>217295752215</v>
      </c>
      <c r="F10" s="4"/>
      <c r="G10" s="4">
        <v>-246344162519</v>
      </c>
      <c r="H10" s="4"/>
      <c r="I10" s="4">
        <f t="shared" si="0"/>
        <v>-29048410304</v>
      </c>
      <c r="J10" s="4"/>
      <c r="K10" s="4">
        <v>24672280</v>
      </c>
      <c r="L10" s="4"/>
      <c r="M10" s="4">
        <v>217295752215</v>
      </c>
      <c r="N10" s="4"/>
      <c r="O10" s="4">
        <v>-264028923253</v>
      </c>
      <c r="P10" s="4"/>
      <c r="Q10" s="4">
        <f t="shared" si="1"/>
        <v>-46733171038</v>
      </c>
    </row>
    <row r="11" spans="1:17" ht="18.75">
      <c r="A11" s="2" t="s">
        <v>30</v>
      </c>
      <c r="C11" s="4">
        <v>34100000</v>
      </c>
      <c r="D11" s="4"/>
      <c r="E11" s="4">
        <v>166773756600</v>
      </c>
      <c r="F11" s="4"/>
      <c r="G11" s="4">
        <v>-191518643250</v>
      </c>
      <c r="H11" s="4"/>
      <c r="I11" s="4">
        <f t="shared" si="0"/>
        <v>-24744886650</v>
      </c>
      <c r="J11" s="4"/>
      <c r="K11" s="4">
        <v>34100000</v>
      </c>
      <c r="L11" s="4"/>
      <c r="M11" s="4">
        <v>166773756600</v>
      </c>
      <c r="N11" s="4"/>
      <c r="O11" s="4">
        <v>-194562160402</v>
      </c>
      <c r="P11" s="4"/>
      <c r="Q11" s="4">
        <f t="shared" si="1"/>
        <v>-27788403802</v>
      </c>
    </row>
    <row r="12" spans="1:17" ht="18.75">
      <c r="A12" s="2" t="s">
        <v>22</v>
      </c>
      <c r="C12" s="4">
        <v>31350000</v>
      </c>
      <c r="D12" s="4"/>
      <c r="E12" s="4">
        <v>220637349900</v>
      </c>
      <c r="F12" s="4"/>
      <c r="G12" s="4">
        <v>-253982260125</v>
      </c>
      <c r="H12" s="4"/>
      <c r="I12" s="4">
        <f t="shared" si="0"/>
        <v>-33344910225</v>
      </c>
      <c r="J12" s="4"/>
      <c r="K12" s="4">
        <v>31350000</v>
      </c>
      <c r="L12" s="4"/>
      <c r="M12" s="4">
        <v>220637349900</v>
      </c>
      <c r="N12" s="4"/>
      <c r="O12" s="4">
        <v>-283693750449</v>
      </c>
      <c r="P12" s="4"/>
      <c r="Q12" s="4">
        <f t="shared" si="1"/>
        <v>-63056400549</v>
      </c>
    </row>
    <row r="13" spans="1:17" ht="18.75">
      <c r="A13" s="2" t="s">
        <v>59</v>
      </c>
      <c r="C13" s="4">
        <v>3300000</v>
      </c>
      <c r="D13" s="4"/>
      <c r="E13" s="4">
        <v>43497639900</v>
      </c>
      <c r="F13" s="4"/>
      <c r="G13" s="4">
        <v>-40535337915</v>
      </c>
      <c r="H13" s="4"/>
      <c r="I13" s="4">
        <f t="shared" si="0"/>
        <v>2962301985</v>
      </c>
      <c r="J13" s="4"/>
      <c r="K13" s="4">
        <v>3300000</v>
      </c>
      <c r="L13" s="4"/>
      <c r="M13" s="4">
        <v>43497639900</v>
      </c>
      <c r="N13" s="4"/>
      <c r="O13" s="4">
        <v>-40259949428</v>
      </c>
      <c r="P13" s="4"/>
      <c r="Q13" s="4">
        <f t="shared" si="1"/>
        <v>3237690472</v>
      </c>
    </row>
    <row r="14" spans="1:17" ht="18.75">
      <c r="A14" s="2" t="s">
        <v>23</v>
      </c>
      <c r="C14" s="4">
        <v>6450000</v>
      </c>
      <c r="D14" s="4"/>
      <c r="E14" s="4">
        <v>96559034850</v>
      </c>
      <c r="F14" s="4"/>
      <c r="G14" s="4">
        <v>-108484652700</v>
      </c>
      <c r="H14" s="4"/>
      <c r="I14" s="4">
        <f t="shared" si="0"/>
        <v>-11925617850</v>
      </c>
      <c r="J14" s="4"/>
      <c r="K14" s="4">
        <v>6450000</v>
      </c>
      <c r="L14" s="4"/>
      <c r="M14" s="4">
        <v>96559034850</v>
      </c>
      <c r="N14" s="4"/>
      <c r="O14" s="4">
        <v>-146120876775</v>
      </c>
      <c r="P14" s="4"/>
      <c r="Q14" s="4">
        <f t="shared" si="1"/>
        <v>-49561841925</v>
      </c>
    </row>
    <row r="15" spans="1:17" ht="18.75">
      <c r="A15" s="2" t="s">
        <v>61</v>
      </c>
      <c r="C15" s="4">
        <v>5990742</v>
      </c>
      <c r="D15" s="4"/>
      <c r="E15" s="4">
        <v>23814433243</v>
      </c>
      <c r="F15" s="4"/>
      <c r="G15" s="4">
        <v>-26273888339</v>
      </c>
      <c r="H15" s="4"/>
      <c r="I15" s="4">
        <f t="shared" si="0"/>
        <v>-2459455096</v>
      </c>
      <c r="J15" s="4"/>
      <c r="K15" s="4">
        <v>5990742</v>
      </c>
      <c r="L15" s="4"/>
      <c r="M15" s="4">
        <v>23814433243</v>
      </c>
      <c r="N15" s="4"/>
      <c r="O15" s="4">
        <v>-33467645618</v>
      </c>
      <c r="P15" s="4"/>
      <c r="Q15" s="4">
        <f t="shared" si="1"/>
        <v>-9653212375</v>
      </c>
    </row>
    <row r="16" spans="1:17" ht="18.75">
      <c r="A16" s="2" t="s">
        <v>49</v>
      </c>
      <c r="C16" s="4">
        <v>80313993</v>
      </c>
      <c r="D16" s="4"/>
      <c r="E16" s="4">
        <v>422333099883</v>
      </c>
      <c r="F16" s="4"/>
      <c r="G16" s="4">
        <v>-485052661800</v>
      </c>
      <c r="H16" s="4"/>
      <c r="I16" s="4">
        <f t="shared" si="0"/>
        <v>-62719561917</v>
      </c>
      <c r="J16" s="4"/>
      <c r="K16" s="4">
        <v>80313993</v>
      </c>
      <c r="L16" s="4"/>
      <c r="M16" s="4">
        <v>422333099883</v>
      </c>
      <c r="N16" s="4"/>
      <c r="O16" s="4">
        <v>-553463182800</v>
      </c>
      <c r="P16" s="4"/>
      <c r="Q16" s="4">
        <f t="shared" si="1"/>
        <v>-131130082917</v>
      </c>
    </row>
    <row r="17" spans="1:17" ht="18.75">
      <c r="A17" s="2" t="s">
        <v>15</v>
      </c>
      <c r="C17" s="4">
        <v>2500000</v>
      </c>
      <c r="D17" s="4"/>
      <c r="E17" s="4">
        <v>41178521250</v>
      </c>
      <c r="F17" s="4"/>
      <c r="G17" s="4">
        <v>-47018565000</v>
      </c>
      <c r="H17" s="4"/>
      <c r="I17" s="4">
        <f t="shared" si="0"/>
        <v>-5840043750</v>
      </c>
      <c r="J17" s="4"/>
      <c r="K17" s="4">
        <v>2500000</v>
      </c>
      <c r="L17" s="4"/>
      <c r="M17" s="4">
        <v>41178521250</v>
      </c>
      <c r="N17" s="4"/>
      <c r="O17" s="4">
        <v>-50044900000</v>
      </c>
      <c r="P17" s="4"/>
      <c r="Q17" s="4">
        <f t="shared" si="1"/>
        <v>-8866378750</v>
      </c>
    </row>
    <row r="18" spans="1:17" ht="18.75">
      <c r="A18" s="2" t="s">
        <v>58</v>
      </c>
      <c r="C18" s="4">
        <v>16000000</v>
      </c>
      <c r="D18" s="4"/>
      <c r="E18" s="4">
        <v>84772584000</v>
      </c>
      <c r="F18" s="4"/>
      <c r="G18" s="4">
        <v>-86044968000</v>
      </c>
      <c r="H18" s="4"/>
      <c r="I18" s="4">
        <f t="shared" si="0"/>
        <v>-1272384000</v>
      </c>
      <c r="J18" s="4"/>
      <c r="K18" s="4">
        <v>16000000</v>
      </c>
      <c r="L18" s="4"/>
      <c r="M18" s="4">
        <v>84772584000</v>
      </c>
      <c r="N18" s="4"/>
      <c r="O18" s="4">
        <v>-119922191996</v>
      </c>
      <c r="P18" s="4"/>
      <c r="Q18" s="4">
        <f t="shared" si="1"/>
        <v>-35149607996</v>
      </c>
    </row>
    <row r="19" spans="1:17" ht="18.75">
      <c r="A19" s="2" t="s">
        <v>60</v>
      </c>
      <c r="C19" s="4">
        <v>10200</v>
      </c>
      <c r="D19" s="4"/>
      <c r="E19" s="4">
        <v>465323353</v>
      </c>
      <c r="F19" s="4"/>
      <c r="G19" s="4">
        <v>-465323353</v>
      </c>
      <c r="H19" s="4"/>
      <c r="I19" s="4">
        <f t="shared" si="0"/>
        <v>0</v>
      </c>
      <c r="J19" s="4"/>
      <c r="K19" s="4">
        <v>10200</v>
      </c>
      <c r="L19" s="4"/>
      <c r="M19" s="4">
        <v>465323353</v>
      </c>
      <c r="N19" s="4"/>
      <c r="O19" s="4">
        <v>-465323353</v>
      </c>
      <c r="P19" s="4"/>
      <c r="Q19" s="4">
        <f t="shared" si="1"/>
        <v>0</v>
      </c>
    </row>
    <row r="20" spans="1:17" ht="18.75">
      <c r="A20" s="2" t="s">
        <v>52</v>
      </c>
      <c r="C20" s="4">
        <v>85000000</v>
      </c>
      <c r="D20" s="4"/>
      <c r="E20" s="4">
        <v>147864937500</v>
      </c>
      <c r="F20" s="4"/>
      <c r="G20" s="4">
        <v>-137303156250</v>
      </c>
      <c r="H20" s="4"/>
      <c r="I20" s="4">
        <f t="shared" si="0"/>
        <v>10561781250</v>
      </c>
      <c r="J20" s="4"/>
      <c r="K20" s="4">
        <v>85000000</v>
      </c>
      <c r="L20" s="4"/>
      <c r="M20" s="4">
        <v>147864937500</v>
      </c>
      <c r="N20" s="4"/>
      <c r="O20" s="4">
        <v>-162651431250</v>
      </c>
      <c r="P20" s="4"/>
      <c r="Q20" s="4">
        <f t="shared" si="1"/>
        <v>-14786493750</v>
      </c>
    </row>
    <row r="21" spans="1:17" ht="18.75">
      <c r="A21" s="2" t="s">
        <v>37</v>
      </c>
      <c r="C21" s="4">
        <v>20251354</v>
      </c>
      <c r="D21" s="4"/>
      <c r="E21" s="4">
        <v>197282412748</v>
      </c>
      <c r="F21" s="4"/>
      <c r="G21" s="4">
        <v>-180934693206</v>
      </c>
      <c r="H21" s="4"/>
      <c r="I21" s="4">
        <f t="shared" si="0"/>
        <v>16347719542</v>
      </c>
      <c r="J21" s="4"/>
      <c r="K21" s="4">
        <v>20251354</v>
      </c>
      <c r="L21" s="4"/>
      <c r="M21" s="4">
        <v>197282412748</v>
      </c>
      <c r="N21" s="4"/>
      <c r="O21" s="4">
        <v>-209766485296</v>
      </c>
      <c r="P21" s="4"/>
      <c r="Q21" s="4">
        <f t="shared" si="1"/>
        <v>-12484072548</v>
      </c>
    </row>
    <row r="22" spans="1:17" ht="18.75">
      <c r="A22" s="2" t="s">
        <v>39</v>
      </c>
      <c r="C22" s="4">
        <v>10233871</v>
      </c>
      <c r="D22" s="4"/>
      <c r="E22" s="4">
        <v>114547748804</v>
      </c>
      <c r="F22" s="4"/>
      <c r="G22" s="4">
        <v>-139268088910</v>
      </c>
      <c r="H22" s="4"/>
      <c r="I22" s="4">
        <f t="shared" si="0"/>
        <v>-24720340106</v>
      </c>
      <c r="J22" s="4"/>
      <c r="K22" s="4">
        <v>10233871</v>
      </c>
      <c r="L22" s="4"/>
      <c r="M22" s="4">
        <v>114547748804</v>
      </c>
      <c r="N22" s="4"/>
      <c r="O22" s="4">
        <v>-148557953710</v>
      </c>
      <c r="P22" s="4"/>
      <c r="Q22" s="4">
        <f t="shared" si="1"/>
        <v>-34010204906</v>
      </c>
    </row>
    <row r="23" spans="1:17" ht="18.75">
      <c r="A23" s="2" t="s">
        <v>38</v>
      </c>
      <c r="C23" s="4">
        <v>16000000</v>
      </c>
      <c r="D23" s="4"/>
      <c r="E23" s="4">
        <v>138848904000</v>
      </c>
      <c r="F23" s="4"/>
      <c r="G23" s="4">
        <v>-138371760000</v>
      </c>
      <c r="H23" s="4"/>
      <c r="I23" s="4">
        <f t="shared" si="0"/>
        <v>477144000</v>
      </c>
      <c r="J23" s="4"/>
      <c r="K23" s="4">
        <v>16000000</v>
      </c>
      <c r="L23" s="4"/>
      <c r="M23" s="4">
        <v>138848904000</v>
      </c>
      <c r="N23" s="4"/>
      <c r="O23" s="4">
        <v>-162706104000</v>
      </c>
      <c r="P23" s="4"/>
      <c r="Q23" s="4">
        <f t="shared" si="1"/>
        <v>-23857200000</v>
      </c>
    </row>
    <row r="24" spans="1:17" ht="18.75">
      <c r="A24" s="2" t="s">
        <v>40</v>
      </c>
      <c r="C24" s="4">
        <v>40000000</v>
      </c>
      <c r="D24" s="4"/>
      <c r="E24" s="4">
        <v>555872760000</v>
      </c>
      <c r="F24" s="4"/>
      <c r="G24" s="4">
        <v>-559053720000</v>
      </c>
      <c r="H24" s="4"/>
      <c r="I24" s="4">
        <f t="shared" si="0"/>
        <v>-3180960000</v>
      </c>
      <c r="J24" s="4"/>
      <c r="K24" s="4">
        <v>40000000</v>
      </c>
      <c r="L24" s="4"/>
      <c r="M24" s="4">
        <v>555872760000</v>
      </c>
      <c r="N24" s="4"/>
      <c r="O24" s="4">
        <v>-581524159818</v>
      </c>
      <c r="P24" s="4"/>
      <c r="Q24" s="4">
        <f t="shared" si="1"/>
        <v>-25651399818</v>
      </c>
    </row>
    <row r="25" spans="1:17" ht="18.75">
      <c r="A25" s="2" t="s">
        <v>55</v>
      </c>
      <c r="C25" s="4">
        <v>3100000</v>
      </c>
      <c r="D25" s="4"/>
      <c r="E25" s="4">
        <v>77316214950</v>
      </c>
      <c r="F25" s="4"/>
      <c r="G25" s="4">
        <v>-86406802200</v>
      </c>
      <c r="H25" s="4"/>
      <c r="I25" s="4">
        <f t="shared" si="0"/>
        <v>-9090587250</v>
      </c>
      <c r="J25" s="4"/>
      <c r="K25" s="4">
        <v>3100000</v>
      </c>
      <c r="L25" s="4"/>
      <c r="M25" s="4">
        <v>77316214950</v>
      </c>
      <c r="N25" s="4"/>
      <c r="O25" s="4">
        <v>-82246702950</v>
      </c>
      <c r="P25" s="4"/>
      <c r="Q25" s="4">
        <f t="shared" si="1"/>
        <v>-4930488000</v>
      </c>
    </row>
    <row r="26" spans="1:17" ht="18.75">
      <c r="A26" s="2" t="s">
        <v>31</v>
      </c>
      <c r="C26" s="4">
        <v>1</v>
      </c>
      <c r="D26" s="4"/>
      <c r="E26" s="4">
        <v>5914</v>
      </c>
      <c r="F26" s="4"/>
      <c r="G26" s="4">
        <v>-3340016452</v>
      </c>
      <c r="H26" s="4"/>
      <c r="I26" s="4">
        <f t="shared" si="0"/>
        <v>-3340010538</v>
      </c>
      <c r="J26" s="4"/>
      <c r="K26" s="4">
        <v>1</v>
      </c>
      <c r="L26" s="4"/>
      <c r="M26" s="4">
        <v>5914</v>
      </c>
      <c r="N26" s="4"/>
      <c r="O26" s="4">
        <v>-7335</v>
      </c>
      <c r="P26" s="4"/>
      <c r="Q26" s="4">
        <f t="shared" si="1"/>
        <v>-1421</v>
      </c>
    </row>
    <row r="27" spans="1:17" ht="18.75">
      <c r="A27" s="2" t="s">
        <v>29</v>
      </c>
      <c r="C27" s="4">
        <v>5818182</v>
      </c>
      <c r="D27" s="4"/>
      <c r="E27" s="4">
        <v>37419657896</v>
      </c>
      <c r="F27" s="4"/>
      <c r="G27" s="4">
        <v>-38749877574</v>
      </c>
      <c r="H27" s="4"/>
      <c r="I27" s="4">
        <f t="shared" si="0"/>
        <v>-1330219678</v>
      </c>
      <c r="J27" s="4"/>
      <c r="K27" s="4">
        <v>5818182</v>
      </c>
      <c r="L27" s="4"/>
      <c r="M27" s="4">
        <v>37419657896</v>
      </c>
      <c r="N27" s="4"/>
      <c r="O27" s="4">
        <v>-52861773288</v>
      </c>
      <c r="P27" s="4"/>
      <c r="Q27" s="4">
        <f t="shared" si="1"/>
        <v>-15442115392</v>
      </c>
    </row>
    <row r="28" spans="1:17" ht="18.75">
      <c r="A28" s="2" t="s">
        <v>35</v>
      </c>
      <c r="C28" s="4">
        <v>4000000</v>
      </c>
      <c r="D28" s="4"/>
      <c r="E28" s="4">
        <v>85488300000</v>
      </c>
      <c r="F28" s="4"/>
      <c r="G28" s="4">
        <v>-86959494000</v>
      </c>
      <c r="H28" s="4"/>
      <c r="I28" s="4">
        <f t="shared" si="0"/>
        <v>-1471194000</v>
      </c>
      <c r="J28" s="4"/>
      <c r="K28" s="4">
        <v>4000000</v>
      </c>
      <c r="L28" s="4"/>
      <c r="M28" s="4">
        <v>85488300000</v>
      </c>
      <c r="N28" s="4"/>
      <c r="O28" s="4">
        <v>-91253790000</v>
      </c>
      <c r="P28" s="4"/>
      <c r="Q28" s="4">
        <f t="shared" si="1"/>
        <v>-5765490000</v>
      </c>
    </row>
    <row r="29" spans="1:17" ht="18.75">
      <c r="A29" s="2" t="s">
        <v>33</v>
      </c>
      <c r="C29" s="4">
        <v>900000</v>
      </c>
      <c r="D29" s="4"/>
      <c r="E29" s="4">
        <v>20576835000</v>
      </c>
      <c r="F29" s="4"/>
      <c r="G29" s="4">
        <v>-19252760400</v>
      </c>
      <c r="H29" s="4"/>
      <c r="I29" s="4">
        <f t="shared" si="0"/>
        <v>1324074600</v>
      </c>
      <c r="J29" s="4"/>
      <c r="K29" s="4">
        <v>900000</v>
      </c>
      <c r="L29" s="4"/>
      <c r="M29" s="4">
        <v>20576835000</v>
      </c>
      <c r="N29" s="4"/>
      <c r="O29" s="4">
        <v>-23976486000</v>
      </c>
      <c r="P29" s="4"/>
      <c r="Q29" s="4">
        <f t="shared" si="1"/>
        <v>-3399651000</v>
      </c>
    </row>
    <row r="30" spans="1:17" ht="18.75">
      <c r="A30" s="2" t="s">
        <v>53</v>
      </c>
      <c r="C30" s="4">
        <v>2000000</v>
      </c>
      <c r="D30" s="4"/>
      <c r="E30" s="4">
        <v>60338835000</v>
      </c>
      <c r="F30" s="4"/>
      <c r="G30" s="4">
        <v>-59543595000</v>
      </c>
      <c r="H30" s="4"/>
      <c r="I30" s="4">
        <f t="shared" si="0"/>
        <v>795240000</v>
      </c>
      <c r="J30" s="4"/>
      <c r="K30" s="4">
        <v>2000000</v>
      </c>
      <c r="L30" s="4"/>
      <c r="M30" s="4">
        <v>60338835000</v>
      </c>
      <c r="N30" s="4"/>
      <c r="O30" s="4">
        <v>-61233480000</v>
      </c>
      <c r="P30" s="4"/>
      <c r="Q30" s="4">
        <f t="shared" si="1"/>
        <v>-894645000</v>
      </c>
    </row>
    <row r="31" spans="1:17" ht="18.75">
      <c r="A31" s="2" t="s">
        <v>24</v>
      </c>
      <c r="C31" s="4">
        <v>780134</v>
      </c>
      <c r="D31" s="4"/>
      <c r="E31" s="4">
        <v>134152396145</v>
      </c>
      <c r="F31" s="4"/>
      <c r="G31" s="4">
        <v>-129592501993</v>
      </c>
      <c r="H31" s="4"/>
      <c r="I31" s="4">
        <f t="shared" si="0"/>
        <v>4559894152</v>
      </c>
      <c r="J31" s="4"/>
      <c r="K31" s="4">
        <v>780134</v>
      </c>
      <c r="L31" s="4"/>
      <c r="M31" s="4">
        <v>134152396145</v>
      </c>
      <c r="N31" s="4"/>
      <c r="O31" s="4">
        <v>-135711135472</v>
      </c>
      <c r="P31" s="4"/>
      <c r="Q31" s="4">
        <f t="shared" si="1"/>
        <v>-1558739327</v>
      </c>
    </row>
    <row r="32" spans="1:17" ht="18.75">
      <c r="A32" s="2" t="s">
        <v>46</v>
      </c>
      <c r="C32" s="4">
        <v>20884146</v>
      </c>
      <c r="D32" s="4"/>
      <c r="E32" s="4">
        <v>159643518197</v>
      </c>
      <c r="F32" s="4"/>
      <c r="G32" s="4">
        <v>-169400664303</v>
      </c>
      <c r="H32" s="4"/>
      <c r="I32" s="4">
        <f t="shared" si="0"/>
        <v>-9757146106</v>
      </c>
      <c r="J32" s="4"/>
      <c r="K32" s="4">
        <v>20884146</v>
      </c>
      <c r="L32" s="4"/>
      <c r="M32" s="4">
        <v>159643518197</v>
      </c>
      <c r="N32" s="4"/>
      <c r="O32" s="4">
        <v>-173967839076</v>
      </c>
      <c r="P32" s="4"/>
      <c r="Q32" s="4">
        <f t="shared" si="1"/>
        <v>-14324320879</v>
      </c>
    </row>
    <row r="33" spans="1:17" ht="18.75">
      <c r="A33" s="2" t="s">
        <v>34</v>
      </c>
      <c r="C33" s="4">
        <v>26550844</v>
      </c>
      <c r="D33" s="4"/>
      <c r="E33" s="4">
        <v>293620639569</v>
      </c>
      <c r="F33" s="4"/>
      <c r="G33" s="4">
        <v>-353274293174</v>
      </c>
      <c r="H33" s="4"/>
      <c r="I33" s="4">
        <f t="shared" si="0"/>
        <v>-59653653605</v>
      </c>
      <c r="J33" s="4"/>
      <c r="K33" s="4">
        <v>26550844</v>
      </c>
      <c r="L33" s="4"/>
      <c r="M33" s="4">
        <v>293620639569</v>
      </c>
      <c r="N33" s="4"/>
      <c r="O33" s="4">
        <v>-366797846399</v>
      </c>
      <c r="P33" s="4"/>
      <c r="Q33" s="4">
        <f t="shared" si="1"/>
        <v>-73177206830</v>
      </c>
    </row>
    <row r="34" spans="1:17" ht="18.75">
      <c r="A34" s="2" t="s">
        <v>50</v>
      </c>
      <c r="C34" s="4">
        <v>23629704</v>
      </c>
      <c r="D34" s="4"/>
      <c r="E34" s="4">
        <v>52803513123</v>
      </c>
      <c r="F34" s="4"/>
      <c r="G34" s="4">
        <v>-38815242571</v>
      </c>
      <c r="H34" s="4"/>
      <c r="I34" s="4">
        <f t="shared" si="0"/>
        <v>13988270552</v>
      </c>
      <c r="J34" s="4"/>
      <c r="K34" s="4">
        <v>23629704</v>
      </c>
      <c r="L34" s="4"/>
      <c r="M34" s="4">
        <v>52803513123</v>
      </c>
      <c r="N34" s="4"/>
      <c r="O34" s="4">
        <v>-55504760433</v>
      </c>
      <c r="P34" s="4"/>
      <c r="Q34" s="4">
        <f t="shared" si="1"/>
        <v>-2701247310</v>
      </c>
    </row>
    <row r="35" spans="1:17" ht="18.75">
      <c r="A35" s="2" t="s">
        <v>65</v>
      </c>
      <c r="C35" s="4">
        <v>6515544</v>
      </c>
      <c r="D35" s="4"/>
      <c r="E35" s="4">
        <v>65577362196</v>
      </c>
      <c r="F35" s="4"/>
      <c r="G35" s="4">
        <v>-70661074680</v>
      </c>
      <c r="H35" s="4"/>
      <c r="I35" s="4">
        <f t="shared" si="0"/>
        <v>-5083712484</v>
      </c>
      <c r="J35" s="4"/>
      <c r="K35" s="4">
        <v>6515544</v>
      </c>
      <c r="L35" s="4"/>
      <c r="M35" s="4">
        <v>65577362196</v>
      </c>
      <c r="N35" s="4"/>
      <c r="O35" s="4">
        <v>-70661074680</v>
      </c>
      <c r="P35" s="4"/>
      <c r="Q35" s="4">
        <f t="shared" si="1"/>
        <v>-5083712484</v>
      </c>
    </row>
    <row r="36" spans="1:17" ht="18.75">
      <c r="A36" s="2" t="s">
        <v>57</v>
      </c>
      <c r="C36" s="4">
        <v>4000000</v>
      </c>
      <c r="D36" s="4"/>
      <c r="E36" s="4">
        <v>40398192000</v>
      </c>
      <c r="F36" s="4"/>
      <c r="G36" s="4">
        <v>-40755508870</v>
      </c>
      <c r="H36" s="4"/>
      <c r="I36" s="4">
        <f t="shared" si="0"/>
        <v>-357316870</v>
      </c>
      <c r="J36" s="4"/>
      <c r="K36" s="4">
        <v>4000000</v>
      </c>
      <c r="L36" s="4"/>
      <c r="M36" s="4">
        <v>40398192000</v>
      </c>
      <c r="N36" s="4"/>
      <c r="O36" s="4">
        <v>-40509771870</v>
      </c>
      <c r="P36" s="4"/>
      <c r="Q36" s="4">
        <f t="shared" si="1"/>
        <v>-111579870</v>
      </c>
    </row>
    <row r="37" spans="1:17" ht="18.75">
      <c r="A37" s="2" t="s">
        <v>63</v>
      </c>
      <c r="C37" s="4">
        <v>100000</v>
      </c>
      <c r="D37" s="4"/>
      <c r="E37" s="4">
        <v>6868885500</v>
      </c>
      <c r="F37" s="4"/>
      <c r="G37" s="4">
        <v>-6903517333</v>
      </c>
      <c r="H37" s="4"/>
      <c r="I37" s="4">
        <f t="shared" si="0"/>
        <v>-34631833</v>
      </c>
      <c r="J37" s="4"/>
      <c r="K37" s="4">
        <v>100000</v>
      </c>
      <c r="L37" s="4"/>
      <c r="M37" s="4">
        <v>6868885500</v>
      </c>
      <c r="N37" s="4"/>
      <c r="O37" s="4">
        <v>-6903517333</v>
      </c>
      <c r="P37" s="4"/>
      <c r="Q37" s="4">
        <f t="shared" si="1"/>
        <v>-34631833</v>
      </c>
    </row>
    <row r="38" spans="1:17" ht="18.75">
      <c r="A38" s="2" t="s">
        <v>47</v>
      </c>
      <c r="C38" s="4">
        <v>3573734</v>
      </c>
      <c r="D38" s="4"/>
      <c r="E38" s="4">
        <v>94850956548</v>
      </c>
      <c r="F38" s="4"/>
      <c r="G38" s="4">
        <v>-113856672560</v>
      </c>
      <c r="H38" s="4"/>
      <c r="I38" s="4">
        <f t="shared" si="0"/>
        <v>-19005716012</v>
      </c>
      <c r="J38" s="4"/>
      <c r="K38" s="4">
        <v>3573734</v>
      </c>
      <c r="L38" s="4"/>
      <c r="M38" s="4">
        <v>94850956548</v>
      </c>
      <c r="N38" s="4"/>
      <c r="O38" s="4">
        <v>-123625965837</v>
      </c>
      <c r="P38" s="4"/>
      <c r="Q38" s="4">
        <f t="shared" si="1"/>
        <v>-28775009289</v>
      </c>
    </row>
    <row r="39" spans="1:17" ht="18.75">
      <c r="A39" s="2" t="s">
        <v>41</v>
      </c>
      <c r="C39" s="4">
        <v>3000000</v>
      </c>
      <c r="D39" s="4"/>
      <c r="E39" s="4">
        <v>70855884000</v>
      </c>
      <c r="F39" s="4"/>
      <c r="G39" s="4">
        <v>-71929458000</v>
      </c>
      <c r="H39" s="4"/>
      <c r="I39" s="4">
        <f t="shared" si="0"/>
        <v>-1073574000</v>
      </c>
      <c r="J39" s="4"/>
      <c r="K39" s="4">
        <v>3000000</v>
      </c>
      <c r="L39" s="4"/>
      <c r="M39" s="4">
        <v>70855884000</v>
      </c>
      <c r="N39" s="4"/>
      <c r="O39" s="4">
        <v>-67909952524</v>
      </c>
      <c r="P39" s="4"/>
      <c r="Q39" s="4">
        <f t="shared" si="1"/>
        <v>2945931476</v>
      </c>
    </row>
    <row r="40" spans="1:17" ht="18.75">
      <c r="A40" s="2" t="s">
        <v>64</v>
      </c>
      <c r="C40" s="4">
        <v>5249823</v>
      </c>
      <c r="D40" s="4"/>
      <c r="E40" s="4">
        <v>88715971403</v>
      </c>
      <c r="F40" s="4"/>
      <c r="G40" s="4">
        <v>-90063852774</v>
      </c>
      <c r="H40" s="4"/>
      <c r="I40" s="4">
        <f t="shared" si="0"/>
        <v>-1347881371</v>
      </c>
      <c r="J40" s="4"/>
      <c r="K40" s="4">
        <v>5249823</v>
      </c>
      <c r="L40" s="4"/>
      <c r="M40" s="4">
        <v>88715971403</v>
      </c>
      <c r="N40" s="4"/>
      <c r="O40" s="4">
        <v>-90063852774</v>
      </c>
      <c r="P40" s="4"/>
      <c r="Q40" s="4">
        <f t="shared" si="1"/>
        <v>-1347881371</v>
      </c>
    </row>
    <row r="41" spans="1:17" ht="18.75">
      <c r="A41" s="2" t="s">
        <v>54</v>
      </c>
      <c r="C41" s="4">
        <v>5000000</v>
      </c>
      <c r="D41" s="4"/>
      <c r="E41" s="4">
        <v>70577550000</v>
      </c>
      <c r="F41" s="4"/>
      <c r="G41" s="4">
        <v>-84494250000</v>
      </c>
      <c r="H41" s="4"/>
      <c r="I41" s="4">
        <f t="shared" si="0"/>
        <v>-13916700000</v>
      </c>
      <c r="J41" s="4"/>
      <c r="K41" s="4">
        <v>5000000</v>
      </c>
      <c r="L41" s="4"/>
      <c r="M41" s="4">
        <v>70577550000</v>
      </c>
      <c r="N41" s="4"/>
      <c r="O41" s="4">
        <v>-101492505000</v>
      </c>
      <c r="P41" s="4"/>
      <c r="Q41" s="4">
        <f t="shared" si="1"/>
        <v>-30914955000</v>
      </c>
    </row>
    <row r="42" spans="1:17" ht="18.75">
      <c r="A42" s="2" t="s">
        <v>62</v>
      </c>
      <c r="C42" s="4">
        <v>6459853</v>
      </c>
      <c r="D42" s="4"/>
      <c r="E42" s="4">
        <v>22346530723</v>
      </c>
      <c r="F42" s="4"/>
      <c r="G42" s="4">
        <v>-22682728460</v>
      </c>
      <c r="H42" s="4"/>
      <c r="I42" s="4">
        <f t="shared" si="0"/>
        <v>-336197737</v>
      </c>
      <c r="J42" s="4"/>
      <c r="K42" s="4">
        <v>6459853</v>
      </c>
      <c r="L42" s="4"/>
      <c r="M42" s="4">
        <v>22346530723</v>
      </c>
      <c r="N42" s="4"/>
      <c r="O42" s="4">
        <v>-22682728460</v>
      </c>
      <c r="P42" s="4"/>
      <c r="Q42" s="4">
        <f t="shared" si="1"/>
        <v>-336197737</v>
      </c>
    </row>
    <row r="43" spans="1:17" ht="18.75">
      <c r="A43" s="2" t="s">
        <v>18</v>
      </c>
      <c r="C43" s="4">
        <v>53500000</v>
      </c>
      <c r="D43" s="4"/>
      <c r="E43" s="4">
        <v>193102661925</v>
      </c>
      <c r="F43" s="4"/>
      <c r="G43" s="4">
        <v>-184912683975</v>
      </c>
      <c r="H43" s="4"/>
      <c r="I43" s="4">
        <f t="shared" si="0"/>
        <v>8189977950</v>
      </c>
      <c r="J43" s="4"/>
      <c r="K43" s="4">
        <v>53500000</v>
      </c>
      <c r="L43" s="4"/>
      <c r="M43" s="4">
        <v>193102661925</v>
      </c>
      <c r="N43" s="4"/>
      <c r="O43" s="4">
        <v>-213790333500</v>
      </c>
      <c r="P43" s="4"/>
      <c r="Q43" s="4">
        <f t="shared" si="1"/>
        <v>-20687671575</v>
      </c>
    </row>
    <row r="44" spans="1:17" ht="18.75">
      <c r="A44" s="2" t="s">
        <v>17</v>
      </c>
      <c r="C44" s="4">
        <v>34740000</v>
      </c>
      <c r="D44" s="4"/>
      <c r="E44" s="4">
        <v>126978933069</v>
      </c>
      <c r="F44" s="4"/>
      <c r="G44" s="4">
        <v>-107467620264</v>
      </c>
      <c r="H44" s="4"/>
      <c r="I44" s="4">
        <f t="shared" si="0"/>
        <v>19511312805</v>
      </c>
      <c r="J44" s="4"/>
      <c r="K44" s="4">
        <v>34740000</v>
      </c>
      <c r="L44" s="4"/>
      <c r="M44" s="4">
        <v>126978933069</v>
      </c>
      <c r="N44" s="4"/>
      <c r="O44" s="4">
        <v>-121211872470</v>
      </c>
      <c r="P44" s="4"/>
      <c r="Q44" s="4">
        <f t="shared" si="1"/>
        <v>5767060599</v>
      </c>
    </row>
    <row r="45" spans="1:17" ht="18.75">
      <c r="A45" s="2" t="s">
        <v>28</v>
      </c>
      <c r="C45" s="4">
        <v>1100000</v>
      </c>
      <c r="D45" s="4"/>
      <c r="E45" s="4">
        <v>41004562500</v>
      </c>
      <c r="F45" s="4"/>
      <c r="G45" s="4">
        <v>-41824653750</v>
      </c>
      <c r="H45" s="4"/>
      <c r="I45" s="4">
        <f t="shared" si="0"/>
        <v>-820091250</v>
      </c>
      <c r="J45" s="4"/>
      <c r="K45" s="4">
        <v>1100000</v>
      </c>
      <c r="L45" s="4"/>
      <c r="M45" s="4">
        <v>41004562500</v>
      </c>
      <c r="N45" s="4"/>
      <c r="O45" s="4">
        <v>-43738200000</v>
      </c>
      <c r="P45" s="4"/>
      <c r="Q45" s="4">
        <f t="shared" si="1"/>
        <v>-2733637500</v>
      </c>
    </row>
    <row r="46" spans="1:17" ht="18.75">
      <c r="A46" s="2" t="s">
        <v>56</v>
      </c>
      <c r="C46" s="4">
        <v>6000000</v>
      </c>
      <c r="D46" s="4"/>
      <c r="E46" s="4">
        <v>40736169000</v>
      </c>
      <c r="F46" s="4"/>
      <c r="G46" s="4">
        <v>-38296770300</v>
      </c>
      <c r="H46" s="4"/>
      <c r="I46" s="4">
        <f t="shared" si="0"/>
        <v>2439398700</v>
      </c>
      <c r="J46" s="4"/>
      <c r="K46" s="4">
        <v>6000000</v>
      </c>
      <c r="L46" s="4"/>
      <c r="M46" s="4">
        <v>40736169000</v>
      </c>
      <c r="N46" s="4"/>
      <c r="O46" s="4">
        <v>-49205475000</v>
      </c>
      <c r="P46" s="4"/>
      <c r="Q46" s="4">
        <f t="shared" si="1"/>
        <v>-8469306000</v>
      </c>
    </row>
    <row r="47" spans="1:17" ht="18.75">
      <c r="A47" s="2" t="s">
        <v>45</v>
      </c>
      <c r="C47" s="4">
        <v>1700000</v>
      </c>
      <c r="D47" s="4"/>
      <c r="E47" s="4">
        <v>12826227150</v>
      </c>
      <c r="F47" s="4"/>
      <c r="G47" s="4">
        <v>-13029013350</v>
      </c>
      <c r="H47" s="4"/>
      <c r="I47" s="4">
        <f t="shared" si="0"/>
        <v>-202786200</v>
      </c>
      <c r="J47" s="4"/>
      <c r="K47" s="4">
        <v>1700000</v>
      </c>
      <c r="L47" s="4"/>
      <c r="M47" s="4">
        <v>12826227150</v>
      </c>
      <c r="N47" s="4"/>
      <c r="O47" s="4">
        <v>-16983344250</v>
      </c>
      <c r="P47" s="4"/>
      <c r="Q47" s="4">
        <f t="shared" si="1"/>
        <v>-4157117100</v>
      </c>
    </row>
    <row r="48" spans="1:17" ht="18.75">
      <c r="A48" s="2" t="s">
        <v>21</v>
      </c>
      <c r="C48" s="4">
        <v>34263645</v>
      </c>
      <c r="D48" s="4"/>
      <c r="E48" s="4">
        <v>70163139203</v>
      </c>
      <c r="F48" s="4"/>
      <c r="G48" s="4">
        <v>-66757161572</v>
      </c>
      <c r="H48" s="4"/>
      <c r="I48" s="4">
        <f t="shared" si="0"/>
        <v>3405977631</v>
      </c>
      <c r="J48" s="4"/>
      <c r="K48" s="4">
        <v>34263645</v>
      </c>
      <c r="L48" s="4"/>
      <c r="M48" s="4">
        <v>70163139203</v>
      </c>
      <c r="N48" s="4"/>
      <c r="O48" s="4">
        <v>-83139913978</v>
      </c>
      <c r="P48" s="4"/>
      <c r="Q48" s="4">
        <f t="shared" si="1"/>
        <v>-12976774775</v>
      </c>
    </row>
    <row r="49" spans="1:17" ht="18.75">
      <c r="A49" s="2" t="s">
        <v>19</v>
      </c>
      <c r="C49" s="4">
        <v>38137</v>
      </c>
      <c r="D49" s="4"/>
      <c r="E49" s="4">
        <v>26537059</v>
      </c>
      <c r="F49" s="4"/>
      <c r="G49" s="4">
        <v>-26537059</v>
      </c>
      <c r="H49" s="4"/>
      <c r="I49" s="4">
        <f t="shared" si="0"/>
        <v>0</v>
      </c>
      <c r="J49" s="4"/>
      <c r="K49" s="4">
        <v>38137</v>
      </c>
      <c r="L49" s="4"/>
      <c r="M49" s="4">
        <v>26537059</v>
      </c>
      <c r="N49" s="4"/>
      <c r="O49" s="4">
        <v>-26537059</v>
      </c>
      <c r="P49" s="4"/>
      <c r="Q49" s="4">
        <f t="shared" si="1"/>
        <v>0</v>
      </c>
    </row>
    <row r="50" spans="1:17" ht="18.75">
      <c r="A50" s="2" t="s">
        <v>20</v>
      </c>
      <c r="C50" s="4">
        <v>108053</v>
      </c>
      <c r="D50" s="4"/>
      <c r="E50" s="4">
        <v>53705042</v>
      </c>
      <c r="F50" s="4"/>
      <c r="G50" s="4">
        <v>-53705042</v>
      </c>
      <c r="H50" s="4"/>
      <c r="I50" s="4">
        <f t="shared" si="0"/>
        <v>0</v>
      </c>
      <c r="J50" s="4"/>
      <c r="K50" s="4">
        <v>108053</v>
      </c>
      <c r="L50" s="4"/>
      <c r="M50" s="4">
        <v>53705042</v>
      </c>
      <c r="N50" s="4"/>
      <c r="O50" s="4">
        <v>-53705042</v>
      </c>
      <c r="P50" s="4"/>
      <c r="Q50" s="4">
        <f t="shared" si="1"/>
        <v>0</v>
      </c>
    </row>
    <row r="51" spans="1:17" ht="18.75">
      <c r="A51" s="2" t="s">
        <v>26</v>
      </c>
      <c r="C51" s="4">
        <v>1673330</v>
      </c>
      <c r="D51" s="4"/>
      <c r="E51" s="4">
        <v>11876488121</v>
      </c>
      <c r="F51" s="4"/>
      <c r="G51" s="4">
        <v>-10462620488</v>
      </c>
      <c r="H51" s="4"/>
      <c r="I51" s="4">
        <f t="shared" si="0"/>
        <v>1413867633</v>
      </c>
      <c r="J51" s="4"/>
      <c r="K51" s="4">
        <v>1673330</v>
      </c>
      <c r="L51" s="4"/>
      <c r="M51" s="4">
        <v>11876488121</v>
      </c>
      <c r="N51" s="4"/>
      <c r="O51" s="4">
        <v>-12175895421</v>
      </c>
      <c r="P51" s="4"/>
      <c r="Q51" s="4">
        <f t="shared" si="1"/>
        <v>-299407300</v>
      </c>
    </row>
    <row r="52" spans="1:17" ht="18.75">
      <c r="A52" s="2" t="s">
        <v>27</v>
      </c>
      <c r="C52" s="4">
        <v>22400000</v>
      </c>
      <c r="D52" s="4"/>
      <c r="E52" s="4">
        <v>110442931200</v>
      </c>
      <c r="F52" s="4"/>
      <c r="G52" s="4">
        <v>-107993592000</v>
      </c>
      <c r="H52" s="4"/>
      <c r="I52" s="4">
        <f t="shared" si="0"/>
        <v>2449339200</v>
      </c>
      <c r="J52" s="4"/>
      <c r="K52" s="4">
        <v>22400000</v>
      </c>
      <c r="L52" s="4"/>
      <c r="M52" s="4">
        <v>110442931200</v>
      </c>
      <c r="N52" s="4"/>
      <c r="O52" s="4">
        <v>-106793006375</v>
      </c>
      <c r="P52" s="4"/>
      <c r="Q52" s="4">
        <f t="shared" si="1"/>
        <v>3649924825</v>
      </c>
    </row>
    <row r="53" spans="1:17" ht="18.75">
      <c r="A53" s="2" t="s">
        <v>25</v>
      </c>
      <c r="C53" s="4">
        <v>1400000</v>
      </c>
      <c r="D53" s="4"/>
      <c r="E53" s="4">
        <v>13067781300</v>
      </c>
      <c r="F53" s="4"/>
      <c r="G53" s="4">
        <v>-13067781300</v>
      </c>
      <c r="H53" s="4"/>
      <c r="I53" s="4">
        <f t="shared" si="0"/>
        <v>0</v>
      </c>
      <c r="J53" s="4"/>
      <c r="K53" s="4">
        <v>1400000</v>
      </c>
      <c r="L53" s="4"/>
      <c r="M53" s="4">
        <v>13067781300</v>
      </c>
      <c r="N53" s="4"/>
      <c r="O53" s="4">
        <v>-13157936568</v>
      </c>
      <c r="P53" s="4"/>
      <c r="Q53" s="4">
        <f t="shared" si="1"/>
        <v>-90155268</v>
      </c>
    </row>
    <row r="54" spans="1:17" ht="18.75">
      <c r="A54" s="2" t="s">
        <v>32</v>
      </c>
      <c r="C54" s="4">
        <v>15278959</v>
      </c>
      <c r="D54" s="4"/>
      <c r="E54" s="4">
        <v>46642499074</v>
      </c>
      <c r="F54" s="4"/>
      <c r="G54" s="4">
        <v>-37384238739</v>
      </c>
      <c r="H54" s="4"/>
      <c r="I54" s="4">
        <f t="shared" si="0"/>
        <v>9258260335</v>
      </c>
      <c r="J54" s="4"/>
      <c r="K54" s="4">
        <v>15278959</v>
      </c>
      <c r="L54" s="4"/>
      <c r="M54" s="4">
        <v>46642499074</v>
      </c>
      <c r="N54" s="4"/>
      <c r="O54" s="4">
        <v>-44667663901</v>
      </c>
      <c r="P54" s="4"/>
      <c r="Q54" s="4">
        <f t="shared" si="1"/>
        <v>1974835173</v>
      </c>
    </row>
    <row r="55" spans="1:17" ht="18.75">
      <c r="A55" s="2" t="s">
        <v>51</v>
      </c>
      <c r="C55" s="4">
        <v>2490764</v>
      </c>
      <c r="D55" s="4"/>
      <c r="E55" s="4">
        <v>36941083796</v>
      </c>
      <c r="F55" s="4"/>
      <c r="G55" s="4">
        <v>-37386753708</v>
      </c>
      <c r="H55" s="4"/>
      <c r="I55" s="4">
        <f t="shared" si="0"/>
        <v>-445669912</v>
      </c>
      <c r="J55" s="4"/>
      <c r="K55" s="4">
        <v>2490764</v>
      </c>
      <c r="L55" s="4"/>
      <c r="M55" s="4">
        <v>36941083796</v>
      </c>
      <c r="N55" s="4"/>
      <c r="O55" s="4">
        <v>-42264363298</v>
      </c>
      <c r="P55" s="4"/>
      <c r="Q55" s="4">
        <f t="shared" si="1"/>
        <v>-5323279502</v>
      </c>
    </row>
    <row r="56" spans="1:17" ht="19.5" thickBot="1">
      <c r="C56" s="4"/>
      <c r="D56" s="4"/>
      <c r="E56" s="9">
        <f>SUM(E8:E55)</f>
        <v>4669391937124</v>
      </c>
      <c r="F56" s="4"/>
      <c r="G56" s="9">
        <f>SUM(G8:G55)</f>
        <v>-4898585911383</v>
      </c>
      <c r="H56" s="4"/>
      <c r="I56" s="18">
        <f>SUM(I8:I55)</f>
        <v>-229193974259</v>
      </c>
      <c r="J56" s="4"/>
      <c r="K56" s="4"/>
      <c r="L56" s="4"/>
      <c r="M56" s="9">
        <f>SUM(M8:M55)</f>
        <v>4669391937124</v>
      </c>
      <c r="N56" s="4"/>
      <c r="O56" s="9">
        <f>SUM(O8:O55)</f>
        <v>-5405180474841</v>
      </c>
      <c r="P56" s="4"/>
      <c r="Q56" s="9">
        <f>SUM(Q8:Q55)</f>
        <v>-735788537717</v>
      </c>
    </row>
    <row r="57" spans="1:17" ht="19.5" thickTop="1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8.7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3"/>
    </row>
    <row r="59" spans="1:17" ht="18.7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M60" s="12"/>
      <c r="Q60" s="3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6"/>
  <sheetViews>
    <sheetView rightToLeft="1" view="pageBreakPreview" zoomScale="80" zoomScaleNormal="100" zoomScaleSheetLayoutView="80" workbookViewId="0">
      <selection activeCell="Q29" activeCellId="1" sqref="I29 Q29"/>
    </sheetView>
  </sheetViews>
  <sheetFormatPr defaultRowHeight="15"/>
  <cols>
    <col min="1" max="1" width="33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1.14062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3.25">
      <c r="A3" s="19" t="s">
        <v>102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3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8.75">
      <c r="Q5" s="4"/>
    </row>
    <row r="6" spans="1:17" ht="23.25">
      <c r="A6" s="20" t="s">
        <v>3</v>
      </c>
      <c r="C6" s="21" t="s">
        <v>104</v>
      </c>
      <c r="D6" s="21" t="s">
        <v>104</v>
      </c>
      <c r="E6" s="21" t="s">
        <v>104</v>
      </c>
      <c r="F6" s="21" t="s">
        <v>104</v>
      </c>
      <c r="G6" s="21" t="s">
        <v>104</v>
      </c>
      <c r="H6" s="21" t="s">
        <v>104</v>
      </c>
      <c r="I6" s="21" t="s">
        <v>104</v>
      </c>
      <c r="K6" s="21" t="s">
        <v>105</v>
      </c>
      <c r="L6" s="21" t="s">
        <v>105</v>
      </c>
      <c r="M6" s="21" t="s">
        <v>105</v>
      </c>
      <c r="N6" s="21" t="s">
        <v>105</v>
      </c>
      <c r="O6" s="21" t="s">
        <v>105</v>
      </c>
      <c r="P6" s="21" t="s">
        <v>105</v>
      </c>
      <c r="Q6" s="21" t="s">
        <v>105</v>
      </c>
    </row>
    <row r="7" spans="1:17" ht="23.25">
      <c r="A7" s="21" t="s">
        <v>3</v>
      </c>
      <c r="C7" s="21" t="s">
        <v>7</v>
      </c>
      <c r="E7" s="21" t="s">
        <v>139</v>
      </c>
      <c r="G7" s="21" t="s">
        <v>140</v>
      </c>
      <c r="I7" s="21" t="s">
        <v>142</v>
      </c>
      <c r="K7" s="21" t="s">
        <v>7</v>
      </c>
      <c r="M7" s="21" t="s">
        <v>139</v>
      </c>
      <c r="O7" s="21" t="s">
        <v>140</v>
      </c>
      <c r="Q7" s="21" t="s">
        <v>142</v>
      </c>
    </row>
    <row r="8" spans="1:17" ht="18.75">
      <c r="A8" s="2" t="s">
        <v>32</v>
      </c>
      <c r="C8" s="4">
        <v>4632809</v>
      </c>
      <c r="D8" s="4"/>
      <c r="E8" s="4">
        <v>13972577433</v>
      </c>
      <c r="F8" s="4"/>
      <c r="G8" s="4">
        <v>-13543904099</v>
      </c>
      <c r="H8" s="4"/>
      <c r="I8" s="4">
        <v>428673334</v>
      </c>
      <c r="J8" s="4"/>
      <c r="K8" s="4">
        <v>4632809</v>
      </c>
      <c r="L8" s="4"/>
      <c r="M8" s="4">
        <v>13972577433</v>
      </c>
      <c r="N8" s="4"/>
      <c r="O8" s="4">
        <v>-13543904099</v>
      </c>
      <c r="P8" s="4"/>
      <c r="Q8" s="4">
        <v>428673334</v>
      </c>
    </row>
    <row r="9" spans="1:17" ht="18.75">
      <c r="A9" s="2" t="s">
        <v>16</v>
      </c>
      <c r="C9" s="4">
        <v>1405546</v>
      </c>
      <c r="D9" s="4"/>
      <c r="E9" s="4">
        <v>17050387214</v>
      </c>
      <c r="F9" s="4"/>
      <c r="G9" s="4">
        <v>-16960941494</v>
      </c>
      <c r="H9" s="4"/>
      <c r="I9" s="4">
        <v>89445720</v>
      </c>
      <c r="J9" s="4"/>
      <c r="K9" s="4">
        <v>1405546</v>
      </c>
      <c r="L9" s="4"/>
      <c r="M9" s="4">
        <v>17050387214</v>
      </c>
      <c r="N9" s="4"/>
      <c r="O9" s="4">
        <v>-16960941494</v>
      </c>
      <c r="P9" s="4"/>
      <c r="Q9" s="4">
        <v>89445720</v>
      </c>
    </row>
    <row r="10" spans="1:17" ht="18.75">
      <c r="A10" s="2" t="s">
        <v>31</v>
      </c>
      <c r="C10" s="4">
        <v>3000000</v>
      </c>
      <c r="D10" s="4"/>
      <c r="E10" s="4">
        <v>22514938594</v>
      </c>
      <c r="F10" s="4"/>
      <c r="G10" s="4">
        <v>-21978445487</v>
      </c>
      <c r="H10" s="4"/>
      <c r="I10" s="4">
        <v>536493107</v>
      </c>
      <c r="J10" s="4"/>
      <c r="K10" s="4">
        <v>4000000</v>
      </c>
      <c r="L10" s="4"/>
      <c r="M10" s="4">
        <v>31247668086</v>
      </c>
      <c r="N10" s="4"/>
      <c r="O10" s="4">
        <v>-29304593991</v>
      </c>
      <c r="P10" s="4"/>
      <c r="Q10" s="4">
        <v>1943074095</v>
      </c>
    </row>
    <row r="11" spans="1:17" ht="18.75">
      <c r="A11" s="2" t="s">
        <v>43</v>
      </c>
      <c r="C11" s="4">
        <v>9000000</v>
      </c>
      <c r="D11" s="4"/>
      <c r="E11" s="4">
        <v>112904206303</v>
      </c>
      <c r="F11" s="4"/>
      <c r="G11" s="4">
        <v>-101005420508</v>
      </c>
      <c r="H11" s="4"/>
      <c r="I11" s="4">
        <v>11898785795</v>
      </c>
      <c r="J11" s="4"/>
      <c r="K11" s="4">
        <v>9098854</v>
      </c>
      <c r="L11" s="4"/>
      <c r="M11" s="4">
        <v>113977340281</v>
      </c>
      <c r="N11" s="4"/>
      <c r="O11" s="4">
        <v>-102114841593</v>
      </c>
      <c r="P11" s="4"/>
      <c r="Q11" s="4">
        <v>11862498688</v>
      </c>
    </row>
    <row r="12" spans="1:17" ht="18.75">
      <c r="A12" s="2" t="s">
        <v>42</v>
      </c>
      <c r="C12" s="4">
        <v>4000000</v>
      </c>
      <c r="D12" s="4"/>
      <c r="E12" s="4">
        <v>38899258581</v>
      </c>
      <c r="F12" s="4"/>
      <c r="G12" s="4">
        <v>-43221294005</v>
      </c>
      <c r="H12" s="4"/>
      <c r="I12" s="4">
        <v>-4322035424</v>
      </c>
      <c r="J12" s="4"/>
      <c r="K12" s="4">
        <v>7800000</v>
      </c>
      <c r="L12" s="4"/>
      <c r="M12" s="4">
        <v>74287552059</v>
      </c>
      <c r="N12" s="4"/>
      <c r="O12" s="4">
        <v>-84281523300</v>
      </c>
      <c r="P12" s="4"/>
      <c r="Q12" s="4">
        <v>-9993971241</v>
      </c>
    </row>
    <row r="13" spans="1:17" ht="18.75">
      <c r="A13" s="2" t="s">
        <v>50</v>
      </c>
      <c r="C13" s="4">
        <v>25750928</v>
      </c>
      <c r="D13" s="4"/>
      <c r="E13" s="4">
        <v>56221778092</v>
      </c>
      <c r="F13" s="4"/>
      <c r="G13" s="4">
        <v>-60487388704</v>
      </c>
      <c r="H13" s="4"/>
      <c r="I13" s="4">
        <v>-4265610612</v>
      </c>
      <c r="J13" s="4"/>
      <c r="K13" s="4">
        <v>25750928</v>
      </c>
      <c r="L13" s="4"/>
      <c r="M13" s="4">
        <v>56221778092</v>
      </c>
      <c r="N13" s="4"/>
      <c r="O13" s="4">
        <v>-60487388704</v>
      </c>
      <c r="P13" s="4"/>
      <c r="Q13" s="4">
        <v>-4265610612</v>
      </c>
    </row>
    <row r="14" spans="1:17" ht="18.75">
      <c r="A14" s="2" t="s">
        <v>143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500000</v>
      </c>
      <c r="L14" s="4"/>
      <c r="M14" s="4">
        <v>20502778295</v>
      </c>
      <c r="N14" s="4"/>
      <c r="O14" s="4">
        <v>-19964666419</v>
      </c>
      <c r="P14" s="4"/>
      <c r="Q14" s="4">
        <v>538111876</v>
      </c>
    </row>
    <row r="15" spans="1:17" ht="18.75">
      <c r="A15" s="2" t="s">
        <v>144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16700000</v>
      </c>
      <c r="L15" s="4"/>
      <c r="M15" s="4">
        <v>265824068572</v>
      </c>
      <c r="N15" s="4"/>
      <c r="O15" s="4">
        <v>-279886706100</v>
      </c>
      <c r="P15" s="4"/>
      <c r="Q15" s="4">
        <v>-14062637528</v>
      </c>
    </row>
    <row r="16" spans="1:17" ht="18.75">
      <c r="A16" s="2" t="s">
        <v>145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600000</v>
      </c>
      <c r="L16" s="4"/>
      <c r="M16" s="4">
        <v>11845748848</v>
      </c>
      <c r="N16" s="4"/>
      <c r="O16" s="4">
        <v>-12143314800</v>
      </c>
      <c r="P16" s="4"/>
      <c r="Q16" s="4">
        <v>-297565952</v>
      </c>
    </row>
    <row r="17" spans="1:17" ht="18.75">
      <c r="A17" s="2" t="s">
        <v>146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9500000</v>
      </c>
      <c r="L17" s="4"/>
      <c r="M17" s="4">
        <v>32481206474</v>
      </c>
      <c r="N17" s="4"/>
      <c r="O17" s="4">
        <v>-32060597625</v>
      </c>
      <c r="P17" s="4"/>
      <c r="Q17" s="4">
        <v>420608849</v>
      </c>
    </row>
    <row r="18" spans="1:17" ht="18.75">
      <c r="A18" s="2" t="s">
        <v>137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25453</v>
      </c>
      <c r="L18" s="4"/>
      <c r="M18" s="4">
        <v>130176505</v>
      </c>
      <c r="N18" s="4"/>
      <c r="O18" s="4">
        <v>-25453000</v>
      </c>
      <c r="P18" s="4"/>
      <c r="Q18" s="4">
        <v>104723505</v>
      </c>
    </row>
    <row r="19" spans="1:17" ht="18.75">
      <c r="A19" s="2" t="s">
        <v>137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25453</v>
      </c>
      <c r="L19" s="4"/>
      <c r="M19" s="4">
        <v>25453000</v>
      </c>
      <c r="N19" s="4"/>
      <c r="O19" s="4">
        <v>-25301554</v>
      </c>
      <c r="P19" s="4"/>
      <c r="Q19" s="4">
        <v>151446</v>
      </c>
    </row>
    <row r="20" spans="1:17" ht="18.75">
      <c r="A20" s="2" t="s">
        <v>147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28423611</v>
      </c>
      <c r="L20" s="4"/>
      <c r="M20" s="4">
        <v>91615040551</v>
      </c>
      <c r="N20" s="4"/>
      <c r="O20" s="4">
        <v>-99681842535</v>
      </c>
      <c r="P20" s="4"/>
      <c r="Q20" s="4">
        <v>-8066801984</v>
      </c>
    </row>
    <row r="21" spans="1:17" ht="18.75">
      <c r="A21" s="2" t="s">
        <v>26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2500000</v>
      </c>
      <c r="L21" s="4"/>
      <c r="M21" s="4">
        <v>17386496581</v>
      </c>
      <c r="N21" s="4"/>
      <c r="O21" s="4">
        <v>-18191114964</v>
      </c>
      <c r="P21" s="4"/>
      <c r="Q21" s="4">
        <v>-804618383</v>
      </c>
    </row>
    <row r="22" spans="1:17" ht="18.75">
      <c r="A22" s="2" t="s">
        <v>148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500000</v>
      </c>
      <c r="L22" s="4"/>
      <c r="M22" s="4">
        <v>70300233050</v>
      </c>
      <c r="N22" s="4"/>
      <c r="O22" s="4">
        <v>-70204781250</v>
      </c>
      <c r="P22" s="4"/>
      <c r="Q22" s="4">
        <v>95451800</v>
      </c>
    </row>
    <row r="23" spans="1:17" ht="18.75">
      <c r="A23" s="2" t="s">
        <v>63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2450000</v>
      </c>
      <c r="L23" s="4"/>
      <c r="M23" s="4">
        <v>189326915395</v>
      </c>
      <c r="N23" s="4"/>
      <c r="O23" s="4">
        <v>-194468486625</v>
      </c>
      <c r="P23" s="4"/>
      <c r="Q23" s="4">
        <v>-5141571230</v>
      </c>
    </row>
    <row r="24" spans="1:17" ht="18.75">
      <c r="A24" s="2" t="s">
        <v>132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593827</v>
      </c>
      <c r="L24" s="4"/>
      <c r="M24" s="4">
        <v>62071932214</v>
      </c>
      <c r="N24" s="4"/>
      <c r="O24" s="4">
        <v>-70835247522</v>
      </c>
      <c r="P24" s="4"/>
      <c r="Q24" s="4">
        <v>-8763315308</v>
      </c>
    </row>
    <row r="25" spans="1:17" ht="18.75">
      <c r="A25" s="2" t="s">
        <v>58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1000000</v>
      </c>
      <c r="L25" s="4"/>
      <c r="M25" s="4">
        <v>6361920111</v>
      </c>
      <c r="N25" s="4"/>
      <c r="O25" s="4">
        <v>-7495137004</v>
      </c>
      <c r="P25" s="4"/>
      <c r="Q25" s="4">
        <v>-1133216893</v>
      </c>
    </row>
    <row r="26" spans="1:17" ht="18.75">
      <c r="A26" s="2" t="s">
        <v>118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2500000</v>
      </c>
      <c r="L26" s="4"/>
      <c r="M26" s="4">
        <v>61581591040</v>
      </c>
      <c r="N26" s="4"/>
      <c r="O26" s="4">
        <v>-83251687500</v>
      </c>
      <c r="P26" s="4"/>
      <c r="Q26" s="4">
        <v>-21670096460</v>
      </c>
    </row>
    <row r="27" spans="1:17" ht="18.75">
      <c r="A27" s="2" t="s">
        <v>149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4750000</v>
      </c>
      <c r="L27" s="4"/>
      <c r="M27" s="4">
        <v>41931335035</v>
      </c>
      <c r="N27" s="4"/>
      <c r="O27" s="4">
        <v>-33713205750</v>
      </c>
      <c r="P27" s="4"/>
      <c r="Q27" s="4">
        <v>8218129285</v>
      </c>
    </row>
    <row r="28" spans="1:17" ht="18.75">
      <c r="A28" s="2" t="s">
        <v>15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2500000</v>
      </c>
      <c r="L28" s="4"/>
      <c r="M28" s="4">
        <v>57356685701</v>
      </c>
      <c r="N28" s="4"/>
      <c r="O28" s="4">
        <v>-50044900000</v>
      </c>
      <c r="P28" s="4"/>
      <c r="Q28" s="4">
        <v>7311785701</v>
      </c>
    </row>
    <row r="29" spans="1:17" ht="19.5" thickBot="1">
      <c r="C29" s="4"/>
      <c r="D29" s="4"/>
      <c r="E29" s="9">
        <f>SUM(E8:E28)</f>
        <v>261563146217</v>
      </c>
      <c r="F29" s="4"/>
      <c r="G29" s="9">
        <f>SUM(G8:G28)</f>
        <v>-257197394297</v>
      </c>
      <c r="H29" s="4"/>
      <c r="I29" s="9">
        <f>SUM(I8:I28)</f>
        <v>4365751920</v>
      </c>
      <c r="J29" s="4"/>
      <c r="K29" s="4"/>
      <c r="L29" s="4"/>
      <c r="M29" s="9">
        <f>SUM(M8:M28)</f>
        <v>1235498884537</v>
      </c>
      <c r="N29" s="4"/>
      <c r="O29" s="9">
        <f>SUM(O8:O28)</f>
        <v>-1278685635829</v>
      </c>
      <c r="P29" s="4"/>
      <c r="Q29" s="9">
        <f>SUM(Q8:Q28)</f>
        <v>-43186751292</v>
      </c>
    </row>
    <row r="30" spans="1:17" ht="15.75" thickTop="1">
      <c r="E30" s="3"/>
      <c r="M30" s="3"/>
    </row>
    <row r="31" spans="1:17" ht="18.75">
      <c r="E31" s="3"/>
      <c r="I31" s="3"/>
      <c r="M31" s="3"/>
      <c r="Q31" s="4"/>
    </row>
    <row r="32" spans="1:17" ht="18.75">
      <c r="E32" s="12"/>
      <c r="I32" s="3"/>
      <c r="Q32" s="4"/>
    </row>
    <row r="33" spans="9:17" ht="18.75">
      <c r="I33" s="3"/>
      <c r="M33" s="12"/>
      <c r="Q33" s="4"/>
    </row>
    <row r="34" spans="9:17" ht="18.75">
      <c r="I34" s="15"/>
      <c r="Q34" s="14"/>
    </row>
    <row r="36" spans="9:17">
      <c r="I36" s="3"/>
      <c r="Q36" s="12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Z73"/>
  <sheetViews>
    <sheetView rightToLeft="1" view="pageBreakPreview" topLeftCell="A37" zoomScale="80" zoomScaleNormal="100" zoomScaleSheetLayoutView="80" workbookViewId="0">
      <selection activeCell="I73" sqref="I73"/>
    </sheetView>
  </sheetViews>
  <sheetFormatPr defaultRowHeight="15"/>
  <cols>
    <col min="1" max="1" width="3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24" width="18.140625" style="1" bestFit="1" customWidth="1"/>
    <col min="25" max="25" width="9.140625" style="1"/>
    <col min="26" max="26" width="19.42578125" style="1" bestFit="1" customWidth="1"/>
    <col min="27" max="16384" width="9.140625" style="1"/>
  </cols>
  <sheetData>
    <row r="2" spans="1:26" ht="23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6" ht="23.25">
      <c r="A3" s="19" t="s">
        <v>102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6" ht="23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6" ht="23.25">
      <c r="A6" s="20" t="s">
        <v>3</v>
      </c>
      <c r="C6" s="21" t="s">
        <v>104</v>
      </c>
      <c r="D6" s="21" t="s">
        <v>104</v>
      </c>
      <c r="E6" s="21" t="s">
        <v>104</v>
      </c>
      <c r="F6" s="21" t="s">
        <v>104</v>
      </c>
      <c r="G6" s="21" t="s">
        <v>104</v>
      </c>
      <c r="H6" s="21" t="s">
        <v>104</v>
      </c>
      <c r="I6" s="21" t="s">
        <v>104</v>
      </c>
      <c r="J6" s="21" t="s">
        <v>104</v>
      </c>
      <c r="K6" s="21" t="s">
        <v>104</v>
      </c>
      <c r="M6" s="21" t="s">
        <v>105</v>
      </c>
      <c r="N6" s="21" t="s">
        <v>105</v>
      </c>
      <c r="O6" s="21" t="s">
        <v>105</v>
      </c>
      <c r="P6" s="21" t="s">
        <v>105</v>
      </c>
      <c r="Q6" s="21" t="s">
        <v>105</v>
      </c>
      <c r="R6" s="21" t="s">
        <v>105</v>
      </c>
      <c r="S6" s="21" t="s">
        <v>105</v>
      </c>
      <c r="T6" s="21" t="s">
        <v>105</v>
      </c>
      <c r="U6" s="21" t="s">
        <v>105</v>
      </c>
    </row>
    <row r="7" spans="1:26" ht="23.25">
      <c r="A7" s="21" t="s">
        <v>3</v>
      </c>
      <c r="C7" s="11" t="s">
        <v>150</v>
      </c>
      <c r="E7" s="11" t="s">
        <v>151</v>
      </c>
      <c r="G7" s="11" t="s">
        <v>152</v>
      </c>
      <c r="I7" s="11" t="s">
        <v>73</v>
      </c>
      <c r="K7" s="21" t="s">
        <v>153</v>
      </c>
      <c r="M7" s="21" t="s">
        <v>150</v>
      </c>
      <c r="O7" s="21" t="s">
        <v>151</v>
      </c>
      <c r="Q7" s="21" t="s">
        <v>152</v>
      </c>
      <c r="S7" s="21" t="s">
        <v>73</v>
      </c>
      <c r="U7" s="21" t="s">
        <v>153</v>
      </c>
      <c r="Z7" s="3"/>
    </row>
    <row r="8" spans="1:26" ht="18.75">
      <c r="A8" s="2" t="s">
        <v>32</v>
      </c>
      <c r="C8" s="4">
        <v>0</v>
      </c>
      <c r="D8" s="4"/>
      <c r="E8" s="4">
        <v>9258260335</v>
      </c>
      <c r="F8" s="4"/>
      <c r="G8" s="4">
        <v>428673334</v>
      </c>
      <c r="H8" s="4"/>
      <c r="I8" s="4">
        <f>C8+E8+G8</f>
        <v>9686933669</v>
      </c>
      <c r="K8" s="7">
        <v>-0.20650235644565915</v>
      </c>
      <c r="M8" s="4">
        <v>1225013193</v>
      </c>
      <c r="N8" s="4"/>
      <c r="O8" s="4">
        <v>1974835173</v>
      </c>
      <c r="P8" s="4"/>
      <c r="Q8" s="4">
        <v>428673334</v>
      </c>
      <c r="R8" s="4"/>
      <c r="S8" s="4">
        <f>M8+O8+Q8</f>
        <v>3628521700</v>
      </c>
      <c r="U8" s="7">
        <v>-8.509500614679406E-3</v>
      </c>
    </row>
    <row r="9" spans="1:26" ht="18.75">
      <c r="A9" s="2" t="s">
        <v>16</v>
      </c>
      <c r="C9" s="4">
        <v>0</v>
      </c>
      <c r="D9" s="4"/>
      <c r="E9" s="4">
        <v>0</v>
      </c>
      <c r="F9" s="4"/>
      <c r="G9" s="4">
        <v>89445720</v>
      </c>
      <c r="H9" s="4"/>
      <c r="I9" s="4">
        <f t="shared" ref="I9:I69" si="0">C9+E9+G9</f>
        <v>89445720</v>
      </c>
      <c r="K9" s="7">
        <v>-1.9067697359267037E-3</v>
      </c>
      <c r="M9" s="4">
        <v>0</v>
      </c>
      <c r="N9" s="4"/>
      <c r="O9" s="4">
        <v>0</v>
      </c>
      <c r="P9" s="4"/>
      <c r="Q9" s="4">
        <v>89445720</v>
      </c>
      <c r="R9" s="4"/>
      <c r="S9" s="4">
        <f t="shared" ref="S9:S69" si="1">M9+O9+Q9</f>
        <v>89445720</v>
      </c>
      <c r="U9" s="7">
        <v>-2.0976542852711673E-4</v>
      </c>
    </row>
    <row r="10" spans="1:26" ht="18.75">
      <c r="A10" s="2" t="s">
        <v>31</v>
      </c>
      <c r="C10" s="4">
        <v>0</v>
      </c>
      <c r="D10" s="4"/>
      <c r="E10" s="4">
        <v>-3340010537</v>
      </c>
      <c r="F10" s="4"/>
      <c r="G10" s="4">
        <v>536493107</v>
      </c>
      <c r="H10" s="4"/>
      <c r="I10" s="4">
        <f t="shared" si="0"/>
        <v>-2803517430</v>
      </c>
      <c r="K10" s="7">
        <v>5.9764315046790507E-2</v>
      </c>
      <c r="M10" s="4">
        <v>138083274</v>
      </c>
      <c r="N10" s="4"/>
      <c r="O10" s="4">
        <v>-1420</v>
      </c>
      <c r="P10" s="4"/>
      <c r="Q10" s="4">
        <v>1943074095</v>
      </c>
      <c r="R10" s="4"/>
      <c r="S10" s="4">
        <f t="shared" si="1"/>
        <v>2081155949</v>
      </c>
      <c r="U10" s="7">
        <v>-4.8806647145748653E-3</v>
      </c>
    </row>
    <row r="11" spans="1:26" ht="18.75">
      <c r="A11" s="2" t="s">
        <v>43</v>
      </c>
      <c r="C11" s="4">
        <v>0</v>
      </c>
      <c r="D11" s="4"/>
      <c r="E11" s="4">
        <v>0</v>
      </c>
      <c r="F11" s="4"/>
      <c r="G11" s="4">
        <v>11898785795</v>
      </c>
      <c r="H11" s="4"/>
      <c r="I11" s="4">
        <f t="shared" si="0"/>
        <v>11898785795</v>
      </c>
      <c r="K11" s="7">
        <v>-0.25365377625872498</v>
      </c>
      <c r="M11" s="4">
        <v>0</v>
      </c>
      <c r="N11" s="4"/>
      <c r="O11" s="4">
        <v>0</v>
      </c>
      <c r="P11" s="4"/>
      <c r="Q11" s="4">
        <v>11862498688</v>
      </c>
      <c r="R11" s="4"/>
      <c r="S11" s="4">
        <f t="shared" si="1"/>
        <v>11862498688</v>
      </c>
      <c r="U11" s="7">
        <v>-2.7819577288781174E-2</v>
      </c>
    </row>
    <row r="12" spans="1:26" ht="18.75">
      <c r="A12" s="2" t="s">
        <v>42</v>
      </c>
      <c r="C12" s="4">
        <v>0</v>
      </c>
      <c r="D12" s="4"/>
      <c r="E12" s="4">
        <v>0</v>
      </c>
      <c r="F12" s="4"/>
      <c r="G12" s="4">
        <v>-4322035424</v>
      </c>
      <c r="H12" s="4"/>
      <c r="I12" s="4">
        <f t="shared" si="0"/>
        <v>-4322035424</v>
      </c>
      <c r="K12" s="7">
        <v>9.2135502336907107E-2</v>
      </c>
      <c r="M12" s="4">
        <v>0</v>
      </c>
      <c r="N12" s="4"/>
      <c r="O12" s="4">
        <v>0</v>
      </c>
      <c r="P12" s="4"/>
      <c r="Q12" s="4">
        <v>-9993971241</v>
      </c>
      <c r="R12" s="4"/>
      <c r="S12" s="4">
        <f t="shared" si="1"/>
        <v>-9993971241</v>
      </c>
      <c r="U12" s="7">
        <v>2.3437562580479486E-2</v>
      </c>
    </row>
    <row r="13" spans="1:26" ht="18.75">
      <c r="A13" s="2" t="s">
        <v>50</v>
      </c>
      <c r="C13" s="4">
        <v>0</v>
      </c>
      <c r="D13" s="4"/>
      <c r="E13" s="4">
        <v>13988270552</v>
      </c>
      <c r="F13" s="4"/>
      <c r="G13" s="4">
        <v>-4265610612</v>
      </c>
      <c r="H13" s="4"/>
      <c r="I13" s="4">
        <f t="shared" si="0"/>
        <v>9722659940</v>
      </c>
      <c r="K13" s="7">
        <v>-0.20726395546146803</v>
      </c>
      <c r="M13" s="4">
        <v>0</v>
      </c>
      <c r="N13" s="4"/>
      <c r="O13" s="4">
        <v>-2701247309</v>
      </c>
      <c r="P13" s="4"/>
      <c r="Q13" s="4">
        <v>-4265610612</v>
      </c>
      <c r="R13" s="4"/>
      <c r="S13" s="4">
        <f t="shared" si="1"/>
        <v>-6966857921</v>
      </c>
      <c r="U13" s="7">
        <v>1.6338466919223218E-2</v>
      </c>
    </row>
    <row r="14" spans="1:26" ht="18.75">
      <c r="A14" s="2" t="s">
        <v>143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f t="shared" si="0"/>
        <v>0</v>
      </c>
      <c r="K14" s="7">
        <v>0</v>
      </c>
      <c r="M14" s="4">
        <v>0</v>
      </c>
      <c r="N14" s="4"/>
      <c r="O14" s="4">
        <v>0</v>
      </c>
      <c r="P14" s="4"/>
      <c r="Q14" s="4">
        <v>538111876</v>
      </c>
      <c r="R14" s="4"/>
      <c r="S14" s="4">
        <f t="shared" si="1"/>
        <v>538111876</v>
      </c>
      <c r="U14" s="7">
        <v>-1.2619638845175678E-3</v>
      </c>
    </row>
    <row r="15" spans="1:26" ht="18.75">
      <c r="A15" s="2" t="s">
        <v>144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f t="shared" si="0"/>
        <v>0</v>
      </c>
      <c r="K15" s="7">
        <v>0</v>
      </c>
      <c r="M15" s="4">
        <v>0</v>
      </c>
      <c r="N15" s="4"/>
      <c r="O15" s="4">
        <v>0</v>
      </c>
      <c r="P15" s="4"/>
      <c r="Q15" s="4">
        <v>-14062637528</v>
      </c>
      <c r="R15" s="4"/>
      <c r="S15" s="4">
        <f t="shared" si="1"/>
        <v>-14062637528</v>
      </c>
      <c r="U15" s="7">
        <v>3.2979277122286384E-2</v>
      </c>
    </row>
    <row r="16" spans="1:26" ht="18.75">
      <c r="A16" s="2" t="s">
        <v>145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f t="shared" si="0"/>
        <v>0</v>
      </c>
      <c r="K16" s="7">
        <v>0</v>
      </c>
      <c r="M16" s="4">
        <v>0</v>
      </c>
      <c r="N16" s="4"/>
      <c r="O16" s="4">
        <v>0</v>
      </c>
      <c r="P16" s="4"/>
      <c r="Q16" s="4">
        <v>-297565952</v>
      </c>
      <c r="R16" s="4"/>
      <c r="S16" s="4">
        <f t="shared" si="1"/>
        <v>-297565952</v>
      </c>
      <c r="U16" s="7">
        <v>6.978427747728952E-4</v>
      </c>
    </row>
    <row r="17" spans="1:21" ht="18.75">
      <c r="A17" s="2" t="s">
        <v>146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f t="shared" si="0"/>
        <v>0</v>
      </c>
      <c r="K17" s="7">
        <v>0</v>
      </c>
      <c r="M17" s="4">
        <v>0</v>
      </c>
      <c r="N17" s="4"/>
      <c r="O17" s="4">
        <v>0</v>
      </c>
      <c r="P17" s="4"/>
      <c r="Q17" s="4">
        <v>420608849</v>
      </c>
      <c r="R17" s="4"/>
      <c r="S17" s="4">
        <f t="shared" si="1"/>
        <v>420608849</v>
      </c>
      <c r="U17" s="7">
        <v>-9.8639929839887635E-4</v>
      </c>
    </row>
    <row r="18" spans="1:21" ht="18.75">
      <c r="A18" s="2" t="s">
        <v>137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f t="shared" si="0"/>
        <v>0</v>
      </c>
      <c r="K18" s="7">
        <v>0</v>
      </c>
      <c r="M18" s="4">
        <v>909147</v>
      </c>
      <c r="N18" s="4"/>
      <c r="O18" s="4">
        <v>0</v>
      </c>
      <c r="P18" s="4"/>
      <c r="Q18" s="4">
        <v>104723505</v>
      </c>
      <c r="R18" s="4"/>
      <c r="S18" s="4">
        <f t="shared" si="1"/>
        <v>105632652</v>
      </c>
      <c r="U18" s="7">
        <v>-2.4772653753847356E-4</v>
      </c>
    </row>
    <row r="19" spans="1:21" ht="18.75">
      <c r="A19" s="2" t="s">
        <v>137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f t="shared" si="0"/>
        <v>0</v>
      </c>
      <c r="K19" s="7">
        <v>0</v>
      </c>
      <c r="M19" s="4">
        <v>0</v>
      </c>
      <c r="N19" s="4"/>
      <c r="O19" s="4">
        <v>0</v>
      </c>
      <c r="P19" s="4"/>
      <c r="Q19" s="4">
        <v>151446</v>
      </c>
      <c r="R19" s="4"/>
      <c r="S19" s="4">
        <f t="shared" si="1"/>
        <v>151446</v>
      </c>
      <c r="U19" s="7">
        <v>-3.5516663165904106E-7</v>
      </c>
    </row>
    <row r="20" spans="1:21" ht="18.75">
      <c r="A20" s="2" t="s">
        <v>147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f t="shared" si="0"/>
        <v>0</v>
      </c>
      <c r="K20" s="7">
        <v>0</v>
      </c>
      <c r="M20" s="4">
        <v>0</v>
      </c>
      <c r="N20" s="4"/>
      <c r="O20" s="4">
        <v>0</v>
      </c>
      <c r="P20" s="4"/>
      <c r="Q20" s="4">
        <v>-8066801984</v>
      </c>
      <c r="R20" s="4"/>
      <c r="S20" s="4">
        <f t="shared" si="1"/>
        <v>-8066801984</v>
      </c>
      <c r="U20" s="7">
        <v>1.8918022852487022E-2</v>
      </c>
    </row>
    <row r="21" spans="1:21" ht="18.75">
      <c r="A21" s="2" t="s">
        <v>26</v>
      </c>
      <c r="C21" s="4">
        <v>0</v>
      </c>
      <c r="D21" s="4"/>
      <c r="E21" s="4">
        <v>1413867633</v>
      </c>
      <c r="F21" s="4"/>
      <c r="G21" s="4">
        <v>0</v>
      </c>
      <c r="H21" s="4"/>
      <c r="I21" s="4">
        <f t="shared" si="0"/>
        <v>1413867633</v>
      </c>
      <c r="K21" s="7">
        <v>-3.0140290817835928E-2</v>
      </c>
      <c r="M21" s="4">
        <v>1338664000</v>
      </c>
      <c r="N21" s="4"/>
      <c r="O21" s="4">
        <v>-299407299</v>
      </c>
      <c r="P21" s="4"/>
      <c r="Q21" s="4">
        <v>-804618383</v>
      </c>
      <c r="R21" s="4"/>
      <c r="S21" s="4">
        <f t="shared" si="1"/>
        <v>234638318</v>
      </c>
      <c r="U21" s="7">
        <v>-5.5026676876380315E-4</v>
      </c>
    </row>
    <row r="22" spans="1:21" ht="18.75">
      <c r="A22" s="2" t="s">
        <v>148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f t="shared" si="0"/>
        <v>0</v>
      </c>
      <c r="K22" s="7">
        <v>0</v>
      </c>
      <c r="M22" s="4">
        <v>0</v>
      </c>
      <c r="N22" s="4"/>
      <c r="O22" s="4">
        <v>0</v>
      </c>
      <c r="P22" s="4"/>
      <c r="Q22" s="4">
        <v>95451800</v>
      </c>
      <c r="R22" s="4"/>
      <c r="S22" s="4">
        <f t="shared" si="1"/>
        <v>95451800</v>
      </c>
      <c r="U22" s="7">
        <v>-2.2385070778886503E-4</v>
      </c>
    </row>
    <row r="23" spans="1:21" ht="18.75">
      <c r="A23" s="2" t="s">
        <v>63</v>
      </c>
      <c r="C23" s="4">
        <v>-15760435</v>
      </c>
      <c r="D23" s="4"/>
      <c r="E23" s="4">
        <v>-34631833</v>
      </c>
      <c r="F23" s="4"/>
      <c r="G23" s="4">
        <v>0</v>
      </c>
      <c r="H23" s="4"/>
      <c r="I23" s="4">
        <f t="shared" si="0"/>
        <v>-50392268</v>
      </c>
      <c r="K23" s="7">
        <v>1.0742431448604547E-3</v>
      </c>
      <c r="M23" s="4">
        <v>-15760435</v>
      </c>
      <c r="N23" s="4"/>
      <c r="O23" s="4">
        <v>-34631833</v>
      </c>
      <c r="P23" s="4"/>
      <c r="Q23" s="4">
        <v>-5141571230</v>
      </c>
      <c r="R23" s="4"/>
      <c r="S23" s="4">
        <f t="shared" si="1"/>
        <v>-5191963498</v>
      </c>
      <c r="U23" s="7">
        <v>1.2176037579608258E-2</v>
      </c>
    </row>
    <row r="24" spans="1:21" ht="18.75">
      <c r="A24" s="2" t="s">
        <v>132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f t="shared" si="0"/>
        <v>0</v>
      </c>
      <c r="K24" s="7">
        <v>0</v>
      </c>
      <c r="M24" s="4">
        <v>10193040455</v>
      </c>
      <c r="N24" s="4"/>
      <c r="O24" s="4">
        <v>0</v>
      </c>
      <c r="P24" s="4"/>
      <c r="Q24" s="4">
        <v>-8763315308</v>
      </c>
      <c r="R24" s="4"/>
      <c r="S24" s="4">
        <f t="shared" si="1"/>
        <v>1429725147</v>
      </c>
      <c r="U24" s="7">
        <v>-3.3529486725183714E-3</v>
      </c>
    </row>
    <row r="25" spans="1:21" ht="18.75">
      <c r="A25" s="2" t="s">
        <v>58</v>
      </c>
      <c r="C25" s="4">
        <v>0</v>
      </c>
      <c r="D25" s="4"/>
      <c r="E25" s="4">
        <v>-1272384000</v>
      </c>
      <c r="F25" s="4"/>
      <c r="G25" s="4">
        <v>0</v>
      </c>
      <c r="H25" s="4"/>
      <c r="I25" s="4">
        <f t="shared" si="0"/>
        <v>-1272384000</v>
      </c>
      <c r="K25" s="7">
        <v>2.7124196704742976E-2</v>
      </c>
      <c r="M25" s="4">
        <v>11200000000</v>
      </c>
      <c r="N25" s="4"/>
      <c r="O25" s="4">
        <v>-35149607996</v>
      </c>
      <c r="P25" s="4"/>
      <c r="Q25" s="4">
        <v>-1133216893</v>
      </c>
      <c r="R25" s="4"/>
      <c r="S25" s="4">
        <f t="shared" si="1"/>
        <v>-25082824889</v>
      </c>
      <c r="U25" s="7">
        <v>5.8823491068233494E-2</v>
      </c>
    </row>
    <row r="26" spans="1:21" ht="18.75">
      <c r="A26" s="2" t="s">
        <v>118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f t="shared" si="0"/>
        <v>0</v>
      </c>
      <c r="K26" s="7">
        <v>0</v>
      </c>
      <c r="M26" s="4">
        <v>10583118557</v>
      </c>
      <c r="N26" s="4"/>
      <c r="O26" s="4">
        <v>0</v>
      </c>
      <c r="P26" s="4"/>
      <c r="Q26" s="4">
        <v>-21670096460</v>
      </c>
      <c r="R26" s="4"/>
      <c r="S26" s="4">
        <f t="shared" si="1"/>
        <v>-11086977903</v>
      </c>
      <c r="U26" s="7">
        <v>2.600084912831457E-2</v>
      </c>
    </row>
    <row r="27" spans="1:21" ht="18.75">
      <c r="A27" s="2" t="s">
        <v>149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f t="shared" si="0"/>
        <v>0</v>
      </c>
      <c r="K27" s="7">
        <v>0</v>
      </c>
      <c r="M27" s="4">
        <v>0</v>
      </c>
      <c r="N27" s="4"/>
      <c r="O27" s="4">
        <v>0</v>
      </c>
      <c r="P27" s="4"/>
      <c r="Q27" s="4">
        <v>8218129285</v>
      </c>
      <c r="R27" s="4"/>
      <c r="S27" s="4">
        <f t="shared" si="1"/>
        <v>8218129285</v>
      </c>
      <c r="U27" s="7">
        <v>-1.9272911114799819E-2</v>
      </c>
    </row>
    <row r="28" spans="1:21" ht="18.75">
      <c r="A28" s="2" t="s">
        <v>15</v>
      </c>
      <c r="C28" s="4">
        <v>0</v>
      </c>
      <c r="D28" s="4"/>
      <c r="E28" s="4">
        <v>-5840043750</v>
      </c>
      <c r="F28" s="4"/>
      <c r="G28" s="4">
        <v>0</v>
      </c>
      <c r="H28" s="4"/>
      <c r="I28" s="4">
        <f t="shared" si="0"/>
        <v>-5840043750</v>
      </c>
      <c r="K28" s="7">
        <v>0.12449582471903514</v>
      </c>
      <c r="M28" s="4">
        <v>4076872536</v>
      </c>
      <c r="N28" s="4"/>
      <c r="O28" s="4">
        <v>-8866378750</v>
      </c>
      <c r="P28" s="4"/>
      <c r="Q28" s="4">
        <v>7311785701</v>
      </c>
      <c r="R28" s="4"/>
      <c r="S28" s="4">
        <f t="shared" si="1"/>
        <v>2522279487</v>
      </c>
      <c r="U28" s="7">
        <v>-5.9151744483214082E-3</v>
      </c>
    </row>
    <row r="29" spans="1:21" ht="18.75">
      <c r="A29" s="2" t="s">
        <v>56</v>
      </c>
      <c r="C29" s="4">
        <v>0</v>
      </c>
      <c r="D29" s="4"/>
      <c r="E29" s="4">
        <v>2439398700</v>
      </c>
      <c r="F29" s="4"/>
      <c r="G29" s="4">
        <v>0</v>
      </c>
      <c r="H29" s="4"/>
      <c r="I29" s="4">
        <f t="shared" si="0"/>
        <v>2439398700</v>
      </c>
      <c r="K29" s="7">
        <v>-5.2002170869874423E-2</v>
      </c>
      <c r="M29" s="4">
        <v>441915709</v>
      </c>
      <c r="N29" s="4"/>
      <c r="O29" s="4">
        <v>-8469306000</v>
      </c>
      <c r="P29" s="4"/>
      <c r="Q29" s="4">
        <v>0</v>
      </c>
      <c r="R29" s="4"/>
      <c r="S29" s="4">
        <f t="shared" si="1"/>
        <v>-8027390291</v>
      </c>
      <c r="U29" s="7">
        <v>1.8825595728292323E-2</v>
      </c>
    </row>
    <row r="30" spans="1:21" ht="18.75">
      <c r="A30" s="2" t="s">
        <v>29</v>
      </c>
      <c r="C30" s="4">
        <v>0</v>
      </c>
      <c r="D30" s="4"/>
      <c r="E30" s="4">
        <v>-1330219677</v>
      </c>
      <c r="F30" s="4"/>
      <c r="G30" s="4">
        <v>0</v>
      </c>
      <c r="H30" s="4"/>
      <c r="I30" s="4">
        <f t="shared" si="0"/>
        <v>-1330219677</v>
      </c>
      <c r="K30" s="7">
        <v>2.8357115603047243E-2</v>
      </c>
      <c r="M30" s="4">
        <v>1451105051</v>
      </c>
      <c r="N30" s="4"/>
      <c r="O30" s="4">
        <v>-15442115391</v>
      </c>
      <c r="P30" s="4"/>
      <c r="Q30" s="4">
        <v>0</v>
      </c>
      <c r="R30" s="4"/>
      <c r="S30" s="4">
        <f t="shared" si="1"/>
        <v>-13991010340</v>
      </c>
      <c r="U30" s="7">
        <v>3.2811299182313264E-2</v>
      </c>
    </row>
    <row r="31" spans="1:21" ht="18.75">
      <c r="A31" s="2" t="s">
        <v>18</v>
      </c>
      <c r="C31" s="4">
        <v>0</v>
      </c>
      <c r="D31" s="4"/>
      <c r="E31" s="4">
        <v>8189977950</v>
      </c>
      <c r="F31" s="4"/>
      <c r="G31" s="4">
        <v>0</v>
      </c>
      <c r="H31" s="4"/>
      <c r="I31" s="4">
        <f t="shared" si="0"/>
        <v>8189977950</v>
      </c>
      <c r="K31" s="7">
        <v>-0.17459082550810731</v>
      </c>
      <c r="M31" s="4">
        <v>3370500000</v>
      </c>
      <c r="N31" s="4"/>
      <c r="O31" s="4">
        <v>-20687671575</v>
      </c>
      <c r="P31" s="4"/>
      <c r="Q31" s="4">
        <v>0</v>
      </c>
      <c r="R31" s="4"/>
      <c r="S31" s="4">
        <f t="shared" si="1"/>
        <v>-17317171575</v>
      </c>
      <c r="U31" s="7">
        <v>4.0611713073666129E-2</v>
      </c>
    </row>
    <row r="32" spans="1:21" ht="18.75">
      <c r="A32" s="2" t="s">
        <v>39</v>
      </c>
      <c r="C32" s="4">
        <v>24527690824</v>
      </c>
      <c r="D32" s="4"/>
      <c r="E32" s="4">
        <v>-24720340105</v>
      </c>
      <c r="F32" s="4"/>
      <c r="G32" s="4">
        <v>0</v>
      </c>
      <c r="H32" s="4"/>
      <c r="I32" s="4">
        <f t="shared" si="0"/>
        <v>-192649281</v>
      </c>
      <c r="K32" s="7">
        <v>4.1068238777533378E-3</v>
      </c>
      <c r="M32" s="4">
        <v>24527690824</v>
      </c>
      <c r="N32" s="4"/>
      <c r="O32" s="4">
        <v>-34010204905</v>
      </c>
      <c r="P32" s="4"/>
      <c r="Q32" s="4">
        <v>0</v>
      </c>
      <c r="R32" s="4"/>
      <c r="S32" s="4">
        <f t="shared" si="1"/>
        <v>-9482514081</v>
      </c>
      <c r="U32" s="7">
        <v>2.2238108539071332E-2</v>
      </c>
    </row>
    <row r="33" spans="1:21" ht="18.75">
      <c r="A33" s="2" t="s">
        <v>52</v>
      </c>
      <c r="C33" s="4">
        <v>0</v>
      </c>
      <c r="D33" s="4"/>
      <c r="E33" s="4">
        <v>10561781250</v>
      </c>
      <c r="F33" s="4"/>
      <c r="G33" s="4">
        <v>0</v>
      </c>
      <c r="H33" s="4"/>
      <c r="I33" s="4">
        <f t="shared" si="0"/>
        <v>10561781250</v>
      </c>
      <c r="K33" s="7">
        <v>-0.22515202342804227</v>
      </c>
      <c r="M33" s="4">
        <v>588949153</v>
      </c>
      <c r="N33" s="4"/>
      <c r="O33" s="4">
        <v>-14786493750</v>
      </c>
      <c r="P33" s="4"/>
      <c r="Q33" s="4">
        <v>0</v>
      </c>
      <c r="R33" s="4"/>
      <c r="S33" s="4">
        <f t="shared" si="1"/>
        <v>-14197544597</v>
      </c>
      <c r="U33" s="7">
        <v>3.3295657147402423E-2</v>
      </c>
    </row>
    <row r="34" spans="1:21" ht="18.75">
      <c r="A34" s="2" t="s">
        <v>37</v>
      </c>
      <c r="C34" s="4">
        <v>0</v>
      </c>
      <c r="D34" s="4"/>
      <c r="E34" s="4">
        <v>16347719542</v>
      </c>
      <c r="F34" s="4"/>
      <c r="G34" s="4">
        <v>0</v>
      </c>
      <c r="H34" s="4"/>
      <c r="I34" s="4">
        <f t="shared" si="0"/>
        <v>16347719542</v>
      </c>
      <c r="K34" s="7">
        <v>-0.3484944486343578</v>
      </c>
      <c r="M34" s="4">
        <v>18378396199</v>
      </c>
      <c r="N34" s="4"/>
      <c r="O34" s="4">
        <v>-12484072547</v>
      </c>
      <c r="P34" s="4"/>
      <c r="Q34" s="4">
        <v>0</v>
      </c>
      <c r="R34" s="4"/>
      <c r="S34" s="4">
        <f t="shared" si="1"/>
        <v>5894323652</v>
      </c>
      <c r="U34" s="7">
        <v>-1.3823191615421058E-2</v>
      </c>
    </row>
    <row r="35" spans="1:21" ht="18.75">
      <c r="A35" s="2" t="s">
        <v>30</v>
      </c>
      <c r="C35" s="4">
        <v>0</v>
      </c>
      <c r="D35" s="4"/>
      <c r="E35" s="4">
        <v>-24744886650</v>
      </c>
      <c r="F35" s="4"/>
      <c r="G35" s="4">
        <v>0</v>
      </c>
      <c r="H35" s="4"/>
      <c r="I35" s="4">
        <f t="shared" si="0"/>
        <v>-24744886650</v>
      </c>
      <c r="K35" s="7">
        <v>0.52750205357122415</v>
      </c>
      <c r="M35" s="4">
        <v>12429415805</v>
      </c>
      <c r="N35" s="4"/>
      <c r="O35" s="4">
        <v>-27788403802</v>
      </c>
      <c r="P35" s="4"/>
      <c r="Q35" s="4">
        <v>0</v>
      </c>
      <c r="R35" s="4"/>
      <c r="S35" s="4">
        <f t="shared" si="1"/>
        <v>-15358987997</v>
      </c>
      <c r="U35" s="7">
        <v>3.6019439487250449E-2</v>
      </c>
    </row>
    <row r="36" spans="1:21" ht="18.75">
      <c r="A36" s="2" t="s">
        <v>33</v>
      </c>
      <c r="C36" s="4">
        <v>0</v>
      </c>
      <c r="D36" s="4"/>
      <c r="E36" s="4">
        <v>1324074600</v>
      </c>
      <c r="F36" s="4"/>
      <c r="G36" s="4">
        <v>0</v>
      </c>
      <c r="H36" s="4"/>
      <c r="I36" s="4">
        <f t="shared" si="0"/>
        <v>1324074600</v>
      </c>
      <c r="K36" s="7">
        <v>-2.822611719587316E-2</v>
      </c>
      <c r="M36" s="4">
        <v>2044181705</v>
      </c>
      <c r="N36" s="4"/>
      <c r="O36" s="4">
        <v>-3399651000</v>
      </c>
      <c r="P36" s="4"/>
      <c r="Q36" s="4">
        <v>0</v>
      </c>
      <c r="R36" s="4"/>
      <c r="S36" s="4">
        <f t="shared" si="1"/>
        <v>-1355469295</v>
      </c>
      <c r="U36" s="7">
        <v>3.1788060683174534E-3</v>
      </c>
    </row>
    <row r="37" spans="1:21" ht="18.75">
      <c r="A37" s="2" t="s">
        <v>49</v>
      </c>
      <c r="C37" s="4">
        <v>71512524335</v>
      </c>
      <c r="D37" s="4"/>
      <c r="E37" s="4">
        <v>-62719561916</v>
      </c>
      <c r="F37" s="4"/>
      <c r="G37" s="4">
        <v>0</v>
      </c>
      <c r="H37" s="4"/>
      <c r="I37" s="4">
        <f t="shared" si="0"/>
        <v>8792962419</v>
      </c>
      <c r="K37" s="7">
        <v>-0.18744501838310496</v>
      </c>
      <c r="M37" s="4">
        <v>71512524335</v>
      </c>
      <c r="N37" s="4"/>
      <c r="O37" s="4">
        <v>-131130082916</v>
      </c>
      <c r="P37" s="4"/>
      <c r="Q37" s="4">
        <v>0</v>
      </c>
      <c r="R37" s="4"/>
      <c r="S37" s="4">
        <f t="shared" si="1"/>
        <v>-59617558581</v>
      </c>
      <c r="U37" s="7">
        <v>0.1398133160925302</v>
      </c>
    </row>
    <row r="38" spans="1:21" ht="18.75">
      <c r="A38" s="2" t="s">
        <v>21</v>
      </c>
      <c r="C38" s="4">
        <v>0</v>
      </c>
      <c r="D38" s="4"/>
      <c r="E38" s="4">
        <v>3405977631</v>
      </c>
      <c r="F38" s="4"/>
      <c r="G38" s="4">
        <v>0</v>
      </c>
      <c r="H38" s="4"/>
      <c r="I38" s="4">
        <f t="shared" si="0"/>
        <v>3405977631</v>
      </c>
      <c r="K38" s="7">
        <v>-7.2607331776569403E-2</v>
      </c>
      <c r="M38" s="4">
        <v>4454273850</v>
      </c>
      <c r="N38" s="4"/>
      <c r="O38" s="4">
        <v>-12976774774</v>
      </c>
      <c r="P38" s="4"/>
      <c r="Q38" s="4">
        <v>0</v>
      </c>
      <c r="R38" s="4"/>
      <c r="S38" s="4">
        <f t="shared" si="1"/>
        <v>-8522500924</v>
      </c>
      <c r="U38" s="7">
        <v>1.9986714383266279E-2</v>
      </c>
    </row>
    <row r="39" spans="1:21" ht="18.75">
      <c r="A39" s="2" t="s">
        <v>22</v>
      </c>
      <c r="C39" s="4">
        <v>0</v>
      </c>
      <c r="D39" s="4"/>
      <c r="E39" s="4">
        <v>-33344910225</v>
      </c>
      <c r="F39" s="4"/>
      <c r="G39" s="4">
        <v>0</v>
      </c>
      <c r="H39" s="4"/>
      <c r="I39" s="4">
        <f t="shared" si="0"/>
        <v>-33344910225</v>
      </c>
      <c r="K39" s="7">
        <v>0.71083407528300835</v>
      </c>
      <c r="M39" s="4">
        <v>37000508982</v>
      </c>
      <c r="N39" s="4"/>
      <c r="O39" s="4">
        <v>-63056400549</v>
      </c>
      <c r="P39" s="4"/>
      <c r="Q39" s="4">
        <v>0</v>
      </c>
      <c r="R39" s="4"/>
      <c r="S39" s="4">
        <f t="shared" si="1"/>
        <v>-26055891567</v>
      </c>
      <c r="U39" s="7">
        <v>6.1105497951247326E-2</v>
      </c>
    </row>
    <row r="40" spans="1:21" ht="18.75">
      <c r="A40" s="2" t="s">
        <v>48</v>
      </c>
      <c r="C40" s="4">
        <v>0</v>
      </c>
      <c r="D40" s="4"/>
      <c r="E40" s="4">
        <v>468197550</v>
      </c>
      <c r="F40" s="4"/>
      <c r="G40" s="4">
        <v>0</v>
      </c>
      <c r="H40" s="4"/>
      <c r="I40" s="4">
        <f t="shared" si="0"/>
        <v>468197550</v>
      </c>
      <c r="K40" s="7">
        <v>-9.9808567561983919E-3</v>
      </c>
      <c r="M40" s="4">
        <v>221539948</v>
      </c>
      <c r="N40" s="4"/>
      <c r="O40" s="4">
        <v>-9129852225</v>
      </c>
      <c r="P40" s="4"/>
      <c r="Q40" s="4">
        <v>0</v>
      </c>
      <c r="R40" s="4"/>
      <c r="S40" s="4">
        <f t="shared" si="1"/>
        <v>-8908312277</v>
      </c>
      <c r="U40" s="7">
        <v>2.0891507634331525E-2</v>
      </c>
    </row>
    <row r="41" spans="1:21" ht="18.75">
      <c r="A41" s="2" t="s">
        <v>17</v>
      </c>
      <c r="C41" s="4">
        <v>2223360000</v>
      </c>
      <c r="D41" s="4"/>
      <c r="E41" s="4">
        <v>19511312805</v>
      </c>
      <c r="F41" s="4"/>
      <c r="G41" s="4">
        <v>0</v>
      </c>
      <c r="H41" s="4"/>
      <c r="I41" s="4">
        <f t="shared" si="0"/>
        <v>21734672805</v>
      </c>
      <c r="K41" s="7">
        <v>-0.46333146320296997</v>
      </c>
      <c r="M41" s="4">
        <v>2223360000</v>
      </c>
      <c r="N41" s="4"/>
      <c r="O41" s="4">
        <v>5767060599</v>
      </c>
      <c r="P41" s="4"/>
      <c r="Q41" s="4">
        <v>0</v>
      </c>
      <c r="R41" s="4"/>
      <c r="S41" s="4">
        <f t="shared" si="1"/>
        <v>7990420599</v>
      </c>
      <c r="U41" s="7">
        <v>-1.8738895511838195E-2</v>
      </c>
    </row>
    <row r="42" spans="1:21" ht="18.75">
      <c r="A42" s="2" t="s">
        <v>34</v>
      </c>
      <c r="C42" s="4">
        <v>55897450916</v>
      </c>
      <c r="D42" s="4"/>
      <c r="E42" s="4">
        <v>-59653653604</v>
      </c>
      <c r="F42" s="4"/>
      <c r="G42" s="4">
        <v>0</v>
      </c>
      <c r="H42" s="4"/>
      <c r="I42" s="4">
        <f t="shared" si="0"/>
        <v>-3756202688</v>
      </c>
      <c r="K42" s="7">
        <v>8.0073295932828692E-2</v>
      </c>
      <c r="M42" s="4">
        <v>55897450916</v>
      </c>
      <c r="N42" s="4"/>
      <c r="O42" s="4">
        <v>-73177206829</v>
      </c>
      <c r="P42" s="4"/>
      <c r="Q42" s="4">
        <v>0</v>
      </c>
      <c r="R42" s="4"/>
      <c r="S42" s="4">
        <f t="shared" si="1"/>
        <v>-17279755913</v>
      </c>
      <c r="U42" s="7">
        <v>4.0523966981700459E-2</v>
      </c>
    </row>
    <row r="43" spans="1:21" ht="18.75">
      <c r="A43" s="2" t="s">
        <v>45</v>
      </c>
      <c r="C43" s="4">
        <v>0</v>
      </c>
      <c r="D43" s="4"/>
      <c r="E43" s="4">
        <v>-202786200</v>
      </c>
      <c r="F43" s="4"/>
      <c r="G43" s="4">
        <v>0</v>
      </c>
      <c r="H43" s="4"/>
      <c r="I43" s="4">
        <f t="shared" si="0"/>
        <v>-202786200</v>
      </c>
      <c r="K43" s="7">
        <v>4.3229188498184121E-3</v>
      </c>
      <c r="M43" s="4">
        <v>1002313484</v>
      </c>
      <c r="N43" s="4"/>
      <c r="O43" s="4">
        <v>-4157117100</v>
      </c>
      <c r="P43" s="4"/>
      <c r="Q43" s="4">
        <v>0</v>
      </c>
      <c r="R43" s="4"/>
      <c r="S43" s="4">
        <f t="shared" si="1"/>
        <v>-3154803616</v>
      </c>
      <c r="U43" s="7">
        <v>7.3985511260811297E-3</v>
      </c>
    </row>
    <row r="44" spans="1:21" ht="18.75">
      <c r="A44" s="2" t="s">
        <v>55</v>
      </c>
      <c r="C44" s="4">
        <v>0</v>
      </c>
      <c r="D44" s="4"/>
      <c r="E44" s="4">
        <v>-9090587250</v>
      </c>
      <c r="F44" s="4"/>
      <c r="G44" s="4">
        <v>0</v>
      </c>
      <c r="H44" s="4"/>
      <c r="I44" s="4">
        <f t="shared" si="0"/>
        <v>-9090587250</v>
      </c>
      <c r="K44" s="7">
        <v>0.1937896709881832</v>
      </c>
      <c r="M44" s="4">
        <v>20150000000</v>
      </c>
      <c r="N44" s="4"/>
      <c r="O44" s="4">
        <v>-4930488000</v>
      </c>
      <c r="P44" s="4"/>
      <c r="Q44" s="4">
        <v>0</v>
      </c>
      <c r="R44" s="4"/>
      <c r="S44" s="4">
        <f t="shared" si="1"/>
        <v>15219512000</v>
      </c>
      <c r="U44" s="7">
        <v>-3.5692344548778808E-2</v>
      </c>
    </row>
    <row r="45" spans="1:21" ht="18.75">
      <c r="A45" s="2" t="s">
        <v>36</v>
      </c>
      <c r="C45" s="4">
        <v>30172672320</v>
      </c>
      <c r="D45" s="4"/>
      <c r="E45" s="4">
        <v>-29048410303</v>
      </c>
      <c r="F45" s="4"/>
      <c r="G45" s="4">
        <v>0</v>
      </c>
      <c r="H45" s="4"/>
      <c r="I45" s="4">
        <f t="shared" si="0"/>
        <v>1124262017</v>
      </c>
      <c r="K45" s="7">
        <v>-2.3966588778842779E-2</v>
      </c>
      <c r="M45" s="4">
        <v>30172672320</v>
      </c>
      <c r="N45" s="4"/>
      <c r="O45" s="4">
        <v>-46733171037</v>
      </c>
      <c r="P45" s="4"/>
      <c r="Q45" s="4">
        <v>0</v>
      </c>
      <c r="R45" s="4"/>
      <c r="S45" s="4">
        <f t="shared" si="1"/>
        <v>-16560498717</v>
      </c>
      <c r="U45" s="7">
        <v>3.883718650813333E-2</v>
      </c>
    </row>
    <row r="46" spans="1:21" ht="18.75">
      <c r="A46" s="2" t="s">
        <v>47</v>
      </c>
      <c r="C46" s="4">
        <v>0</v>
      </c>
      <c r="D46" s="4"/>
      <c r="E46" s="4">
        <v>-19005716011</v>
      </c>
      <c r="F46" s="4"/>
      <c r="G46" s="4">
        <v>0</v>
      </c>
      <c r="H46" s="4"/>
      <c r="I46" s="4">
        <f t="shared" si="0"/>
        <v>-19005716011</v>
      </c>
      <c r="K46" s="7">
        <v>0.40515660334996906</v>
      </c>
      <c r="M46" s="4">
        <v>1484161339</v>
      </c>
      <c r="N46" s="4"/>
      <c r="O46" s="4">
        <v>-28775009288</v>
      </c>
      <c r="P46" s="4"/>
      <c r="Q46" s="4">
        <v>0</v>
      </c>
      <c r="R46" s="4"/>
      <c r="S46" s="4">
        <f t="shared" si="1"/>
        <v>-27290847949</v>
      </c>
      <c r="U46" s="7">
        <v>6.4001680738780681E-2</v>
      </c>
    </row>
    <row r="47" spans="1:21" ht="18.75">
      <c r="A47" s="2" t="s">
        <v>44</v>
      </c>
      <c r="C47" s="4">
        <v>0</v>
      </c>
      <c r="D47" s="4"/>
      <c r="E47" s="4">
        <v>-823073400</v>
      </c>
      <c r="F47" s="4"/>
      <c r="G47" s="4">
        <v>0</v>
      </c>
      <c r="H47" s="4"/>
      <c r="I47" s="4">
        <f t="shared" si="0"/>
        <v>-823073400</v>
      </c>
      <c r="K47" s="7">
        <v>1.7545964743380611E-2</v>
      </c>
      <c r="M47" s="4">
        <v>0</v>
      </c>
      <c r="N47" s="4"/>
      <c r="O47" s="4">
        <v>-17970435900</v>
      </c>
      <c r="P47" s="4"/>
      <c r="Q47" s="4">
        <v>0</v>
      </c>
      <c r="R47" s="4"/>
      <c r="S47" s="4">
        <f t="shared" si="1"/>
        <v>-17970435900</v>
      </c>
      <c r="U47" s="7">
        <v>4.214372903904829E-2</v>
      </c>
    </row>
    <row r="48" spans="1:21" ht="18.75">
      <c r="A48" s="2" t="s">
        <v>59</v>
      </c>
      <c r="C48" s="4">
        <v>0</v>
      </c>
      <c r="D48" s="4"/>
      <c r="E48" s="4">
        <v>2962301985</v>
      </c>
      <c r="F48" s="4"/>
      <c r="G48" s="4">
        <v>0</v>
      </c>
      <c r="H48" s="4"/>
      <c r="I48" s="4">
        <f t="shared" si="0"/>
        <v>2962301985</v>
      </c>
      <c r="K48" s="7">
        <v>-6.3149223614876154E-2</v>
      </c>
      <c r="M48" s="4">
        <v>0</v>
      </c>
      <c r="N48" s="4"/>
      <c r="O48" s="4">
        <v>3237690472</v>
      </c>
      <c r="P48" s="4"/>
      <c r="Q48" s="4">
        <v>0</v>
      </c>
      <c r="R48" s="4"/>
      <c r="S48" s="4">
        <f t="shared" si="1"/>
        <v>3237690472</v>
      </c>
      <c r="U48" s="7">
        <v>-7.5929349028354054E-3</v>
      </c>
    </row>
    <row r="49" spans="1:21" ht="18.75">
      <c r="A49" s="2" t="s">
        <v>23</v>
      </c>
      <c r="C49" s="4">
        <v>0</v>
      </c>
      <c r="D49" s="4"/>
      <c r="E49" s="4">
        <v>-11925617850</v>
      </c>
      <c r="F49" s="4"/>
      <c r="G49" s="4">
        <v>0</v>
      </c>
      <c r="H49" s="4"/>
      <c r="I49" s="4">
        <f t="shared" si="0"/>
        <v>-11925617850</v>
      </c>
      <c r="K49" s="7">
        <v>0.25422577177093864</v>
      </c>
      <c r="M49" s="4">
        <v>0</v>
      </c>
      <c r="N49" s="4"/>
      <c r="O49" s="4">
        <v>-49561841925</v>
      </c>
      <c r="P49" s="4"/>
      <c r="Q49" s="4">
        <v>0</v>
      </c>
      <c r="R49" s="4"/>
      <c r="S49" s="4">
        <f t="shared" si="1"/>
        <v>-49561841925</v>
      </c>
      <c r="U49" s="7">
        <v>0.1162309500106975</v>
      </c>
    </row>
    <row r="50" spans="1:21" ht="18.75">
      <c r="A50" s="2" t="s">
        <v>61</v>
      </c>
      <c r="C50" s="4">
        <v>0</v>
      </c>
      <c r="D50" s="4"/>
      <c r="E50" s="4">
        <v>-2459455095</v>
      </c>
      <c r="F50" s="4"/>
      <c r="G50" s="4">
        <v>0</v>
      </c>
      <c r="H50" s="4"/>
      <c r="I50" s="4">
        <f t="shared" si="0"/>
        <v>-2459455095</v>
      </c>
      <c r="K50" s="7">
        <v>5.2429725447083839E-2</v>
      </c>
      <c r="M50" s="4">
        <v>0</v>
      </c>
      <c r="N50" s="4"/>
      <c r="O50" s="4">
        <v>-9653212374</v>
      </c>
      <c r="P50" s="4"/>
      <c r="Q50" s="4">
        <v>0</v>
      </c>
      <c r="R50" s="4"/>
      <c r="S50" s="4">
        <f t="shared" si="1"/>
        <v>-9653212374</v>
      </c>
      <c r="U50" s="7">
        <v>2.2638425072718692E-2</v>
      </c>
    </row>
    <row r="51" spans="1:21" ht="18.75">
      <c r="A51" s="2" t="s">
        <v>60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f t="shared" si="0"/>
        <v>0</v>
      </c>
      <c r="K51" s="7">
        <v>0</v>
      </c>
      <c r="M51" s="4">
        <v>0</v>
      </c>
      <c r="N51" s="4"/>
      <c r="O51" s="4">
        <v>0</v>
      </c>
      <c r="P51" s="4"/>
      <c r="Q51" s="4">
        <v>0</v>
      </c>
      <c r="R51" s="4"/>
      <c r="S51" s="4">
        <f t="shared" si="1"/>
        <v>0</v>
      </c>
      <c r="U51" s="7">
        <v>0</v>
      </c>
    </row>
    <row r="52" spans="1:21" ht="18.75">
      <c r="A52" s="2" t="s">
        <v>38</v>
      </c>
      <c r="C52" s="4">
        <v>0</v>
      </c>
      <c r="D52" s="4"/>
      <c r="E52" s="4">
        <v>477144000</v>
      </c>
      <c r="F52" s="4"/>
      <c r="G52" s="4">
        <v>0</v>
      </c>
      <c r="H52" s="4"/>
      <c r="I52" s="4">
        <f t="shared" si="0"/>
        <v>477144000</v>
      </c>
      <c r="K52" s="7">
        <v>-1.0171573764278616E-2</v>
      </c>
      <c r="M52" s="4">
        <v>0</v>
      </c>
      <c r="N52" s="4"/>
      <c r="O52" s="4">
        <v>-23857200000</v>
      </c>
      <c r="P52" s="4"/>
      <c r="Q52" s="4">
        <v>0</v>
      </c>
      <c r="R52" s="4"/>
      <c r="S52" s="4">
        <f t="shared" si="1"/>
        <v>-23857200000</v>
      </c>
      <c r="U52" s="7">
        <v>5.5949192219114895E-2</v>
      </c>
    </row>
    <row r="53" spans="1:21" ht="18.75">
      <c r="A53" s="2" t="s">
        <v>40</v>
      </c>
      <c r="C53" s="4">
        <v>0</v>
      </c>
      <c r="D53" s="4"/>
      <c r="E53" s="4">
        <v>-3180960000</v>
      </c>
      <c r="F53" s="4"/>
      <c r="G53" s="4">
        <v>0</v>
      </c>
      <c r="H53" s="4"/>
      <c r="I53" s="4">
        <f t="shared" si="0"/>
        <v>-3180960000</v>
      </c>
      <c r="K53" s="7">
        <v>6.7810491761857439E-2</v>
      </c>
      <c r="M53" s="4">
        <v>0</v>
      </c>
      <c r="N53" s="4"/>
      <c r="O53" s="4">
        <v>-25651399818</v>
      </c>
      <c r="P53" s="4"/>
      <c r="Q53" s="4">
        <v>0</v>
      </c>
      <c r="R53" s="4"/>
      <c r="S53" s="4">
        <f t="shared" si="1"/>
        <v>-25651399818</v>
      </c>
      <c r="U53" s="7">
        <v>6.0156895993941063E-2</v>
      </c>
    </row>
    <row r="54" spans="1:21" ht="18.75">
      <c r="A54" s="2" t="s">
        <v>35</v>
      </c>
      <c r="C54" s="4">
        <v>0</v>
      </c>
      <c r="D54" s="4"/>
      <c r="E54" s="4">
        <v>-1471194000</v>
      </c>
      <c r="F54" s="4"/>
      <c r="G54" s="4">
        <v>0</v>
      </c>
      <c r="H54" s="4"/>
      <c r="I54" s="4">
        <f t="shared" si="0"/>
        <v>-1471194000</v>
      </c>
      <c r="K54" s="7">
        <v>3.1362352439859062E-2</v>
      </c>
      <c r="M54" s="4">
        <v>0</v>
      </c>
      <c r="N54" s="4"/>
      <c r="O54" s="4">
        <v>-5765490000</v>
      </c>
      <c r="P54" s="4"/>
      <c r="Q54" s="4">
        <v>0</v>
      </c>
      <c r="R54" s="4"/>
      <c r="S54" s="4">
        <f t="shared" si="1"/>
        <v>-5765490000</v>
      </c>
      <c r="U54" s="7">
        <v>1.3521054786286098E-2</v>
      </c>
    </row>
    <row r="55" spans="1:21" ht="18.75">
      <c r="A55" s="2" t="s">
        <v>53</v>
      </c>
      <c r="C55" s="4">
        <v>0</v>
      </c>
      <c r="D55" s="4"/>
      <c r="E55" s="4">
        <v>795240000</v>
      </c>
      <c r="F55" s="4"/>
      <c r="G55" s="4">
        <v>0</v>
      </c>
      <c r="H55" s="4"/>
      <c r="I55" s="4">
        <f t="shared" si="0"/>
        <v>795240000</v>
      </c>
      <c r="K55" s="7">
        <v>-1.695262294046436E-2</v>
      </c>
      <c r="M55" s="4">
        <v>0</v>
      </c>
      <c r="N55" s="4"/>
      <c r="O55" s="4">
        <v>-894645000</v>
      </c>
      <c r="P55" s="4"/>
      <c r="Q55" s="4">
        <v>0</v>
      </c>
      <c r="R55" s="4"/>
      <c r="S55" s="4">
        <f t="shared" si="1"/>
        <v>-894645000</v>
      </c>
      <c r="U55" s="7">
        <v>2.0980947082168085E-3</v>
      </c>
    </row>
    <row r="56" spans="1:21" ht="18.75">
      <c r="A56" s="2" t="s">
        <v>24</v>
      </c>
      <c r="C56" s="4">
        <v>0</v>
      </c>
      <c r="D56" s="4"/>
      <c r="E56" s="4">
        <v>4559894152</v>
      </c>
      <c r="F56" s="4"/>
      <c r="G56" s="4">
        <v>0</v>
      </c>
      <c r="H56" s="4"/>
      <c r="I56" s="4">
        <f t="shared" si="0"/>
        <v>4559894152</v>
      </c>
      <c r="K56" s="7">
        <v>-9.7206083958659623E-2</v>
      </c>
      <c r="M56" s="4">
        <v>0</v>
      </c>
      <c r="N56" s="4"/>
      <c r="O56" s="4">
        <v>-1558739326</v>
      </c>
      <c r="P56" s="4"/>
      <c r="Q56" s="4">
        <v>0</v>
      </c>
      <c r="R56" s="4"/>
      <c r="S56" s="4">
        <f t="shared" si="1"/>
        <v>-1558739326</v>
      </c>
      <c r="U56" s="7">
        <v>3.6555088681768017E-3</v>
      </c>
    </row>
    <row r="57" spans="1:21" ht="18.75">
      <c r="A57" s="2" t="s">
        <v>46</v>
      </c>
      <c r="C57" s="4">
        <v>0</v>
      </c>
      <c r="D57" s="4"/>
      <c r="E57" s="4">
        <v>-9757146105</v>
      </c>
      <c r="F57" s="4"/>
      <c r="G57" s="4">
        <v>0</v>
      </c>
      <c r="H57" s="4"/>
      <c r="I57" s="4">
        <f t="shared" si="0"/>
        <v>-9757146105</v>
      </c>
      <c r="K57" s="7">
        <v>0.20799911837066229</v>
      </c>
      <c r="M57" s="4">
        <v>0</v>
      </c>
      <c r="N57" s="4"/>
      <c r="O57" s="4">
        <v>-14324320878</v>
      </c>
      <c r="P57" s="4"/>
      <c r="Q57" s="4">
        <v>0</v>
      </c>
      <c r="R57" s="4"/>
      <c r="S57" s="4">
        <f t="shared" si="1"/>
        <v>-14324320878</v>
      </c>
      <c r="U57" s="7">
        <v>3.3592969091574144E-2</v>
      </c>
    </row>
    <row r="58" spans="1:21" ht="18.75">
      <c r="A58" s="2" t="s">
        <v>65</v>
      </c>
      <c r="C58" s="4">
        <v>0</v>
      </c>
      <c r="D58" s="4"/>
      <c r="E58" s="4">
        <v>-5083712483</v>
      </c>
      <c r="F58" s="4"/>
      <c r="G58" s="4">
        <v>0</v>
      </c>
      <c r="H58" s="4"/>
      <c r="I58" s="4">
        <f t="shared" si="0"/>
        <v>-5083712483</v>
      </c>
      <c r="K58" s="7">
        <v>0.10837264330520451</v>
      </c>
      <c r="M58" s="4">
        <v>0</v>
      </c>
      <c r="N58" s="4"/>
      <c r="O58" s="4">
        <v>-5083712483</v>
      </c>
      <c r="P58" s="4"/>
      <c r="Q58" s="4">
        <v>0</v>
      </c>
      <c r="R58" s="4"/>
      <c r="S58" s="4">
        <f t="shared" si="1"/>
        <v>-5083712483</v>
      </c>
      <c r="U58" s="7">
        <v>1.1922170535439232E-2</v>
      </c>
    </row>
    <row r="59" spans="1:21" ht="18.75">
      <c r="A59" s="2" t="s">
        <v>57</v>
      </c>
      <c r="C59" s="4">
        <v>0</v>
      </c>
      <c r="D59" s="4"/>
      <c r="E59" s="4">
        <v>-357316870</v>
      </c>
      <c r="F59" s="4"/>
      <c r="G59" s="4">
        <v>0</v>
      </c>
      <c r="H59" s="4"/>
      <c r="I59" s="4">
        <f t="shared" si="0"/>
        <v>-357316870</v>
      </c>
      <c r="K59" s="7">
        <v>7.6171447203069783E-3</v>
      </c>
      <c r="M59" s="4">
        <v>0</v>
      </c>
      <c r="N59" s="4"/>
      <c r="O59" s="4">
        <v>-111579870</v>
      </c>
      <c r="P59" s="4"/>
      <c r="Q59" s="4">
        <v>0</v>
      </c>
      <c r="R59" s="4"/>
      <c r="S59" s="4">
        <f t="shared" si="1"/>
        <v>-111579870</v>
      </c>
      <c r="U59" s="7">
        <v>2.6167377539752573E-4</v>
      </c>
    </row>
    <row r="60" spans="1:21" ht="18.75">
      <c r="A60" s="2" t="s">
        <v>41</v>
      </c>
      <c r="C60" s="4">
        <v>0</v>
      </c>
      <c r="D60" s="4"/>
      <c r="E60" s="4">
        <v>-1073574000</v>
      </c>
      <c r="F60" s="4"/>
      <c r="G60" s="4">
        <v>0</v>
      </c>
      <c r="H60" s="4"/>
      <c r="I60" s="4">
        <f t="shared" si="0"/>
        <v>-1073574000</v>
      </c>
      <c r="K60" s="7">
        <v>2.2886040969626886E-2</v>
      </c>
      <c r="M60" s="4">
        <v>0</v>
      </c>
      <c r="N60" s="4"/>
      <c r="O60" s="4">
        <v>2945931476</v>
      </c>
      <c r="P60" s="4"/>
      <c r="Q60" s="4">
        <v>0</v>
      </c>
      <c r="R60" s="4"/>
      <c r="S60" s="4">
        <f t="shared" si="1"/>
        <v>2945931476</v>
      </c>
      <c r="U60" s="7">
        <v>-6.9087104276723526E-3</v>
      </c>
    </row>
    <row r="61" spans="1:21" ht="18.75">
      <c r="A61" s="2" t="s">
        <v>64</v>
      </c>
      <c r="C61" s="4">
        <v>0</v>
      </c>
      <c r="D61" s="4"/>
      <c r="E61" s="4">
        <v>-1347881370</v>
      </c>
      <c r="F61" s="4"/>
      <c r="G61" s="4">
        <v>0</v>
      </c>
      <c r="H61" s="4"/>
      <c r="I61" s="4">
        <f t="shared" si="0"/>
        <v>-1347881370</v>
      </c>
      <c r="K61" s="7">
        <v>2.8733620836585847E-2</v>
      </c>
      <c r="M61" s="4">
        <v>0</v>
      </c>
      <c r="N61" s="4"/>
      <c r="O61" s="4">
        <v>-1347881370</v>
      </c>
      <c r="P61" s="4"/>
      <c r="Q61" s="4">
        <v>0</v>
      </c>
      <c r="R61" s="4"/>
      <c r="S61" s="4">
        <f t="shared" si="1"/>
        <v>-1347881370</v>
      </c>
      <c r="U61" s="7">
        <v>3.1610110934516171E-3</v>
      </c>
    </row>
    <row r="62" spans="1:21" ht="18.75">
      <c r="A62" s="2" t="s">
        <v>54</v>
      </c>
      <c r="C62" s="4">
        <v>0</v>
      </c>
      <c r="D62" s="4"/>
      <c r="E62" s="4">
        <v>-13916700000</v>
      </c>
      <c r="F62" s="4"/>
      <c r="G62" s="4">
        <v>0</v>
      </c>
      <c r="H62" s="4"/>
      <c r="I62" s="4">
        <f t="shared" si="0"/>
        <v>-13916700000</v>
      </c>
      <c r="K62" s="7">
        <v>0.2966709014581263</v>
      </c>
      <c r="M62" s="4">
        <v>0</v>
      </c>
      <c r="N62" s="4"/>
      <c r="O62" s="4">
        <v>-30914955000</v>
      </c>
      <c r="P62" s="4"/>
      <c r="Q62" s="4">
        <v>0</v>
      </c>
      <c r="R62" s="4"/>
      <c r="S62" s="4">
        <f t="shared" si="1"/>
        <v>-30914955000</v>
      </c>
      <c r="U62" s="7">
        <v>7.2500828250603042E-2</v>
      </c>
    </row>
    <row r="63" spans="1:21" ht="18.75">
      <c r="A63" s="2" t="s">
        <v>62</v>
      </c>
      <c r="C63" s="4">
        <v>0</v>
      </c>
      <c r="D63" s="4"/>
      <c r="E63" s="4">
        <v>-336197736</v>
      </c>
      <c r="F63" s="4"/>
      <c r="G63" s="4">
        <v>0</v>
      </c>
      <c r="H63" s="4"/>
      <c r="I63" s="4">
        <f t="shared" si="0"/>
        <v>-336197736</v>
      </c>
      <c r="K63" s="7">
        <v>7.1669350785244458E-3</v>
      </c>
      <c r="M63" s="4">
        <v>0</v>
      </c>
      <c r="N63" s="4"/>
      <c r="O63" s="4">
        <v>-336197736</v>
      </c>
      <c r="P63" s="4"/>
      <c r="Q63" s="4">
        <v>0</v>
      </c>
      <c r="R63" s="4"/>
      <c r="S63" s="4">
        <f t="shared" si="1"/>
        <v>-336197736</v>
      </c>
      <c r="U63" s="7">
        <v>7.8844087969649594E-4</v>
      </c>
    </row>
    <row r="64" spans="1:21" ht="18.75">
      <c r="A64" s="2" t="s">
        <v>28</v>
      </c>
      <c r="C64" s="4">
        <v>0</v>
      </c>
      <c r="D64" s="4"/>
      <c r="E64" s="4">
        <v>-820091250</v>
      </c>
      <c r="F64" s="4"/>
      <c r="G64" s="4">
        <v>0</v>
      </c>
      <c r="H64" s="4"/>
      <c r="I64" s="4">
        <f t="shared" si="0"/>
        <v>-820091250</v>
      </c>
      <c r="K64" s="7">
        <v>1.7482392407353872E-2</v>
      </c>
      <c r="M64" s="4">
        <v>0</v>
      </c>
      <c r="N64" s="4"/>
      <c r="O64" s="4">
        <v>-2733637500</v>
      </c>
      <c r="P64" s="4"/>
      <c r="Q64" s="4">
        <v>0</v>
      </c>
      <c r="R64" s="4"/>
      <c r="S64" s="4">
        <f t="shared" si="1"/>
        <v>-2733637500</v>
      </c>
      <c r="U64" s="7">
        <v>6.4108449417735816E-3</v>
      </c>
    </row>
    <row r="65" spans="1:21" ht="18.75">
      <c r="A65" s="2" t="s">
        <v>19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f t="shared" si="0"/>
        <v>0</v>
      </c>
      <c r="K65" s="7">
        <v>0</v>
      </c>
      <c r="M65" s="4">
        <v>0</v>
      </c>
      <c r="N65" s="4"/>
      <c r="O65" s="4">
        <v>0</v>
      </c>
      <c r="P65" s="4"/>
      <c r="Q65" s="4">
        <v>0</v>
      </c>
      <c r="R65" s="4"/>
      <c r="S65" s="4">
        <f t="shared" si="1"/>
        <v>0</v>
      </c>
      <c r="U65" s="7">
        <v>0</v>
      </c>
    </row>
    <row r="66" spans="1:21" ht="18.75">
      <c r="A66" s="2" t="s">
        <v>20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f t="shared" si="0"/>
        <v>0</v>
      </c>
      <c r="K66" s="7">
        <v>0</v>
      </c>
      <c r="M66" s="4">
        <v>0</v>
      </c>
      <c r="N66" s="4"/>
      <c r="O66" s="4">
        <v>0</v>
      </c>
      <c r="P66" s="4"/>
      <c r="Q66" s="4">
        <v>0</v>
      </c>
      <c r="R66" s="4"/>
      <c r="S66" s="4">
        <f t="shared" si="1"/>
        <v>0</v>
      </c>
      <c r="U66" s="7">
        <v>0</v>
      </c>
    </row>
    <row r="67" spans="1:21" ht="18.75">
      <c r="A67" s="2" t="s">
        <v>27</v>
      </c>
      <c r="C67" s="4">
        <v>0</v>
      </c>
      <c r="D67" s="4"/>
      <c r="E67" s="4">
        <v>2449339200</v>
      </c>
      <c r="F67" s="4"/>
      <c r="G67" s="4">
        <v>0</v>
      </c>
      <c r="H67" s="4"/>
      <c r="I67" s="4">
        <f t="shared" si="0"/>
        <v>2449339200</v>
      </c>
      <c r="K67" s="7">
        <v>-5.2214078656630226E-2</v>
      </c>
      <c r="M67" s="4">
        <v>0</v>
      </c>
      <c r="N67" s="4"/>
      <c r="O67" s="4">
        <v>3649924825</v>
      </c>
      <c r="P67" s="4"/>
      <c r="Q67" s="4">
        <v>0</v>
      </c>
      <c r="R67" s="4"/>
      <c r="S67" s="4">
        <f t="shared" si="1"/>
        <v>3649924825</v>
      </c>
      <c r="U67" s="7">
        <v>-8.5596945835741105E-3</v>
      </c>
    </row>
    <row r="68" spans="1:21" ht="18.75">
      <c r="A68" s="2" t="s">
        <v>25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f t="shared" si="0"/>
        <v>0</v>
      </c>
      <c r="K68" s="7">
        <v>0</v>
      </c>
      <c r="M68" s="4">
        <v>0</v>
      </c>
      <c r="N68" s="4"/>
      <c r="O68" s="4">
        <v>-90155268</v>
      </c>
      <c r="P68" s="4"/>
      <c r="Q68" s="4">
        <v>0</v>
      </c>
      <c r="R68" s="4"/>
      <c r="S68" s="4">
        <f t="shared" si="1"/>
        <v>-90155268</v>
      </c>
      <c r="U68" s="7">
        <v>2.114294392844851E-4</v>
      </c>
    </row>
    <row r="69" spans="1:21" ht="18.75">
      <c r="A69" s="2" t="s">
        <v>51</v>
      </c>
      <c r="C69" s="4">
        <v>0</v>
      </c>
      <c r="D69" s="4"/>
      <c r="E69" s="4">
        <f>-445669911-13</f>
        <v>-445669924</v>
      </c>
      <c r="F69" s="4"/>
      <c r="G69" s="4">
        <v>0</v>
      </c>
      <c r="H69" s="4"/>
      <c r="I69" s="4">
        <f t="shared" si="0"/>
        <v>-445669924</v>
      </c>
      <c r="K69" s="7">
        <v>9.500621419291545E-3</v>
      </c>
      <c r="M69" s="4">
        <v>0</v>
      </c>
      <c r="N69" s="4"/>
      <c r="O69" s="4">
        <f>-5323279501-18</f>
        <v>-5323279519</v>
      </c>
      <c r="P69" s="4"/>
      <c r="Q69" s="4">
        <v>0</v>
      </c>
      <c r="R69" s="4"/>
      <c r="S69" s="4">
        <f t="shared" si="1"/>
        <v>-5323279519</v>
      </c>
      <c r="U69" s="7">
        <v>1.2483995986310567E-2</v>
      </c>
    </row>
    <row r="70" spans="1:21" ht="19.5" thickBot="1">
      <c r="C70" s="9">
        <f>SUM(C8:C69)</f>
        <v>184317937960</v>
      </c>
      <c r="D70" s="4"/>
      <c r="E70" s="9">
        <f>SUM(E8:E69)</f>
        <v>-229193974259</v>
      </c>
      <c r="F70" s="4"/>
      <c r="G70" s="9">
        <f>SUM(G8:G69)</f>
        <v>4365751920</v>
      </c>
      <c r="H70" s="4"/>
      <c r="I70" s="9">
        <f>SUM(I8:I69)</f>
        <v>-40510284379</v>
      </c>
      <c r="K70" s="10">
        <f>SUM(K8:K69)</f>
        <v>0.86358278794850662</v>
      </c>
      <c r="M70" s="9">
        <f>SUM(M8:M69)</f>
        <v>326090900347</v>
      </c>
      <c r="N70" s="4"/>
      <c r="O70" s="9">
        <f>SUM(O8:O69)</f>
        <v>-735788537717</v>
      </c>
      <c r="P70" s="4"/>
      <c r="Q70" s="9">
        <f>SUM(Q8:Q69)</f>
        <v>-43186751292</v>
      </c>
      <c r="R70" s="4"/>
      <c r="S70" s="9">
        <f>SUM(S8:S69)</f>
        <v>-452884388662</v>
      </c>
      <c r="U70" s="10">
        <f>SUM(U8:U69)</f>
        <v>1.062090929123559</v>
      </c>
    </row>
    <row r="71" spans="1:21" ht="15.75" thickTop="1"/>
    <row r="72" spans="1:21" ht="18.75">
      <c r="C72" s="4"/>
      <c r="D72" s="4"/>
      <c r="E72" s="4"/>
      <c r="F72" s="4"/>
      <c r="G72" s="4"/>
      <c r="I72" s="12"/>
      <c r="M72" s="4"/>
      <c r="N72" s="4"/>
      <c r="O72" s="4"/>
      <c r="P72" s="4"/>
      <c r="Q72" s="4"/>
      <c r="R72" s="4"/>
      <c r="S72" s="4"/>
    </row>
    <row r="73" spans="1:21"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</sheetData>
  <mergeCells count="12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</mergeCells>
  <pageMargins left="0.7" right="0.7" top="0.75" bottom="0.75" header="0.3" footer="0.3"/>
  <pageSetup scale="3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view="pageBreakPreview" zoomScale="90" zoomScaleNormal="100" zoomScaleSheetLayoutView="90" workbookViewId="0">
      <selection activeCell="E16" sqref="E16"/>
    </sheetView>
  </sheetViews>
  <sheetFormatPr defaultRowHeight="1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3.25">
      <c r="A3" s="19" t="s">
        <v>102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3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3.25">
      <c r="A6" s="21" t="s">
        <v>154</v>
      </c>
      <c r="B6" s="21" t="s">
        <v>154</v>
      </c>
      <c r="C6" s="21" t="s">
        <v>154</v>
      </c>
      <c r="E6" s="21" t="s">
        <v>104</v>
      </c>
      <c r="F6" s="21" t="s">
        <v>104</v>
      </c>
      <c r="G6" s="21" t="s">
        <v>104</v>
      </c>
      <c r="I6" s="21" t="s">
        <v>105</v>
      </c>
      <c r="J6" s="21" t="s">
        <v>105</v>
      </c>
      <c r="K6" s="21" t="s">
        <v>105</v>
      </c>
    </row>
    <row r="7" spans="1:11" ht="23.25">
      <c r="A7" s="21" t="s">
        <v>155</v>
      </c>
      <c r="C7" s="21" t="s">
        <v>70</v>
      </c>
      <c r="E7" s="21" t="s">
        <v>156</v>
      </c>
      <c r="G7" s="21" t="s">
        <v>157</v>
      </c>
      <c r="I7" s="21" t="s">
        <v>156</v>
      </c>
      <c r="K7" s="21" t="s">
        <v>157</v>
      </c>
    </row>
    <row r="8" spans="1:11" ht="18.75">
      <c r="A8" s="2" t="s">
        <v>80</v>
      </c>
      <c r="C8" s="6" t="s">
        <v>81</v>
      </c>
      <c r="E8" s="4">
        <v>2712</v>
      </c>
      <c r="G8" s="7">
        <f>E8/E$16</f>
        <v>5.2344421017249318E-6</v>
      </c>
      <c r="I8" s="4">
        <v>8085</v>
      </c>
      <c r="K8" s="7">
        <f>I8/I$16</f>
        <v>7.2248295005024537E-6</v>
      </c>
    </row>
    <row r="9" spans="1:11" ht="18.75">
      <c r="A9" s="2" t="s">
        <v>83</v>
      </c>
      <c r="C9" s="6" t="s">
        <v>84</v>
      </c>
      <c r="E9" s="4">
        <v>1860</v>
      </c>
      <c r="G9" s="7">
        <f t="shared" ref="G9:G15" si="0">E9/E$16</f>
        <v>3.5899934768467454E-6</v>
      </c>
      <c r="I9" s="4">
        <v>5580</v>
      </c>
      <c r="K9" s="7">
        <f t="shared" ref="K9:K15" si="1">I9/I$16</f>
        <v>4.9863387276195042E-6</v>
      </c>
    </row>
    <row r="10" spans="1:11" ht="18.75">
      <c r="A10" s="2" t="s">
        <v>86</v>
      </c>
      <c r="C10" s="6" t="s">
        <v>87</v>
      </c>
      <c r="E10" s="4">
        <v>95591</v>
      </c>
      <c r="G10" s="7">
        <f t="shared" si="0"/>
        <v>1.8450057335766518E-4</v>
      </c>
      <c r="I10" s="4">
        <v>241137</v>
      </c>
      <c r="K10" s="7">
        <f t="shared" si="1"/>
        <v>2.1548221536953126E-4</v>
      </c>
    </row>
    <row r="11" spans="1:11" ht="18.75">
      <c r="A11" s="2" t="s">
        <v>88</v>
      </c>
      <c r="C11" s="6" t="s">
        <v>89</v>
      </c>
      <c r="E11" s="4">
        <v>-29713</v>
      </c>
      <c r="G11" s="7">
        <f t="shared" si="0"/>
        <v>-5.7349180740616852E-5</v>
      </c>
      <c r="I11" s="4">
        <v>-22025</v>
      </c>
      <c r="K11" s="7">
        <f t="shared" si="1"/>
        <v>-1.9681740228641502E-5</v>
      </c>
    </row>
    <row r="12" spans="1:11" ht="18.75">
      <c r="A12" s="2" t="s">
        <v>94</v>
      </c>
      <c r="C12" s="6" t="s">
        <v>95</v>
      </c>
      <c r="E12" s="4">
        <v>471000</v>
      </c>
      <c r="G12" s="7">
        <f t="shared" si="0"/>
        <v>9.0907899333054684E-4</v>
      </c>
      <c r="I12" s="4">
        <v>471000</v>
      </c>
      <c r="K12" s="7">
        <f t="shared" si="1"/>
        <v>4.2088988184745278E-4</v>
      </c>
    </row>
    <row r="13" spans="1:11" ht="18.75">
      <c r="A13" s="2" t="s">
        <v>94</v>
      </c>
      <c r="C13" s="6" t="s">
        <v>158</v>
      </c>
      <c r="E13" s="4">
        <v>106034907</v>
      </c>
      <c r="G13" s="7">
        <f t="shared" si="0"/>
        <v>0.2046584002408878</v>
      </c>
      <c r="I13" s="4">
        <v>106034907</v>
      </c>
      <c r="K13" s="7">
        <f t="shared" si="1"/>
        <v>9.4753756855489688E-2</v>
      </c>
    </row>
    <row r="14" spans="1:11" ht="18.75">
      <c r="A14" s="2" t="s">
        <v>111</v>
      </c>
      <c r="C14" s="6" t="s">
        <v>159</v>
      </c>
      <c r="E14" s="4">
        <v>12584031</v>
      </c>
      <c r="G14" s="7">
        <f t="shared" si="0"/>
        <v>2.4288488818514638E-2</v>
      </c>
      <c r="I14" s="4">
        <v>12584031</v>
      </c>
      <c r="K14" s="7">
        <f t="shared" si="1"/>
        <v>1.1245204502663871E-2</v>
      </c>
    </row>
    <row r="15" spans="1:11" ht="18.75">
      <c r="A15" s="2" t="s">
        <v>97</v>
      </c>
      <c r="C15" s="6" t="s">
        <v>100</v>
      </c>
      <c r="E15" s="4">
        <v>398946403</v>
      </c>
      <c r="G15" s="7">
        <f t="shared" si="0"/>
        <v>0.77000805611907142</v>
      </c>
      <c r="I15" s="4">
        <v>999734835</v>
      </c>
      <c r="K15" s="7">
        <f t="shared" si="1"/>
        <v>0.89337213711662999</v>
      </c>
    </row>
    <row r="16" spans="1:11" ht="19.5" thickBot="1">
      <c r="E16" s="9">
        <f>SUM(E8:E15)</f>
        <v>518106791</v>
      </c>
      <c r="G16" s="10">
        <f>SUM(G8:G15)</f>
        <v>1</v>
      </c>
      <c r="I16" s="9">
        <f>SUM(I8:I15)</f>
        <v>1119057550</v>
      </c>
      <c r="K16" s="10">
        <f>SUM(K8:K15)</f>
        <v>1</v>
      </c>
    </row>
    <row r="17" spans="5:9" ht="15.75" thickTop="1">
      <c r="E17" s="3"/>
      <c r="I17" s="3"/>
    </row>
    <row r="18" spans="5:9">
      <c r="E18" s="3"/>
      <c r="F18" s="3"/>
      <c r="G18" s="3"/>
      <c r="H18" s="3"/>
      <c r="I18" s="3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13"/>
  <sheetViews>
    <sheetView rightToLeft="1" view="pageBreakPreview" zoomScale="110" zoomScaleNormal="100" zoomScaleSheetLayoutView="110" workbookViewId="0">
      <selection activeCell="E9" sqref="E9"/>
    </sheetView>
  </sheetViews>
  <sheetFormatPr defaultRowHeight="15"/>
  <cols>
    <col min="1" max="1" width="36.5703125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19" style="1" bestFit="1" customWidth="1"/>
    <col min="6" max="6" width="1" style="1" customWidth="1"/>
    <col min="7" max="8" width="16.28515625" style="1" bestFit="1" customWidth="1"/>
    <col min="9" max="16384" width="9.140625" style="1"/>
  </cols>
  <sheetData>
    <row r="2" spans="1:8" ht="23.25">
      <c r="A2" s="19" t="s">
        <v>0</v>
      </c>
      <c r="B2" s="19"/>
      <c r="C2" s="19"/>
      <c r="D2" s="19"/>
      <c r="E2" s="19"/>
    </row>
    <row r="3" spans="1:8" ht="23.25">
      <c r="A3" s="19" t="s">
        <v>102</v>
      </c>
      <c r="B3" s="19"/>
      <c r="C3" s="19"/>
      <c r="D3" s="19"/>
      <c r="E3" s="19"/>
    </row>
    <row r="4" spans="1:8" ht="23.25">
      <c r="A4" s="19" t="s">
        <v>2</v>
      </c>
      <c r="B4" s="19"/>
      <c r="C4" s="19"/>
      <c r="D4" s="19"/>
      <c r="E4" s="19"/>
    </row>
    <row r="6" spans="1:8" ht="30">
      <c r="A6" s="20" t="s">
        <v>160</v>
      </c>
      <c r="C6" s="21" t="s">
        <v>104</v>
      </c>
      <c r="E6" s="22" t="s">
        <v>6</v>
      </c>
    </row>
    <row r="7" spans="1:8" ht="23.25">
      <c r="A7" s="21" t="s">
        <v>160</v>
      </c>
      <c r="C7" s="21" t="s">
        <v>73</v>
      </c>
      <c r="E7" s="21" t="s">
        <v>73</v>
      </c>
    </row>
    <row r="8" spans="1:8" ht="18.75">
      <c r="A8" s="2" t="s">
        <v>160</v>
      </c>
      <c r="C8" s="4">
        <v>394605841</v>
      </c>
      <c r="D8" s="4"/>
      <c r="E8" s="4">
        <v>2088833329</v>
      </c>
      <c r="H8" s="3"/>
    </row>
    <row r="9" spans="1:8" ht="18.75">
      <c r="A9" s="2" t="s">
        <v>161</v>
      </c>
      <c r="C9" s="4">
        <v>244</v>
      </c>
      <c r="D9" s="4"/>
      <c r="E9" s="4">
        <v>443</v>
      </c>
    </row>
    <row r="10" spans="1:8" ht="18.75">
      <c r="A10" s="2" t="s">
        <v>167</v>
      </c>
      <c r="C10" s="4">
        <v>3514414281</v>
      </c>
      <c r="D10" s="4"/>
      <c r="E10" s="4">
        <v>0</v>
      </c>
    </row>
    <row r="11" spans="1:8" ht="18.75">
      <c r="A11" s="2" t="s">
        <v>162</v>
      </c>
      <c r="C11" s="4">
        <v>95470912</v>
      </c>
      <c r="D11" s="4"/>
      <c r="E11" s="4">
        <v>289803987</v>
      </c>
      <c r="H11" s="3"/>
    </row>
    <row r="12" spans="1:8" ht="19.5" thickBot="1">
      <c r="C12" s="9">
        <f>SUM(C8:C11)</f>
        <v>4004491278</v>
      </c>
      <c r="D12" s="4"/>
      <c r="E12" s="9">
        <f>SUM(E8:E11)</f>
        <v>2378637759</v>
      </c>
    </row>
    <row r="13" spans="1:8" ht="15.75" thickTop="1"/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2022-08-23T06:55:21Z</dcterms:created>
  <dcterms:modified xsi:type="dcterms:W3CDTF">2022-08-27T06:14:39Z</dcterms:modified>
</cp:coreProperties>
</file>