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1B1111D1-3C5C-4C69-AB0F-E68E2893A83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بانکی'!$A$1:$K$21</definedName>
    <definedName name="_xlnm.Print_Area" localSheetId="3">'درآمد سود سهام'!$A$1:$S$41</definedName>
    <definedName name="_xlnm.Print_Area" localSheetId="4">'درآمد ناشی از تغییر قیمت اوراق'!$A$1:$Q$62</definedName>
    <definedName name="_xlnm.Print_Area" localSheetId="5">'درآمد ناشی از فروش'!$A$1:$Q$37</definedName>
    <definedName name="_xlnm.Print_Area" localSheetId="8">'سایر درآمدها'!$A$1:$E$13</definedName>
    <definedName name="_xlnm.Print_Area" localSheetId="1">سپرده!$A$1:$S$20</definedName>
    <definedName name="_xlnm.Print_Area" localSheetId="6">'سرمایه‌گذاری در سهام'!$A$1:$U$75</definedName>
    <definedName name="_xlnm.Print_Area" localSheetId="2">'سود اوراق بهادار و سپرده بانکی'!$A$1:$R$19</definedName>
    <definedName name="_xlnm.Print_Area" localSheetId="0">سهام!$A$1:$Y$65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I56" i="9"/>
  <c r="I57" i="9"/>
  <c r="I58" i="9"/>
  <c r="U74" i="11"/>
  <c r="E73" i="11"/>
  <c r="E74" i="11"/>
  <c r="I7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8" i="11"/>
  <c r="S7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8" i="11"/>
  <c r="Q35" i="11"/>
  <c r="O73" i="11"/>
  <c r="O74" i="11"/>
  <c r="C10" i="15"/>
  <c r="E12" i="14"/>
  <c r="C12" i="14"/>
  <c r="K17" i="13" l="1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C74" i="11"/>
  <c r="G74" i="11"/>
  <c r="K74" i="11"/>
  <c r="M74" i="11"/>
  <c r="Q74" i="11"/>
  <c r="Q10" i="10"/>
  <c r="Q9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8" i="10"/>
  <c r="E36" i="10"/>
  <c r="G36" i="10"/>
  <c r="I36" i="10"/>
  <c r="M36" i="10"/>
  <c r="I59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8" i="9"/>
  <c r="J61" i="9"/>
  <c r="P61" i="9"/>
  <c r="E59" i="9"/>
  <c r="G59" i="9"/>
  <c r="M59" i="9"/>
  <c r="O59" i="9"/>
  <c r="S40" i="8"/>
  <c r="Q40" i="8"/>
  <c r="O40" i="8"/>
  <c r="M40" i="8"/>
  <c r="K40" i="8"/>
  <c r="I40" i="8"/>
  <c r="H17" i="7"/>
  <c r="J17" i="7"/>
  <c r="L17" i="7"/>
  <c r="N17" i="7"/>
  <c r="P17" i="7"/>
  <c r="R17" i="7"/>
  <c r="K17" i="6"/>
  <c r="M17" i="6"/>
  <c r="O17" i="6"/>
  <c r="Q17" i="6"/>
  <c r="S17" i="6"/>
  <c r="Y62" i="1"/>
  <c r="W60" i="1"/>
  <c r="G58" i="1"/>
  <c r="Q59" i="9" l="1"/>
  <c r="E62" i="1"/>
  <c r="G62" i="1"/>
  <c r="I62" i="1"/>
  <c r="K62" i="1"/>
  <c r="M62" i="1"/>
  <c r="O62" i="1"/>
  <c r="Q62" i="1"/>
  <c r="U62" i="1"/>
  <c r="S62" i="1"/>
  <c r="W62" i="1"/>
  <c r="Q36" i="10"/>
  <c r="O36" i="10"/>
</calcChain>
</file>

<file path=xl/sharedStrings.xml><?xml version="1.0" encoding="utf-8"?>
<sst xmlns="http://schemas.openxmlformats.org/spreadsheetml/2006/main" count="592" uniqueCount="176">
  <si>
    <t>صندوق سرمایه‌گذاری تجارت شاخصی کاردان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</si>
  <si>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</si>
  <si>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</si>
  <si>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</si>
  <si>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</si>
  <si>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</si>
  <si>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</si>
  <si>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</si>
  <si>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</si>
  <si>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</si>
  <si>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</si>
  <si>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</si>
  <si>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</si>
  <si>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</si>
  <si>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</si>
  <si>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</si>
  <si>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</si>
  <si>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</si>
  <si>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</si>
  <si>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</si>
  <si>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</si>
  <si>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</si>
  <si>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</si>
  <si>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پلی پروپیلن جم - جم پیلن</t>
  </si>
  <si>
    <t>پلیمر آریا ساسول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</si>
  <si>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</si>
  <si>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</si>
  <si>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</si>
  <si>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</si>
  <si>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</si>
  <si>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</si>
  <si>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تولید برق عسلویه  مپنا</t>
  </si>
  <si>
    <t>ح . تامین سرمایه لوتوس پارسیان</t>
  </si>
  <si>
    <t>ح . س.نفت وگازوپتروشیمی تأمین</t>
  </si>
  <si>
    <t>ح . سرمایه‌گذاری‌ ملی‌ایران‌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</si>
  <si>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</si>
  <si>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</si>
  <si>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</si>
  <si>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</si>
  <si>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</si>
  <si>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</si>
  <si>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</si>
  <si>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</si>
  <si>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</si>
  <si>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</si>
  <si>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</si>
  <si>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</si>
  <si>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</si>
  <si>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</si>
  <si>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</si>
  <si>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</si>
  <si>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</si>
  <si>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</si>
  <si>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</si>
  <si>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</si>
  <si>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</si>
  <si>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</si>
  <si>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</si>
  <si>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</si>
  <si>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</si>
  <si>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</si>
  <si>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</si>
  <si>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</si>
  <si>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</si>
  <si>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</si>
  <si>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تولیدات پتروشیمی قائد بصیر</t>
  </si>
  <si>
    <t>پارس‌ خزر</t>
  </si>
  <si>
    <t>پارس‌ مینو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</si>
  <si>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</si>
  <si>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</si>
  <si>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</si>
  <si>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</si>
  <si>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</si>
  <si>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</si>
  <si>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</si>
  <si>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</si>
  <si>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</si>
  <si>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</si>
  <si>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</si>
  <si>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</si>
  <si>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</si>
  <si>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</si>
  <si>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</si>
  <si>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</si>
  <si>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</si>
  <si>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</si>
  <si>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</si>
  <si>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</si>
  <si>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</si>
  <si>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</si>
  <si>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</si>
  <si>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</si>
  <si>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</si>
  <si>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</si>
  <si>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</si>
  <si>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</si>
  <si>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</si>
  <si>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</si>
  <si>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</si>
  <si>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</si>
  <si>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</si>
  <si>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</si>
  <si>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</si>
  <si>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</si>
  <si>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</si>
  <si>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</si>
  <si>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</si>
  <si>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</si>
  <si>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</si>
  <si>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</si>
  <si>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</si>
  <si>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</si>
  <si>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</si>
  <si>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</si>
  <si>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</si>
  <si>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</si>
  <si>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</si>
  <si>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</si>
  <si>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</si>
  <si>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</si>
  <si>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</si>
  <si>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</si>
  <si>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</si>
  <si>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</si>
  <si>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</si>
  <si>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</si>
  <si>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1401/04/28</t>
  </si>
  <si>
    <t>1401/04/26</t>
  </si>
  <si>
    <t>1401/04/22</t>
  </si>
  <si>
    <t>1401/04/15</t>
  </si>
  <si>
    <t>1401/05/11</t>
  </si>
  <si>
    <t>1401/04/13</t>
  </si>
  <si>
    <t>1401/04/18</t>
  </si>
  <si>
    <t>1401/07/27</t>
  </si>
  <si>
    <t>1401/05/30</t>
  </si>
  <si>
    <t>1401/03/22</t>
  </si>
  <si>
    <t>1401/06/12</t>
  </si>
  <si>
    <t>1401/03/17</t>
  </si>
  <si>
    <t>1401/06/29</t>
  </si>
  <si>
    <t>1401/06/16</t>
  </si>
  <si>
    <t>1401/04/20</t>
  </si>
  <si>
    <t>1401/04/12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</si>
  <si>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</si>
  <si>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</si>
  <si>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</si>
  <si>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</si>
  <si>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</si>
  <si>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</si>
  <si>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</si>
  <si>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</si>
  <si>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ایران‌یاساتایرورابر</t>
  </si>
  <si>
    <t>کیمیدارو</t>
  </si>
  <si>
    <t>سیمان‌مازندران‌</t>
  </si>
  <si>
    <t>سیمان‌سپاهان‌</t>
  </si>
  <si>
    <t>معدنی‌وصنعتی‌چادرملو</t>
  </si>
  <si>
    <t>ملی کشت و صنعت و دامپروری پارس</t>
  </si>
  <si>
    <t>نفت سپاهان</t>
  </si>
  <si>
    <t>تولید و توسعه سرب روی ایرانیان</t>
  </si>
  <si>
    <t>تامین سرمایه 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</si>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</sst>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b/>
      <sz val="10"/>
      <color rgb="FF000000"/>
      <name val="B Nazanin"/>
      <charset val="178"/>
    </font>
    <font>
      <sz val="12"/>
      <color theme="1"/>
      <name val="B Nazanin"/>
      <charset val="178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10" fontId="1" fillId="0" borderId="0" xfId="0" applyNumberFormat="1" applyFont="1"/>
    <xf numFmtId="3" fontId="8" fillId="0" borderId="0" xfId="0" applyNumberFormat="1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10" fillId="0" borderId="0" xfId="0" applyFont="1"/>
    <xf numFmtId="165" fontId="9" fillId="0" borderId="0" xfId="0" applyNumberFormat="1" applyFont="1" applyAlignment="1">
      <alignment horizontal="center" vertical="center" wrapText="1" readingOrder="2"/>
    </xf>
    <xf numFmtId="3" fontId="11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0"/>
  <sheetViews>
    <sheetView rightToLeft="1" view="pageBreakPreview" zoomScale="80" zoomScaleNormal="100" zoomScaleSheetLayoutView="80" workbookViewId="0">
      <selection activeCell="AA8" sqref="AA8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5" bestFit="1" customWidth="1"/>
    <col min="26" max="26" width="1" style="1" customWidth="1"/>
    <col min="27" max="27" width="20" style="1" bestFit="1" customWidth="1"/>
    <col min="28" max="16384" width="9.140625" style="1"/>
  </cols>
  <sheetData>
    <row r="2" spans="1:2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7" ht="30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7" ht="30" x14ac:dyDescent="0.45">
      <c r="A6" s="21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7" ht="30" x14ac:dyDescent="0.45">
      <c r="A7" s="21" t="s">
        <v>3</v>
      </c>
      <c r="C7" s="21" t="s">
        <v>7</v>
      </c>
      <c r="E7" s="21" t="s">
        <v>8</v>
      </c>
      <c r="G7" s="21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2" t="s">
        <v>13</v>
      </c>
    </row>
    <row r="8" spans="1:27" ht="30" x14ac:dyDescent="0.4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3" t="s">
        <v>13</v>
      </c>
      <c r="AA8" s="13"/>
    </row>
    <row r="9" spans="1:27" ht="21" x14ac:dyDescent="0.55000000000000004">
      <c r="A9" s="2" t="s">
        <v>15</v>
      </c>
      <c r="C9" s="4">
        <v>34740000</v>
      </c>
      <c r="D9" s="4"/>
      <c r="E9" s="4">
        <v>124578585218</v>
      </c>
      <c r="F9" s="4"/>
      <c r="G9" s="4">
        <v>110886416667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34740000</v>
      </c>
      <c r="R9" s="4"/>
      <c r="S9" s="4">
        <v>3013</v>
      </c>
      <c r="T9" s="4"/>
      <c r="U9" s="4">
        <v>124578585218</v>
      </c>
      <c r="V9" s="4"/>
      <c r="W9" s="4">
        <v>104048823861</v>
      </c>
      <c r="Y9" s="8">
        <v>2.1876376601809133E-2</v>
      </c>
      <c r="AA9" s="14"/>
    </row>
    <row r="10" spans="1:27" ht="21" x14ac:dyDescent="0.55000000000000004">
      <c r="A10" s="2" t="s">
        <v>16</v>
      </c>
      <c r="C10" s="4">
        <v>53500000</v>
      </c>
      <c r="D10" s="4"/>
      <c r="E10" s="4">
        <v>220243526433</v>
      </c>
      <c r="F10" s="4"/>
      <c r="G10" s="4">
        <v>169170908175</v>
      </c>
      <c r="H10" s="4"/>
      <c r="I10" s="4">
        <v>5000000</v>
      </c>
      <c r="J10" s="4"/>
      <c r="K10" s="4">
        <v>15314198335</v>
      </c>
      <c r="L10" s="4"/>
      <c r="M10" s="4">
        <v>0</v>
      </c>
      <c r="N10" s="4"/>
      <c r="O10" s="4">
        <v>0</v>
      </c>
      <c r="P10" s="4"/>
      <c r="Q10" s="4">
        <v>58500000</v>
      </c>
      <c r="R10" s="4"/>
      <c r="S10" s="4">
        <v>3108</v>
      </c>
      <c r="T10" s="4"/>
      <c r="U10" s="4">
        <v>235557724768</v>
      </c>
      <c r="V10" s="4"/>
      <c r="W10" s="4">
        <v>180736182900</v>
      </c>
      <c r="Y10" s="8">
        <v>3.7999975934142727E-2</v>
      </c>
      <c r="AA10" s="14"/>
    </row>
    <row r="11" spans="1:27" ht="21" x14ac:dyDescent="0.55000000000000004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8">
        <v>5.5794451459166905E-6</v>
      </c>
      <c r="AA11" s="14"/>
    </row>
    <row r="12" spans="1:27" ht="21" x14ac:dyDescent="0.55000000000000004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8">
        <v>1.1291542640475434E-5</v>
      </c>
      <c r="AA12" s="14"/>
    </row>
    <row r="13" spans="1:27" ht="21" x14ac:dyDescent="0.55000000000000004">
      <c r="A13" s="2" t="s">
        <v>19</v>
      </c>
      <c r="C13" s="4">
        <v>41569329</v>
      </c>
      <c r="D13" s="4"/>
      <c r="E13" s="4">
        <v>81745000558</v>
      </c>
      <c r="F13" s="4"/>
      <c r="G13" s="4">
        <v>62892071051.508904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41569329</v>
      </c>
      <c r="R13" s="4"/>
      <c r="S13" s="4">
        <v>1640</v>
      </c>
      <c r="T13" s="4"/>
      <c r="U13" s="4">
        <v>81745000558</v>
      </c>
      <c r="V13" s="4"/>
      <c r="W13" s="4">
        <v>67768066047.617996</v>
      </c>
      <c r="Y13" s="8">
        <v>1.4248308432726554E-2</v>
      </c>
      <c r="AA13" s="14"/>
    </row>
    <row r="14" spans="1:27" ht="21" x14ac:dyDescent="0.55000000000000004">
      <c r="A14" s="2" t="s">
        <v>20</v>
      </c>
      <c r="C14" s="4">
        <v>31350000</v>
      </c>
      <c r="D14" s="4"/>
      <c r="E14" s="4">
        <v>290024121296</v>
      </c>
      <c r="F14" s="4"/>
      <c r="G14" s="4">
        <v>216274464450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31350000</v>
      </c>
      <c r="R14" s="4"/>
      <c r="S14" s="4">
        <v>7200</v>
      </c>
      <c r="T14" s="4"/>
      <c r="U14" s="4">
        <v>290024121296</v>
      </c>
      <c r="V14" s="4"/>
      <c r="W14" s="4">
        <v>224376966000</v>
      </c>
      <c r="Y14" s="8">
        <v>4.7175497298698132E-2</v>
      </c>
      <c r="AA14" s="14"/>
    </row>
    <row r="15" spans="1:27" ht="21" x14ac:dyDescent="0.55000000000000004">
      <c r="A15" s="2" t="s">
        <v>21</v>
      </c>
      <c r="C15" s="4">
        <v>6450000</v>
      </c>
      <c r="D15" s="4"/>
      <c r="E15" s="4">
        <v>62742684220</v>
      </c>
      <c r="F15" s="4"/>
      <c r="G15" s="4">
        <v>88031576925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6450000</v>
      </c>
      <c r="R15" s="4"/>
      <c r="S15" s="4">
        <v>14150</v>
      </c>
      <c r="T15" s="4"/>
      <c r="U15" s="4">
        <v>62742684220</v>
      </c>
      <c r="V15" s="4"/>
      <c r="W15" s="4">
        <v>90724458375</v>
      </c>
      <c r="Y15" s="8">
        <v>1.9074914494546038E-2</v>
      </c>
      <c r="AA15" s="14"/>
    </row>
    <row r="16" spans="1:27" ht="21" x14ac:dyDescent="0.55000000000000004">
      <c r="A16" s="2" t="s">
        <v>22</v>
      </c>
      <c r="C16" s="4">
        <v>1005081</v>
      </c>
      <c r="D16" s="4"/>
      <c r="E16" s="4">
        <v>140317084295</v>
      </c>
      <c r="F16" s="4"/>
      <c r="G16" s="4">
        <v>191817356457.91901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1005081</v>
      </c>
      <c r="R16" s="4"/>
      <c r="S16" s="4">
        <v>185930</v>
      </c>
      <c r="T16" s="4"/>
      <c r="U16" s="4">
        <v>140317084295</v>
      </c>
      <c r="V16" s="4"/>
      <c r="W16" s="4">
        <v>185762805803.53601</v>
      </c>
      <c r="Y16" s="8">
        <v>3.905682878064809E-2</v>
      </c>
      <c r="AA16" s="14"/>
    </row>
    <row r="17" spans="1:27" ht="21" x14ac:dyDescent="0.55000000000000004">
      <c r="A17" s="2" t="s">
        <v>23</v>
      </c>
      <c r="C17" s="4">
        <v>835903</v>
      </c>
      <c r="D17" s="4"/>
      <c r="E17" s="4">
        <v>98865817080</v>
      </c>
      <c r="F17" s="4"/>
      <c r="G17" s="4">
        <v>93313369053.945007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835903</v>
      </c>
      <c r="R17" s="4"/>
      <c r="S17" s="4">
        <v>102850</v>
      </c>
      <c r="T17" s="4"/>
      <c r="U17" s="4">
        <v>98865817080</v>
      </c>
      <c r="V17" s="4"/>
      <c r="W17" s="4">
        <v>85461086439.877502</v>
      </c>
      <c r="Y17" s="8">
        <v>1.7968284910708031E-2</v>
      </c>
      <c r="AA17" s="14"/>
    </row>
    <row r="18" spans="1:27" ht="21" x14ac:dyDescent="0.55000000000000004">
      <c r="A18" s="2" t="s">
        <v>24</v>
      </c>
      <c r="C18" s="4">
        <v>100000</v>
      </c>
      <c r="D18" s="4"/>
      <c r="E18" s="4">
        <v>6903517333</v>
      </c>
      <c r="F18" s="4"/>
      <c r="G18" s="4">
        <v>6680016000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100000</v>
      </c>
      <c r="R18" s="4"/>
      <c r="S18" s="4">
        <v>65650</v>
      </c>
      <c r="T18" s="4"/>
      <c r="U18" s="4">
        <v>6903517333</v>
      </c>
      <c r="V18" s="4"/>
      <c r="W18" s="4">
        <v>6525938250</v>
      </c>
      <c r="Y18" s="8">
        <v>1.3720855031275616E-3</v>
      </c>
      <c r="AA18" s="14"/>
    </row>
    <row r="19" spans="1:27" ht="21" x14ac:dyDescent="0.55000000000000004">
      <c r="A19" s="2" t="s">
        <v>25</v>
      </c>
      <c r="C19" s="4">
        <v>2635520</v>
      </c>
      <c r="D19" s="4"/>
      <c r="E19" s="4">
        <v>11773894601</v>
      </c>
      <c r="F19" s="4"/>
      <c r="G19" s="4">
        <v>13067755216.128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2635520</v>
      </c>
      <c r="R19" s="4"/>
      <c r="S19" s="4">
        <v>5810</v>
      </c>
      <c r="T19" s="4"/>
      <c r="U19" s="4">
        <v>11773894601</v>
      </c>
      <c r="V19" s="4"/>
      <c r="W19" s="4">
        <v>15221262591.360001</v>
      </c>
      <c r="Y19" s="8">
        <v>3.2002867543073858E-3</v>
      </c>
      <c r="AA19" s="14"/>
    </row>
    <row r="20" spans="1:27" ht="21" x14ac:dyDescent="0.55000000000000004">
      <c r="A20" s="2" t="s">
        <v>26</v>
      </c>
      <c r="C20" s="4">
        <v>1673330</v>
      </c>
      <c r="D20" s="4"/>
      <c r="E20" s="4">
        <v>5666544459</v>
      </c>
      <c r="F20" s="4"/>
      <c r="G20" s="4">
        <v>7859440668.7124996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1673330</v>
      </c>
      <c r="R20" s="4"/>
      <c r="S20" s="4">
        <v>4630</v>
      </c>
      <c r="T20" s="4"/>
      <c r="U20" s="4">
        <v>5666544459</v>
      </c>
      <c r="V20" s="4"/>
      <c r="W20" s="4">
        <v>7701420168.4949999</v>
      </c>
      <c r="Y20" s="8">
        <v>1.6192318348532049E-3</v>
      </c>
      <c r="AA20" s="14"/>
    </row>
    <row r="21" spans="1:27" ht="21" x14ac:dyDescent="0.55000000000000004">
      <c r="A21" s="2" t="s">
        <v>27</v>
      </c>
      <c r="C21" s="4">
        <v>22400000</v>
      </c>
      <c r="D21" s="4"/>
      <c r="E21" s="4">
        <v>106793006375</v>
      </c>
      <c r="F21" s="4"/>
      <c r="G21" s="4">
        <v>111333600000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22400000</v>
      </c>
      <c r="R21" s="4"/>
      <c r="S21" s="4">
        <v>4979</v>
      </c>
      <c r="T21" s="4"/>
      <c r="U21" s="4">
        <v>106793006375</v>
      </c>
      <c r="V21" s="4"/>
      <c r="W21" s="4">
        <v>110865998880</v>
      </c>
      <c r="Y21" s="8">
        <v>2.3309694947390054E-2</v>
      </c>
      <c r="AA21" s="14"/>
    </row>
    <row r="22" spans="1:27" ht="21" x14ac:dyDescent="0.55000000000000004">
      <c r="A22" s="2" t="s">
        <v>28</v>
      </c>
      <c r="C22" s="4">
        <v>1100000</v>
      </c>
      <c r="D22" s="4"/>
      <c r="E22" s="4">
        <v>39210823549</v>
      </c>
      <c r="F22" s="4"/>
      <c r="G22" s="4">
        <v>38926998000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1100000</v>
      </c>
      <c r="R22" s="4"/>
      <c r="S22" s="4">
        <v>35800</v>
      </c>
      <c r="T22" s="4"/>
      <c r="U22" s="4">
        <v>39210823549</v>
      </c>
      <c r="V22" s="4"/>
      <c r="W22" s="4">
        <v>39145689000</v>
      </c>
      <c r="Y22" s="8">
        <v>8.2304230179989918E-3</v>
      </c>
      <c r="AA22" s="14"/>
    </row>
    <row r="23" spans="1:27" ht="21" x14ac:dyDescent="0.55000000000000004">
      <c r="A23" s="2" t="s">
        <v>29</v>
      </c>
      <c r="C23" s="4">
        <v>5818182</v>
      </c>
      <c r="D23" s="4"/>
      <c r="E23" s="4">
        <v>96611401715</v>
      </c>
      <c r="F23" s="4"/>
      <c r="G23" s="4">
        <v>37361822258.466003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5818182</v>
      </c>
      <c r="R23" s="4"/>
      <c r="S23" s="4">
        <v>5790</v>
      </c>
      <c r="T23" s="4"/>
      <c r="U23" s="4">
        <v>96611401715</v>
      </c>
      <c r="V23" s="4"/>
      <c r="W23" s="4">
        <v>33486834501.008999</v>
      </c>
      <c r="Y23" s="8">
        <v>7.0406428017406267E-3</v>
      </c>
      <c r="AA23" s="14"/>
    </row>
    <row r="24" spans="1:27" ht="21" x14ac:dyDescent="0.55000000000000004">
      <c r="A24" s="2" t="s">
        <v>30</v>
      </c>
      <c r="C24" s="4">
        <v>34100000</v>
      </c>
      <c r="D24" s="4"/>
      <c r="E24" s="4">
        <v>194562160402</v>
      </c>
      <c r="F24" s="4"/>
      <c r="G24" s="4">
        <v>151486162245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34100000</v>
      </c>
      <c r="R24" s="4"/>
      <c r="S24" s="4">
        <v>4184</v>
      </c>
      <c r="T24" s="4"/>
      <c r="U24" s="4">
        <v>194562160402</v>
      </c>
      <c r="V24" s="4"/>
      <c r="W24" s="4">
        <v>141825487320</v>
      </c>
      <c r="Y24" s="8">
        <v>2.9818960534260929E-2</v>
      </c>
      <c r="AA24" s="14"/>
    </row>
    <row r="25" spans="1:27" ht="21" x14ac:dyDescent="0.55000000000000004">
      <c r="A25" s="2" t="s">
        <v>31</v>
      </c>
      <c r="C25" s="4">
        <v>1</v>
      </c>
      <c r="D25" s="4"/>
      <c r="E25" s="4">
        <v>6865</v>
      </c>
      <c r="F25" s="4"/>
      <c r="G25" s="4">
        <v>5964.3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</v>
      </c>
      <c r="R25" s="4"/>
      <c r="S25" s="4">
        <v>5020</v>
      </c>
      <c r="T25" s="4"/>
      <c r="U25" s="4">
        <v>6865</v>
      </c>
      <c r="V25" s="4"/>
      <c r="W25" s="4">
        <v>4990.1310000000003</v>
      </c>
      <c r="Y25" s="8">
        <v>1.0491803847220655E-9</v>
      </c>
      <c r="AA25" s="14"/>
    </row>
    <row r="26" spans="1:27" ht="21" x14ac:dyDescent="0.55000000000000004">
      <c r="A26" s="2" t="s">
        <v>32</v>
      </c>
      <c r="C26" s="4">
        <v>1003998</v>
      </c>
      <c r="D26" s="4"/>
      <c r="E26" s="4">
        <v>2395539228</v>
      </c>
      <c r="F26" s="4"/>
      <c r="G26" s="4">
        <v>3717640189.3274999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1003998</v>
      </c>
      <c r="R26" s="4"/>
      <c r="S26" s="4">
        <v>3221</v>
      </c>
      <c r="T26" s="4"/>
      <c r="U26" s="4">
        <v>2395539228</v>
      </c>
      <c r="V26" s="4"/>
      <c r="W26" s="4">
        <v>3214635986.5299001</v>
      </c>
      <c r="Y26" s="8">
        <v>6.7588065745946091E-4</v>
      </c>
      <c r="AA26" s="14"/>
    </row>
    <row r="27" spans="1:27" ht="21" x14ac:dyDescent="0.55000000000000004">
      <c r="A27" s="2" t="s">
        <v>33</v>
      </c>
      <c r="C27" s="4">
        <v>6515544</v>
      </c>
      <c r="D27" s="4"/>
      <c r="E27" s="4">
        <v>70661074680</v>
      </c>
      <c r="F27" s="4"/>
      <c r="G27" s="4">
        <v>55765045778.652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6515544</v>
      </c>
      <c r="R27" s="4"/>
      <c r="S27" s="4">
        <v>8470</v>
      </c>
      <c r="T27" s="4"/>
      <c r="U27" s="4">
        <v>70661074680</v>
      </c>
      <c r="V27" s="4"/>
      <c r="W27" s="4">
        <v>54858297066.804001</v>
      </c>
      <c r="Y27" s="8">
        <v>1.1534015684507437E-2</v>
      </c>
      <c r="AA27" s="14"/>
    </row>
    <row r="28" spans="1:27" ht="21" x14ac:dyDescent="0.55000000000000004">
      <c r="A28" s="2" t="s">
        <v>34</v>
      </c>
      <c r="C28" s="4">
        <v>3200000</v>
      </c>
      <c r="D28" s="4"/>
      <c r="E28" s="4">
        <v>15625600000</v>
      </c>
      <c r="F28" s="4"/>
      <c r="G28" s="4">
        <v>10443091680</v>
      </c>
      <c r="H28" s="4"/>
      <c r="I28" s="4">
        <v>0</v>
      </c>
      <c r="J28" s="4"/>
      <c r="K28" s="4">
        <v>0</v>
      </c>
      <c r="L28" s="4"/>
      <c r="M28" s="4">
        <v>-700000</v>
      </c>
      <c r="N28" s="4"/>
      <c r="O28" s="4">
        <v>1714338637</v>
      </c>
      <c r="P28" s="4"/>
      <c r="Q28" s="4">
        <v>2500000</v>
      </c>
      <c r="R28" s="4"/>
      <c r="S28" s="4">
        <v>2472</v>
      </c>
      <c r="T28" s="4"/>
      <c r="U28" s="4">
        <v>12207500000</v>
      </c>
      <c r="V28" s="4"/>
      <c r="W28" s="4">
        <v>6143229000</v>
      </c>
      <c r="Y28" s="8">
        <v>1.291620473621985E-3</v>
      </c>
      <c r="AA28" s="14"/>
    </row>
    <row r="29" spans="1:27" ht="21" x14ac:dyDescent="0.55000000000000004">
      <c r="A29" s="2" t="s">
        <v>35</v>
      </c>
      <c r="C29" s="4">
        <v>1</v>
      </c>
      <c r="D29" s="4"/>
      <c r="E29" s="4">
        <v>2589</v>
      </c>
      <c r="F29" s="4"/>
      <c r="G29" s="4">
        <v>3085.5311999999999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</v>
      </c>
      <c r="R29" s="4"/>
      <c r="S29" s="4">
        <v>2758</v>
      </c>
      <c r="T29" s="4"/>
      <c r="U29" s="4">
        <v>2589</v>
      </c>
      <c r="V29" s="4"/>
      <c r="W29" s="4">
        <v>2741.5898999999999</v>
      </c>
      <c r="Y29" s="8">
        <v>5.7642221136722241E-10</v>
      </c>
      <c r="AA29" s="14"/>
    </row>
    <row r="30" spans="1:27" ht="21" x14ac:dyDescent="0.55000000000000004">
      <c r="A30" s="2" t="s">
        <v>36</v>
      </c>
      <c r="C30" s="4">
        <v>900000</v>
      </c>
      <c r="D30" s="4"/>
      <c r="E30" s="4">
        <v>18466780313</v>
      </c>
      <c r="F30" s="4"/>
      <c r="G30" s="4">
        <v>20675245950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900000</v>
      </c>
      <c r="R30" s="4"/>
      <c r="S30" s="4">
        <v>22880</v>
      </c>
      <c r="T30" s="4"/>
      <c r="U30" s="4">
        <v>18466780313</v>
      </c>
      <c r="V30" s="4"/>
      <c r="W30" s="4">
        <v>20469477600</v>
      </c>
      <c r="Y30" s="8">
        <v>4.3037295781268468E-3</v>
      </c>
      <c r="AA30" s="14"/>
    </row>
    <row r="31" spans="1:27" ht="21" x14ac:dyDescent="0.55000000000000004">
      <c r="A31" s="2" t="s">
        <v>37</v>
      </c>
      <c r="C31" s="4">
        <v>26550844</v>
      </c>
      <c r="D31" s="4"/>
      <c r="E31" s="4">
        <v>314495299748</v>
      </c>
      <c r="F31" s="4"/>
      <c r="G31" s="4">
        <v>264192593446.78201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26550844</v>
      </c>
      <c r="R31" s="4"/>
      <c r="S31" s="4">
        <v>9820</v>
      </c>
      <c r="T31" s="4"/>
      <c r="U31" s="4">
        <v>314495299748</v>
      </c>
      <c r="V31" s="4"/>
      <c r="W31" s="4">
        <v>259177948815.92401</v>
      </c>
      <c r="Y31" s="8">
        <v>5.4492441190455113E-2</v>
      </c>
      <c r="AA31" s="14"/>
    </row>
    <row r="32" spans="1:27" ht="21" x14ac:dyDescent="0.55000000000000004">
      <c r="A32" s="2" t="s">
        <v>38</v>
      </c>
      <c r="C32" s="4">
        <v>4000000</v>
      </c>
      <c r="D32" s="4"/>
      <c r="E32" s="4">
        <v>92638774873</v>
      </c>
      <c r="F32" s="4"/>
      <c r="G32" s="4">
        <v>65050632000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4000000</v>
      </c>
      <c r="R32" s="4"/>
      <c r="S32" s="4">
        <v>16000</v>
      </c>
      <c r="T32" s="4"/>
      <c r="U32" s="4">
        <v>92638774873</v>
      </c>
      <c r="V32" s="4"/>
      <c r="W32" s="4">
        <v>63619200000</v>
      </c>
      <c r="Y32" s="8">
        <v>1.3376004904823146E-2</v>
      </c>
      <c r="AA32" s="14"/>
    </row>
    <row r="33" spans="1:27" ht="21" x14ac:dyDescent="0.55000000000000004">
      <c r="A33" s="2" t="s">
        <v>39</v>
      </c>
      <c r="C33" s="4">
        <v>6459853</v>
      </c>
      <c r="D33" s="4"/>
      <c r="E33" s="4">
        <v>22682728460</v>
      </c>
      <c r="F33" s="4"/>
      <c r="G33" s="4">
        <v>19842178142.668499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6459853</v>
      </c>
      <c r="R33" s="4"/>
      <c r="S33" s="4">
        <v>2631</v>
      </c>
      <c r="T33" s="4"/>
      <c r="U33" s="4">
        <v>22682728460</v>
      </c>
      <c r="V33" s="4"/>
      <c r="W33" s="4">
        <v>16894747797.2041</v>
      </c>
      <c r="Y33" s="8">
        <v>3.5521388103143714E-3</v>
      </c>
      <c r="AA33" s="14"/>
    </row>
    <row r="34" spans="1:27" ht="21" x14ac:dyDescent="0.55000000000000004">
      <c r="A34" s="2" t="s">
        <v>40</v>
      </c>
      <c r="C34" s="4">
        <v>24672280</v>
      </c>
      <c r="D34" s="4"/>
      <c r="E34" s="4">
        <v>251800650792</v>
      </c>
      <c r="F34" s="4"/>
      <c r="G34" s="4">
        <v>200618425860.12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24672280</v>
      </c>
      <c r="R34" s="4"/>
      <c r="S34" s="4">
        <v>7990</v>
      </c>
      <c r="T34" s="4"/>
      <c r="U34" s="4">
        <v>251800650792</v>
      </c>
      <c r="V34" s="4"/>
      <c r="W34" s="4">
        <v>195958584672.66</v>
      </c>
      <c r="Y34" s="8">
        <v>4.1200502202537945E-2</v>
      </c>
      <c r="AA34" s="14"/>
    </row>
    <row r="35" spans="1:27" ht="21" x14ac:dyDescent="0.55000000000000004">
      <c r="A35" s="2" t="s">
        <v>41</v>
      </c>
      <c r="C35" s="4">
        <v>14131039</v>
      </c>
      <c r="D35" s="4"/>
      <c r="E35" s="4">
        <v>133572478525</v>
      </c>
      <c r="F35" s="4"/>
      <c r="G35" s="4">
        <v>132884235147.80701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14131039</v>
      </c>
      <c r="R35" s="4"/>
      <c r="S35" s="4">
        <v>8370</v>
      </c>
      <c r="T35" s="4"/>
      <c r="U35" s="4">
        <v>133572478525</v>
      </c>
      <c r="V35" s="4"/>
      <c r="W35" s="4">
        <v>117573049491.242</v>
      </c>
      <c r="Y35" s="8">
        <v>2.4719859518350866E-2</v>
      </c>
      <c r="AA35" s="14"/>
    </row>
    <row r="36" spans="1:27" ht="21" x14ac:dyDescent="0.55000000000000004">
      <c r="A36" s="2" t="s">
        <v>42</v>
      </c>
      <c r="C36" s="4">
        <v>28800000</v>
      </c>
      <c r="D36" s="4"/>
      <c r="E36" s="4">
        <v>169454489916</v>
      </c>
      <c r="F36" s="4"/>
      <c r="G36" s="4">
        <v>122616465120</v>
      </c>
      <c r="H36" s="4"/>
      <c r="I36" s="4">
        <v>104090</v>
      </c>
      <c r="J36" s="4"/>
      <c r="K36" s="4">
        <v>452735787</v>
      </c>
      <c r="L36" s="4"/>
      <c r="M36" s="4">
        <v>-3510721</v>
      </c>
      <c r="N36" s="4"/>
      <c r="O36" s="4">
        <v>15254644764</v>
      </c>
      <c r="P36" s="4"/>
      <c r="Q36" s="4">
        <v>25393369</v>
      </c>
      <c r="R36" s="4"/>
      <c r="S36" s="4">
        <v>4172</v>
      </c>
      <c r="T36" s="4"/>
      <c r="U36" s="4">
        <v>149265087927</v>
      </c>
      <c r="V36" s="4"/>
      <c r="W36" s="4">
        <v>105310785711.965</v>
      </c>
      <c r="Y36" s="8">
        <v>2.2141705431913999E-2</v>
      </c>
      <c r="AA36" s="14"/>
    </row>
    <row r="37" spans="1:27" ht="21" x14ac:dyDescent="0.55000000000000004">
      <c r="A37" s="2" t="s">
        <v>43</v>
      </c>
      <c r="C37" s="4">
        <v>10233871</v>
      </c>
      <c r="D37" s="4"/>
      <c r="E37" s="4">
        <v>114935274119</v>
      </c>
      <c r="F37" s="4"/>
      <c r="G37" s="4">
        <v>110071637838.89101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10233871</v>
      </c>
      <c r="R37" s="4"/>
      <c r="S37" s="4">
        <v>10720</v>
      </c>
      <c r="T37" s="4"/>
      <c r="U37" s="4">
        <v>114935274119</v>
      </c>
      <c r="V37" s="4"/>
      <c r="W37" s="4">
        <v>109054339892.136</v>
      </c>
      <c r="Y37" s="8">
        <v>2.2928791705797331E-2</v>
      </c>
      <c r="AA37" s="14"/>
    </row>
    <row r="38" spans="1:27" ht="21" x14ac:dyDescent="0.55000000000000004">
      <c r="A38" s="2" t="s">
        <v>44</v>
      </c>
      <c r="C38" s="4">
        <v>40000000</v>
      </c>
      <c r="D38" s="4"/>
      <c r="E38" s="4">
        <v>607629362996</v>
      </c>
      <c r="F38" s="4"/>
      <c r="G38" s="4">
        <v>534798900000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40000000</v>
      </c>
      <c r="R38" s="4"/>
      <c r="S38" s="4">
        <v>13490</v>
      </c>
      <c r="T38" s="4"/>
      <c r="U38" s="4">
        <v>607629362996</v>
      </c>
      <c r="V38" s="4"/>
      <c r="W38" s="4">
        <v>536389380000</v>
      </c>
      <c r="Y38" s="8">
        <v>0.11277644135379014</v>
      </c>
      <c r="AA38" s="14"/>
    </row>
    <row r="39" spans="1:27" ht="21" x14ac:dyDescent="0.55000000000000004">
      <c r="A39" s="2" t="s">
        <v>45</v>
      </c>
      <c r="C39" s="4">
        <v>5340265</v>
      </c>
      <c r="D39" s="4"/>
      <c r="E39" s="4">
        <v>91627568860</v>
      </c>
      <c r="F39" s="4"/>
      <c r="G39" s="4">
        <v>81219903475.725006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5340265</v>
      </c>
      <c r="R39" s="4"/>
      <c r="S39" s="4">
        <v>15850</v>
      </c>
      <c r="T39" s="4"/>
      <c r="U39" s="4">
        <v>91627568860</v>
      </c>
      <c r="V39" s="4"/>
      <c r="W39" s="4">
        <v>84139573208.512497</v>
      </c>
      <c r="Y39" s="8">
        <v>1.7690435339123869E-2</v>
      </c>
      <c r="AA39" s="14"/>
    </row>
    <row r="40" spans="1:27" ht="21" x14ac:dyDescent="0.55000000000000004">
      <c r="A40" s="2" t="s">
        <v>46</v>
      </c>
      <c r="C40" s="4">
        <v>3000000</v>
      </c>
      <c r="D40" s="4"/>
      <c r="E40" s="4">
        <v>67909952524</v>
      </c>
      <c r="F40" s="4"/>
      <c r="G40" s="4">
        <v>69185880000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3000000</v>
      </c>
      <c r="R40" s="4"/>
      <c r="S40" s="4">
        <v>19320</v>
      </c>
      <c r="T40" s="4"/>
      <c r="U40" s="4">
        <v>67909952524</v>
      </c>
      <c r="V40" s="4"/>
      <c r="W40" s="4">
        <v>57615138000</v>
      </c>
      <c r="Y40" s="8">
        <v>1.2113644441930461E-2</v>
      </c>
      <c r="AA40" s="14"/>
    </row>
    <row r="41" spans="1:27" ht="21" x14ac:dyDescent="0.55000000000000004">
      <c r="A41" s="2" t="s">
        <v>47</v>
      </c>
      <c r="C41" s="4">
        <v>2300000</v>
      </c>
      <c r="D41" s="4"/>
      <c r="E41" s="4">
        <v>63885124696</v>
      </c>
      <c r="F41" s="4"/>
      <c r="G41" s="4">
        <v>46640826000</v>
      </c>
      <c r="H41" s="4"/>
      <c r="I41" s="4">
        <v>1908399</v>
      </c>
      <c r="J41" s="4"/>
      <c r="K41" s="4">
        <v>37936437903</v>
      </c>
      <c r="L41" s="4"/>
      <c r="M41" s="4">
        <v>0</v>
      </c>
      <c r="N41" s="4"/>
      <c r="O41" s="4">
        <v>0</v>
      </c>
      <c r="P41" s="4"/>
      <c r="Q41" s="4">
        <v>4208399</v>
      </c>
      <c r="R41" s="4"/>
      <c r="S41" s="4">
        <v>19180</v>
      </c>
      <c r="T41" s="4"/>
      <c r="U41" s="4">
        <v>101821562599</v>
      </c>
      <c r="V41" s="4"/>
      <c r="W41" s="4">
        <v>80236826117.720993</v>
      </c>
      <c r="Y41" s="8">
        <v>1.6869878585365389E-2</v>
      </c>
      <c r="AA41" s="14"/>
    </row>
    <row r="42" spans="1:27" ht="21" x14ac:dyDescent="0.55000000000000004">
      <c r="A42" s="2" t="s">
        <v>48</v>
      </c>
      <c r="C42" s="4">
        <v>1700000</v>
      </c>
      <c r="D42" s="4"/>
      <c r="E42" s="4">
        <v>4952065361</v>
      </c>
      <c r="F42" s="4"/>
      <c r="G42" s="4">
        <v>12302362800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1700000</v>
      </c>
      <c r="R42" s="4"/>
      <c r="S42" s="4">
        <v>7100</v>
      </c>
      <c r="T42" s="4"/>
      <c r="U42" s="4">
        <v>4952065361</v>
      </c>
      <c r="V42" s="4"/>
      <c r="W42" s="4">
        <v>11998183500</v>
      </c>
      <c r="Y42" s="8">
        <v>2.5226309250189899E-3</v>
      </c>
      <c r="AA42" s="14"/>
    </row>
    <row r="43" spans="1:27" ht="21" x14ac:dyDescent="0.55000000000000004">
      <c r="A43" s="2" t="s">
        <v>49</v>
      </c>
      <c r="C43" s="4">
        <v>20884146</v>
      </c>
      <c r="D43" s="4"/>
      <c r="E43" s="4">
        <v>94404086903</v>
      </c>
      <c r="F43" s="4"/>
      <c r="G43" s="4">
        <v>142412813372.71799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20884146</v>
      </c>
      <c r="R43" s="4"/>
      <c r="S43" s="4">
        <v>6500</v>
      </c>
      <c r="T43" s="4"/>
      <c r="U43" s="4">
        <v>94404086903</v>
      </c>
      <c r="V43" s="4"/>
      <c r="W43" s="4">
        <v>134939254653.45</v>
      </c>
      <c r="Y43" s="8">
        <v>2.8371122744355895E-2</v>
      </c>
      <c r="AA43" s="14"/>
    </row>
    <row r="44" spans="1:27" ht="21" x14ac:dyDescent="0.55000000000000004">
      <c r="A44" s="2" t="s">
        <v>50</v>
      </c>
      <c r="C44" s="4">
        <v>3573734</v>
      </c>
      <c r="D44" s="4"/>
      <c r="E44" s="4">
        <v>121029577100</v>
      </c>
      <c r="F44" s="4"/>
      <c r="G44" s="4">
        <v>92897097892.604996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3573734</v>
      </c>
      <c r="R44" s="4"/>
      <c r="S44" s="4">
        <v>25600</v>
      </c>
      <c r="T44" s="4"/>
      <c r="U44" s="4">
        <v>121029577100</v>
      </c>
      <c r="V44" s="4"/>
      <c r="W44" s="4">
        <v>90943239237.119995</v>
      </c>
      <c r="Y44" s="8">
        <v>1.9120913405013294E-2</v>
      </c>
      <c r="AA44" s="14"/>
    </row>
    <row r="45" spans="1:27" ht="21" x14ac:dyDescent="0.55000000000000004">
      <c r="A45" s="2" t="s">
        <v>51</v>
      </c>
      <c r="C45" s="4">
        <v>635000</v>
      </c>
      <c r="D45" s="4"/>
      <c r="E45" s="4">
        <v>48193783571</v>
      </c>
      <c r="F45" s="4"/>
      <c r="G45" s="4">
        <v>53843215275</v>
      </c>
      <c r="H45" s="4"/>
      <c r="I45" s="4">
        <v>0</v>
      </c>
      <c r="J45" s="4"/>
      <c r="K45" s="4">
        <v>0</v>
      </c>
      <c r="L45" s="4"/>
      <c r="M45" s="4">
        <v>-635000</v>
      </c>
      <c r="N45" s="4"/>
      <c r="O45" s="4">
        <v>53889337354</v>
      </c>
      <c r="P45" s="4"/>
      <c r="Q45" s="4">
        <v>0</v>
      </c>
      <c r="R45" s="4"/>
      <c r="S45" s="4">
        <v>0</v>
      </c>
      <c r="T45" s="4"/>
      <c r="U45" s="4">
        <v>0</v>
      </c>
      <c r="V45" s="4"/>
      <c r="W45" s="4">
        <v>0</v>
      </c>
      <c r="Y45" s="8">
        <v>0</v>
      </c>
      <c r="AA45" s="14"/>
    </row>
    <row r="46" spans="1:27" ht="21" x14ac:dyDescent="0.55000000000000004">
      <c r="A46" s="2" t="s">
        <v>52</v>
      </c>
      <c r="C46" s="4">
        <v>80313993</v>
      </c>
      <c r="D46" s="4"/>
      <c r="E46" s="4">
        <v>411919138738</v>
      </c>
      <c r="F46" s="4"/>
      <c r="G46" s="4">
        <v>398382262460.83301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80313993</v>
      </c>
      <c r="R46" s="4"/>
      <c r="S46" s="4">
        <v>4874</v>
      </c>
      <c r="T46" s="4"/>
      <c r="U46" s="4">
        <v>411919138738</v>
      </c>
      <c r="V46" s="4"/>
      <c r="W46" s="4">
        <v>389121271990.802</v>
      </c>
      <c r="Y46" s="8">
        <v>8.1813163993259719E-2</v>
      </c>
      <c r="AA46" s="14"/>
    </row>
    <row r="47" spans="1:27" ht="21" x14ac:dyDescent="0.55000000000000004">
      <c r="A47" s="2" t="s">
        <v>53</v>
      </c>
      <c r="C47" s="4">
        <v>22629704</v>
      </c>
      <c r="D47" s="4"/>
      <c r="E47" s="4">
        <v>84684051258</v>
      </c>
      <c r="F47" s="4"/>
      <c r="G47" s="4">
        <v>44315262804.564003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22629704</v>
      </c>
      <c r="R47" s="4"/>
      <c r="S47" s="4">
        <v>1842</v>
      </c>
      <c r="T47" s="4"/>
      <c r="U47" s="4">
        <v>84684051258</v>
      </c>
      <c r="V47" s="4"/>
      <c r="W47" s="4">
        <v>41435895475.130402</v>
      </c>
      <c r="Y47" s="8">
        <v>8.7119413810780935E-3</v>
      </c>
      <c r="AA47" s="14"/>
    </row>
    <row r="48" spans="1:27" ht="21" x14ac:dyDescent="0.55000000000000004">
      <c r="A48" s="2" t="s">
        <v>54</v>
      </c>
      <c r="C48" s="4">
        <v>2490764</v>
      </c>
      <c r="D48" s="4"/>
      <c r="E48" s="4">
        <v>40209921547</v>
      </c>
      <c r="F48" s="4"/>
      <c r="G48" s="4">
        <v>35901187335.900002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2490764</v>
      </c>
      <c r="R48" s="4"/>
      <c r="S48" s="4">
        <v>14150</v>
      </c>
      <c r="T48" s="4"/>
      <c r="U48" s="4">
        <v>40209921547</v>
      </c>
      <c r="V48" s="4"/>
      <c r="W48" s="4">
        <v>35034606951.93</v>
      </c>
      <c r="Y48" s="8">
        <v>7.3660636164485996E-3</v>
      </c>
      <c r="AA48" s="14"/>
    </row>
    <row r="49" spans="1:27" ht="21" x14ac:dyDescent="0.55000000000000004">
      <c r="A49" s="2" t="s">
        <v>55</v>
      </c>
      <c r="C49" s="4">
        <v>85000000</v>
      </c>
      <c r="D49" s="4"/>
      <c r="E49" s="4">
        <v>218753818289</v>
      </c>
      <c r="F49" s="4"/>
      <c r="G49" s="4">
        <v>128769237000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85000000</v>
      </c>
      <c r="R49" s="4"/>
      <c r="S49" s="4">
        <v>1401</v>
      </c>
      <c r="T49" s="4"/>
      <c r="U49" s="4">
        <v>218753818289</v>
      </c>
      <c r="V49" s="4"/>
      <c r="W49" s="4">
        <v>118376444250</v>
      </c>
      <c r="Y49" s="8">
        <v>2.4888774126419756E-2</v>
      </c>
      <c r="AA49" s="14"/>
    </row>
    <row r="50" spans="1:27" ht="21" x14ac:dyDescent="0.55000000000000004">
      <c r="A50" s="2" t="s">
        <v>56</v>
      </c>
      <c r="C50" s="4">
        <v>3000000</v>
      </c>
      <c r="D50" s="4"/>
      <c r="E50" s="4">
        <v>37751537099</v>
      </c>
      <c r="F50" s="4"/>
      <c r="G50" s="4">
        <v>92446650000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3000000</v>
      </c>
      <c r="R50" s="4"/>
      <c r="S50" s="4">
        <v>30920</v>
      </c>
      <c r="T50" s="4"/>
      <c r="U50" s="4">
        <v>37751537099</v>
      </c>
      <c r="V50" s="4"/>
      <c r="W50" s="4">
        <v>92208078000</v>
      </c>
      <c r="Y50" s="8">
        <v>1.9386847108928046E-2</v>
      </c>
      <c r="AA50" s="14"/>
    </row>
    <row r="51" spans="1:27" ht="21" x14ac:dyDescent="0.55000000000000004">
      <c r="A51" s="2" t="s">
        <v>57</v>
      </c>
      <c r="C51" s="4">
        <v>5000000</v>
      </c>
      <c r="D51" s="4"/>
      <c r="E51" s="4">
        <v>140038220602</v>
      </c>
      <c r="F51" s="4"/>
      <c r="G51" s="4">
        <v>68092425000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5000000</v>
      </c>
      <c r="R51" s="4"/>
      <c r="S51" s="4">
        <v>11220</v>
      </c>
      <c r="T51" s="4"/>
      <c r="U51" s="4">
        <v>140038220602</v>
      </c>
      <c r="V51" s="4"/>
      <c r="W51" s="4">
        <v>55766205000</v>
      </c>
      <c r="Y51" s="8">
        <v>1.1724904299384038E-2</v>
      </c>
      <c r="AA51" s="14"/>
    </row>
    <row r="52" spans="1:27" ht="21" x14ac:dyDescent="0.55000000000000004">
      <c r="A52" s="2" t="s">
        <v>58</v>
      </c>
      <c r="C52" s="4">
        <v>3100000</v>
      </c>
      <c r="D52" s="4"/>
      <c r="E52" s="4">
        <v>43314649108</v>
      </c>
      <c r="F52" s="4"/>
      <c r="G52" s="4">
        <v>71584522650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3100000</v>
      </c>
      <c r="R52" s="4"/>
      <c r="S52" s="4">
        <v>23700</v>
      </c>
      <c r="T52" s="4"/>
      <c r="U52" s="4">
        <v>43314649108</v>
      </c>
      <c r="V52" s="4"/>
      <c r="W52" s="4">
        <v>73032853500</v>
      </c>
      <c r="Y52" s="8">
        <v>1.5355235630583695E-2</v>
      </c>
      <c r="AA52" s="14"/>
    </row>
    <row r="53" spans="1:27" ht="21" x14ac:dyDescent="0.55000000000000004">
      <c r="A53" s="2" t="s">
        <v>59</v>
      </c>
      <c r="C53" s="4">
        <v>5560193</v>
      </c>
      <c r="D53" s="4"/>
      <c r="E53" s="4">
        <v>91971387782</v>
      </c>
      <c r="F53" s="4"/>
      <c r="G53" s="4">
        <v>35981485134.241501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5560193</v>
      </c>
      <c r="R53" s="4"/>
      <c r="S53" s="4">
        <v>5700</v>
      </c>
      <c r="T53" s="4"/>
      <c r="U53" s="4">
        <v>91971387782</v>
      </c>
      <c r="V53" s="4"/>
      <c r="W53" s="4">
        <v>31504526154.404999</v>
      </c>
      <c r="Y53" s="8">
        <v>6.6238603497914203E-3</v>
      </c>
      <c r="AA53" s="14"/>
    </row>
    <row r="54" spans="1:27" ht="21" x14ac:dyDescent="0.55000000000000004">
      <c r="A54" s="2" t="s">
        <v>60</v>
      </c>
      <c r="C54" s="4">
        <v>4000000</v>
      </c>
      <c r="D54" s="4"/>
      <c r="E54" s="4">
        <v>40509771870</v>
      </c>
      <c r="F54" s="4"/>
      <c r="G54" s="4">
        <v>33797700000</v>
      </c>
      <c r="H54" s="4"/>
      <c r="I54" s="4">
        <v>1733539</v>
      </c>
      <c r="J54" s="4"/>
      <c r="K54" s="4">
        <v>14001584253</v>
      </c>
      <c r="L54" s="4"/>
      <c r="M54" s="4">
        <v>0</v>
      </c>
      <c r="N54" s="4"/>
      <c r="O54" s="4">
        <v>0</v>
      </c>
      <c r="P54" s="4"/>
      <c r="Q54" s="4">
        <v>5733539</v>
      </c>
      <c r="R54" s="4"/>
      <c r="S54" s="4">
        <v>7990</v>
      </c>
      <c r="T54" s="4"/>
      <c r="U54" s="4">
        <v>54511356123</v>
      </c>
      <c r="V54" s="4"/>
      <c r="W54" s="4">
        <v>45538401299.170502</v>
      </c>
      <c r="Y54" s="8">
        <v>9.5744976223452877E-3</v>
      </c>
      <c r="AA54" s="14"/>
    </row>
    <row r="55" spans="1:27" ht="21" x14ac:dyDescent="0.55000000000000004">
      <c r="A55" s="2" t="s">
        <v>61</v>
      </c>
      <c r="C55" s="4">
        <v>16000000</v>
      </c>
      <c r="D55" s="4"/>
      <c r="E55" s="4">
        <v>129650884041</v>
      </c>
      <c r="F55" s="4"/>
      <c r="G55" s="4">
        <v>79842096000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16000000</v>
      </c>
      <c r="R55" s="4"/>
      <c r="S55" s="4">
        <v>4846</v>
      </c>
      <c r="T55" s="4"/>
      <c r="U55" s="4">
        <v>129650884041</v>
      </c>
      <c r="V55" s="4"/>
      <c r="W55" s="4">
        <v>77074660800</v>
      </c>
      <c r="Y55" s="8">
        <v>1.6205029942193239E-2</v>
      </c>
      <c r="AA55" s="14"/>
    </row>
    <row r="56" spans="1:27" ht="21" x14ac:dyDescent="0.55000000000000004">
      <c r="A56" s="2" t="s">
        <v>62</v>
      </c>
      <c r="C56" s="4">
        <v>3300000</v>
      </c>
      <c r="D56" s="4"/>
      <c r="E56" s="4">
        <v>40259949428</v>
      </c>
      <c r="F56" s="4"/>
      <c r="G56" s="4">
        <v>45105018750</v>
      </c>
      <c r="H56" s="4"/>
      <c r="I56" s="4">
        <v>86057</v>
      </c>
      <c r="J56" s="4"/>
      <c r="K56" s="4">
        <v>1211945630</v>
      </c>
      <c r="L56" s="4"/>
      <c r="M56" s="4">
        <v>0</v>
      </c>
      <c r="N56" s="4"/>
      <c r="O56" s="4">
        <v>0</v>
      </c>
      <c r="P56" s="4"/>
      <c r="Q56" s="4">
        <v>3386057</v>
      </c>
      <c r="R56" s="4"/>
      <c r="S56" s="4">
        <v>14500</v>
      </c>
      <c r="T56" s="4"/>
      <c r="U56" s="4">
        <v>41471895058</v>
      </c>
      <c r="V56" s="4"/>
      <c r="W56" s="4">
        <v>48805694432.324997</v>
      </c>
      <c r="Y56" s="8">
        <v>1.0261449501252434E-2</v>
      </c>
      <c r="AA56" s="14"/>
    </row>
    <row r="57" spans="1:27" ht="21" x14ac:dyDescent="0.55000000000000004">
      <c r="A57" s="2" t="s">
        <v>63</v>
      </c>
      <c r="C57" s="4">
        <v>10200</v>
      </c>
      <c r="D57" s="4"/>
      <c r="E57" s="4">
        <v>698446833</v>
      </c>
      <c r="F57" s="4"/>
      <c r="G57" s="4">
        <v>465323353.82999998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10200</v>
      </c>
      <c r="R57" s="4"/>
      <c r="S57" s="4">
        <v>45893</v>
      </c>
      <c r="T57" s="4"/>
      <c r="U57" s="4">
        <v>698446833</v>
      </c>
      <c r="V57" s="4"/>
      <c r="W57" s="4">
        <v>465323353.82999998</v>
      </c>
      <c r="Y57" s="8">
        <v>9.7834733274842117E-5</v>
      </c>
      <c r="AA57" s="14"/>
    </row>
    <row r="58" spans="1:27" ht="21" x14ac:dyDescent="0.55000000000000004">
      <c r="A58" s="2" t="s">
        <v>64</v>
      </c>
      <c r="C58" s="4">
        <v>5990742</v>
      </c>
      <c r="D58" s="4"/>
      <c r="E58" s="4">
        <v>52277530330</v>
      </c>
      <c r="F58" s="4"/>
      <c r="G58" s="4">
        <f>24600506058.5481-15</f>
        <v>24600506043.5481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5990742</v>
      </c>
      <c r="R58" s="4"/>
      <c r="S58" s="4">
        <v>4175</v>
      </c>
      <c r="T58" s="4"/>
      <c r="U58" s="4">
        <v>52277530330</v>
      </c>
      <c r="V58" s="4"/>
      <c r="W58" s="4">
        <v>24862530330.2925</v>
      </c>
      <c r="Y58" s="8">
        <v>5.2273736174662157E-3</v>
      </c>
      <c r="AA58" s="14"/>
    </row>
    <row r="59" spans="1:27" ht="21" x14ac:dyDescent="0.55000000000000004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722639</v>
      </c>
      <c r="J59" s="4"/>
      <c r="K59" s="4">
        <v>66066402538</v>
      </c>
      <c r="L59" s="4"/>
      <c r="M59" s="4">
        <v>0</v>
      </c>
      <c r="N59" s="4"/>
      <c r="O59" s="4">
        <v>0</v>
      </c>
      <c r="P59" s="4"/>
      <c r="Q59" s="4">
        <v>722639</v>
      </c>
      <c r="R59" s="4"/>
      <c r="S59" s="4">
        <v>93250</v>
      </c>
      <c r="T59" s="4"/>
      <c r="U59" s="4">
        <v>66066402538</v>
      </c>
      <c r="V59" s="4"/>
      <c r="W59" s="4">
        <v>66985139533.837502</v>
      </c>
      <c r="Y59" s="8">
        <v>1.4083697295075593E-2</v>
      </c>
      <c r="AA59" s="14"/>
    </row>
    <row r="60" spans="1:27" ht="21" x14ac:dyDescent="0.55000000000000004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350000</v>
      </c>
      <c r="J60" s="4"/>
      <c r="K60" s="4">
        <v>38866842549</v>
      </c>
      <c r="L60" s="4"/>
      <c r="M60" s="4">
        <v>0</v>
      </c>
      <c r="N60" s="4"/>
      <c r="O60" s="4">
        <v>0</v>
      </c>
      <c r="P60" s="4"/>
      <c r="Q60" s="4">
        <v>350000</v>
      </c>
      <c r="R60" s="4"/>
      <c r="S60" s="4">
        <v>130500</v>
      </c>
      <c r="T60" s="4"/>
      <c r="U60" s="4">
        <v>38866842549</v>
      </c>
      <c r="V60" s="4"/>
      <c r="W60" s="4">
        <f>45403233750-15</f>
        <v>45403233735</v>
      </c>
      <c r="Y60" s="8">
        <v>9.5460784972805652E-3</v>
      </c>
      <c r="AA60" s="14"/>
    </row>
    <row r="61" spans="1:27" ht="21" x14ac:dyDescent="0.55000000000000004">
      <c r="A61" s="2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1214051</v>
      </c>
      <c r="J61" s="4"/>
      <c r="K61" s="4">
        <v>2774690743</v>
      </c>
      <c r="L61" s="4"/>
      <c r="M61" s="4">
        <v>-1214051</v>
      </c>
      <c r="N61" s="4"/>
      <c r="O61" s="4">
        <v>2947686375</v>
      </c>
      <c r="P61" s="4"/>
      <c r="Q61" s="4">
        <v>0</v>
      </c>
      <c r="R61" s="4"/>
      <c r="S61" s="4">
        <v>0</v>
      </c>
      <c r="T61" s="4"/>
      <c r="U61" s="4">
        <v>0</v>
      </c>
      <c r="V61" s="4"/>
      <c r="W61" s="4">
        <v>0</v>
      </c>
      <c r="Y61" s="8">
        <v>0</v>
      </c>
      <c r="AA61" s="14"/>
    </row>
    <row r="62" spans="1:27" ht="19.5" thickBot="1" x14ac:dyDescent="0.5">
      <c r="C62" s="4"/>
      <c r="D62" s="4"/>
      <c r="E62" s="6">
        <f>SUM(E9:E61)</f>
        <v>5118518492268</v>
      </c>
      <c r="F62" s="4"/>
      <c r="G62" s="6">
        <f>SUM(G9:G61)</f>
        <v>4397644074823.4438</v>
      </c>
      <c r="H62" s="4"/>
      <c r="I62" s="6">
        <f>SUM(I9:I61)</f>
        <v>11118775</v>
      </c>
      <c r="J62" s="4"/>
      <c r="K62" s="6">
        <f>SUM(K9:K61)</f>
        <v>176624837738</v>
      </c>
      <c r="L62" s="4"/>
      <c r="M62" s="6">
        <f>SUM(M9:M61)</f>
        <v>-6059772</v>
      </c>
      <c r="N62" s="4"/>
      <c r="O62" s="6">
        <f>SUM(O9:O61)</f>
        <v>73806007130</v>
      </c>
      <c r="P62" s="4"/>
      <c r="Q62" s="6">
        <f>SUM(Q9:Q61)</f>
        <v>682778710</v>
      </c>
      <c r="R62" s="4"/>
      <c r="S62" s="6">
        <f>SUM(S9:S61)</f>
        <v>1052459</v>
      </c>
      <c r="T62" s="4"/>
      <c r="U62" s="6">
        <f>SUM(U9:U61)</f>
        <v>5220114617916</v>
      </c>
      <c r="V62" s="4"/>
      <c r="W62" s="6">
        <f>SUM(W9:W61)</f>
        <v>4387882025529.3281</v>
      </c>
      <c r="Y62" s="7">
        <f>SUM(Y9:Y61)</f>
        <v>0.92255689312763456</v>
      </c>
    </row>
    <row r="63" spans="1:27" ht="19.5" thickTop="1" x14ac:dyDescent="0.45"/>
    <row r="64" spans="1:27" x14ac:dyDescent="0.45">
      <c r="E64" s="11"/>
      <c r="F64" s="11"/>
      <c r="G64" s="11"/>
      <c r="I64" s="15"/>
      <c r="K64" s="13"/>
      <c r="M64" s="15"/>
      <c r="O64" s="13"/>
      <c r="U64" s="3"/>
      <c r="W64" s="12"/>
    </row>
    <row r="65" spans="11:23" x14ac:dyDescent="0.45">
      <c r="K65" s="3"/>
      <c r="L65" s="3"/>
      <c r="M65" s="3"/>
      <c r="N65" s="3"/>
      <c r="O65" s="3"/>
      <c r="W65" s="12"/>
    </row>
    <row r="66" spans="11:23" x14ac:dyDescent="0.45">
      <c r="U66" s="3"/>
      <c r="W66" s="12"/>
    </row>
    <row r="67" spans="11:23" x14ac:dyDescent="0.45">
      <c r="W67" s="12"/>
    </row>
    <row r="68" spans="11:23" x14ac:dyDescent="0.45">
      <c r="W68" s="3"/>
    </row>
    <row r="70" spans="11:23" x14ac:dyDescent="0.45">
      <c r="W70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view="pageBreakPreview" zoomScale="150" zoomScaleNormal="100" zoomScaleSheetLayoutView="150" workbookViewId="0">
      <selection activeCell="C15" sqref="C15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6.140625" style="1" bestFit="1" customWidth="1"/>
    <col min="10" max="10" width="17.5703125" style="1" bestFit="1" customWidth="1"/>
    <col min="11" max="16384" width="9.140625" style="1"/>
  </cols>
  <sheetData>
    <row r="2" spans="1:10" ht="30" x14ac:dyDescent="0.45">
      <c r="A2" s="21" t="s">
        <v>0</v>
      </c>
      <c r="B2" s="21"/>
      <c r="C2" s="21"/>
      <c r="D2" s="21"/>
      <c r="E2" s="21"/>
      <c r="F2" s="21"/>
      <c r="G2" s="21"/>
    </row>
    <row r="3" spans="1:10" ht="30" x14ac:dyDescent="0.45">
      <c r="A3" s="21" t="s">
        <v>104</v>
      </c>
      <c r="B3" s="21"/>
      <c r="C3" s="21"/>
      <c r="D3" s="21"/>
      <c r="E3" s="21"/>
      <c r="F3" s="21"/>
      <c r="G3" s="21"/>
    </row>
    <row r="4" spans="1:10" ht="30" x14ac:dyDescent="0.45">
      <c r="A4" s="21" t="s">
        <v>2</v>
      </c>
      <c r="B4" s="21"/>
      <c r="C4" s="21"/>
      <c r="D4" s="21"/>
      <c r="E4" s="21"/>
      <c r="F4" s="21"/>
      <c r="G4" s="21"/>
    </row>
    <row r="6" spans="1:10" ht="30" x14ac:dyDescent="0.45">
      <c r="A6" s="24" t="s">
        <v>108</v>
      </c>
      <c r="C6" s="24" t="s">
        <v>75</v>
      </c>
      <c r="E6" s="24" t="s">
        <v>162</v>
      </c>
      <c r="G6" s="24" t="s">
        <v>13</v>
      </c>
      <c r="I6" s="20"/>
    </row>
    <row r="7" spans="1:10" ht="21" x14ac:dyDescent="0.55000000000000004">
      <c r="A7" s="2" t="s">
        <v>172</v>
      </c>
      <c r="C7" s="4">
        <v>-96554698004</v>
      </c>
      <c r="E7" s="8">
        <v>1.0279019966127387</v>
      </c>
      <c r="F7" s="5"/>
      <c r="G7" s="8">
        <v>-2.0300728617857842E-2</v>
      </c>
      <c r="I7" s="14"/>
      <c r="J7" s="14"/>
    </row>
    <row r="8" spans="1:10" ht="21" x14ac:dyDescent="0.55000000000000004">
      <c r="A8" s="2" t="s">
        <v>173</v>
      </c>
      <c r="C8" s="4">
        <v>0</v>
      </c>
      <c r="E8" s="8">
        <v>0</v>
      </c>
      <c r="F8" s="5"/>
      <c r="G8" s="8">
        <v>0</v>
      </c>
      <c r="I8" s="14"/>
      <c r="J8" s="14"/>
    </row>
    <row r="9" spans="1:10" ht="21" x14ac:dyDescent="0.55000000000000004">
      <c r="A9" s="2" t="s">
        <v>174</v>
      </c>
      <c r="C9" s="4">
        <v>1315726369</v>
      </c>
      <c r="E9" s="8">
        <v>-1.4006959678286201E-2</v>
      </c>
      <c r="F9" s="5"/>
      <c r="G9" s="8">
        <v>2.7663287757703883E-4</v>
      </c>
      <c r="I9" s="14"/>
      <c r="J9" s="14"/>
    </row>
    <row r="10" spans="1:10" ht="19.5" thickBot="1" x14ac:dyDescent="0.5">
      <c r="C10" s="6">
        <f>SUM(C7:C9)</f>
        <v>-95238971635</v>
      </c>
      <c r="E10" s="7">
        <f>SUM(E7:E9)</f>
        <v>1.0138950369344526</v>
      </c>
      <c r="F10" s="5"/>
      <c r="G10" s="7">
        <f>SUM(G7:G9)</f>
        <v>-2.0024095740280804E-2</v>
      </c>
    </row>
    <row r="11" spans="1:10" ht="19.5" thickTop="1" x14ac:dyDescent="0.45">
      <c r="E11" s="16"/>
      <c r="F11" s="16"/>
      <c r="G11" s="1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="110" zoomScaleNormal="100" zoomScaleSheetLayoutView="110" workbookViewId="0">
      <selection activeCell="U7" sqref="U7"/>
    </sheetView>
  </sheetViews>
  <sheetFormatPr defaultRowHeight="18.75" x14ac:dyDescent="0.45"/>
  <cols>
    <col min="1" max="1" width="29.42578125" style="1" bestFit="1" customWidth="1"/>
    <col min="2" max="2" width="1" style="1" customWidth="1"/>
    <col min="3" max="3" width="30.140625" style="5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5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6.140625" style="5" bestFit="1" customWidth="1"/>
    <col min="20" max="20" width="1" style="1" customWidth="1"/>
    <col min="21" max="21" width="18.42578125" style="1" bestFit="1" customWidth="1"/>
    <col min="22" max="16384" width="9.140625" style="1"/>
  </cols>
  <sheetData>
    <row r="2" spans="1:21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30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1" ht="30" x14ac:dyDescent="0.45">
      <c r="A6" s="21" t="s">
        <v>70</v>
      </c>
      <c r="C6" s="24" t="s">
        <v>71</v>
      </c>
      <c r="D6" s="24" t="s">
        <v>71</v>
      </c>
      <c r="E6" s="24" t="s">
        <v>71</v>
      </c>
      <c r="F6" s="24" t="s">
        <v>71</v>
      </c>
      <c r="G6" s="24" t="s">
        <v>71</v>
      </c>
      <c r="H6" s="24" t="s">
        <v>71</v>
      </c>
      <c r="I6" s="24" t="s">
        <v>71</v>
      </c>
      <c r="K6" s="23" t="s">
        <v>4</v>
      </c>
      <c r="M6" s="24" t="s">
        <v>5</v>
      </c>
      <c r="N6" s="24" t="s">
        <v>5</v>
      </c>
      <c r="O6" s="24" t="s">
        <v>5</v>
      </c>
      <c r="Q6" s="23" t="s">
        <v>6</v>
      </c>
      <c r="R6" s="23" t="s">
        <v>6</v>
      </c>
      <c r="S6" s="23" t="s">
        <v>6</v>
      </c>
    </row>
    <row r="7" spans="1:21" ht="30" x14ac:dyDescent="0.45">
      <c r="A7" s="24" t="s">
        <v>70</v>
      </c>
      <c r="C7" s="10" t="s">
        <v>72</v>
      </c>
      <c r="E7" s="24" t="s">
        <v>73</v>
      </c>
      <c r="G7" s="23" t="s">
        <v>74</v>
      </c>
      <c r="I7" s="24" t="s">
        <v>68</v>
      </c>
      <c r="K7" s="24" t="s">
        <v>75</v>
      </c>
      <c r="M7" s="24" t="s">
        <v>76</v>
      </c>
      <c r="O7" s="24" t="s">
        <v>77</v>
      </c>
      <c r="Q7" s="24" t="s">
        <v>75</v>
      </c>
      <c r="S7" s="23" t="s">
        <v>69</v>
      </c>
      <c r="U7" s="13"/>
    </row>
    <row r="8" spans="1:21" ht="18.75" customHeight="1" x14ac:dyDescent="0.55000000000000004">
      <c r="A8" s="2" t="s">
        <v>78</v>
      </c>
      <c r="C8" s="5" t="s">
        <v>79</v>
      </c>
      <c r="E8" s="1" t="s">
        <v>80</v>
      </c>
      <c r="G8" s="5" t="s">
        <v>81</v>
      </c>
      <c r="I8" s="4">
        <v>0</v>
      </c>
      <c r="J8" s="4"/>
      <c r="K8" s="4">
        <v>599953462</v>
      </c>
      <c r="L8" s="4"/>
      <c r="M8" s="4">
        <v>50573901724</v>
      </c>
      <c r="N8" s="4"/>
      <c r="O8" s="4">
        <v>40108791377</v>
      </c>
      <c r="P8" s="4"/>
      <c r="Q8" s="4">
        <v>11065063809</v>
      </c>
      <c r="S8" s="8">
        <v>2.326441511074724E-3</v>
      </c>
      <c r="U8" s="14"/>
    </row>
    <row r="9" spans="1:21" ht="21" x14ac:dyDescent="0.55000000000000004">
      <c r="A9" s="2" t="s">
        <v>82</v>
      </c>
      <c r="C9" s="5" t="s">
        <v>83</v>
      </c>
      <c r="E9" s="1" t="s">
        <v>80</v>
      </c>
      <c r="G9" s="5" t="s">
        <v>84</v>
      </c>
      <c r="I9" s="4">
        <v>10</v>
      </c>
      <c r="J9" s="4"/>
      <c r="K9" s="4">
        <v>407090</v>
      </c>
      <c r="L9" s="4"/>
      <c r="M9" s="4">
        <v>2747</v>
      </c>
      <c r="N9" s="4"/>
      <c r="O9" s="4">
        <v>0</v>
      </c>
      <c r="P9" s="4"/>
      <c r="Q9" s="4">
        <v>409837</v>
      </c>
      <c r="S9" s="8">
        <v>8.6168667983533331E-8</v>
      </c>
      <c r="U9" s="14"/>
    </row>
    <row r="10" spans="1:21" ht="21" x14ac:dyDescent="0.55000000000000004">
      <c r="A10" s="2" t="s">
        <v>85</v>
      </c>
      <c r="C10" s="5" t="s">
        <v>86</v>
      </c>
      <c r="E10" s="1" t="s">
        <v>80</v>
      </c>
      <c r="G10" s="5" t="s">
        <v>87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8">
        <v>4.6238415425983136E-8</v>
      </c>
      <c r="U10" s="14"/>
    </row>
    <row r="11" spans="1:21" ht="21" x14ac:dyDescent="0.55000000000000004">
      <c r="A11" s="2" t="s">
        <v>88</v>
      </c>
      <c r="C11" s="5" t="s">
        <v>89</v>
      </c>
      <c r="E11" s="1" t="s">
        <v>80</v>
      </c>
      <c r="G11" s="5" t="s">
        <v>87</v>
      </c>
      <c r="I11" s="4">
        <v>10</v>
      </c>
      <c r="J11" s="4"/>
      <c r="K11" s="4">
        <v>21580873</v>
      </c>
      <c r="L11" s="4"/>
      <c r="M11" s="4">
        <v>181751</v>
      </c>
      <c r="N11" s="4"/>
      <c r="O11" s="4">
        <v>0</v>
      </c>
      <c r="P11" s="4"/>
      <c r="Q11" s="4">
        <v>21762624</v>
      </c>
      <c r="S11" s="8">
        <v>4.5756149930496128E-6</v>
      </c>
      <c r="U11" s="14"/>
    </row>
    <row r="12" spans="1:21" ht="21" x14ac:dyDescent="0.55000000000000004">
      <c r="A12" s="2" t="s">
        <v>90</v>
      </c>
      <c r="C12" s="5" t="s">
        <v>91</v>
      </c>
      <c r="E12" s="1" t="s">
        <v>80</v>
      </c>
      <c r="G12" s="5" t="s">
        <v>92</v>
      </c>
      <c r="I12" s="4">
        <v>10</v>
      </c>
      <c r="J12" s="4"/>
      <c r="K12" s="4">
        <v>410109</v>
      </c>
      <c r="L12" s="4"/>
      <c r="M12" s="4">
        <v>50000000000</v>
      </c>
      <c r="N12" s="4"/>
      <c r="O12" s="4">
        <v>13154016639</v>
      </c>
      <c r="P12" s="4"/>
      <c r="Q12" s="4">
        <v>36846393470</v>
      </c>
      <c r="S12" s="8">
        <v>7.7469936714036564E-3</v>
      </c>
      <c r="U12" s="14"/>
    </row>
    <row r="13" spans="1:21" ht="21" x14ac:dyDescent="0.55000000000000004">
      <c r="A13" s="2" t="s">
        <v>90</v>
      </c>
      <c r="C13" s="5" t="s">
        <v>93</v>
      </c>
      <c r="E13" s="1" t="s">
        <v>94</v>
      </c>
      <c r="G13" s="5" t="s">
        <v>95</v>
      </c>
      <c r="I13" s="4">
        <v>0</v>
      </c>
      <c r="J13" s="4"/>
      <c r="K13" s="4">
        <v>496000</v>
      </c>
      <c r="L13" s="4"/>
      <c r="M13" s="4">
        <v>0</v>
      </c>
      <c r="N13" s="4"/>
      <c r="O13" s="4">
        <v>0</v>
      </c>
      <c r="P13" s="4"/>
      <c r="Q13" s="4">
        <v>496000</v>
      </c>
      <c r="S13" s="8">
        <v>1.0428453097166076E-7</v>
      </c>
      <c r="U13" s="14"/>
    </row>
    <row r="14" spans="1:21" ht="21" x14ac:dyDescent="0.55000000000000004">
      <c r="A14" s="2" t="s">
        <v>96</v>
      </c>
      <c r="C14" s="5" t="s">
        <v>97</v>
      </c>
      <c r="E14" s="1" t="s">
        <v>80</v>
      </c>
      <c r="G14" s="5" t="s">
        <v>98</v>
      </c>
      <c r="I14" s="4">
        <v>0</v>
      </c>
      <c r="J14" s="4"/>
      <c r="K14" s="4">
        <v>106886782</v>
      </c>
      <c r="L14" s="4"/>
      <c r="M14" s="4">
        <v>907805</v>
      </c>
      <c r="N14" s="4"/>
      <c r="O14" s="4">
        <v>0</v>
      </c>
      <c r="P14" s="4"/>
      <c r="Q14" s="4">
        <v>107794587</v>
      </c>
      <c r="S14" s="8">
        <v>2.2663927311650969E-5</v>
      </c>
      <c r="U14" s="14"/>
    </row>
    <row r="15" spans="1:21" ht="21" x14ac:dyDescent="0.55000000000000004">
      <c r="A15" s="2" t="s">
        <v>99</v>
      </c>
      <c r="C15" s="5" t="s">
        <v>100</v>
      </c>
      <c r="E15" s="1" t="s">
        <v>94</v>
      </c>
      <c r="G15" s="5" t="s">
        <v>101</v>
      </c>
      <c r="I15" s="4">
        <v>0</v>
      </c>
      <c r="J15" s="4"/>
      <c r="K15" s="4">
        <v>300887845</v>
      </c>
      <c r="L15" s="4"/>
      <c r="M15" s="4">
        <v>0</v>
      </c>
      <c r="N15" s="4"/>
      <c r="O15" s="4">
        <v>0</v>
      </c>
      <c r="P15" s="4"/>
      <c r="Q15" s="4">
        <v>300887845</v>
      </c>
      <c r="S15" s="8">
        <v>6.3261991513908794E-5</v>
      </c>
      <c r="U15" s="14"/>
    </row>
    <row r="16" spans="1:21" ht="21" x14ac:dyDescent="0.55000000000000004">
      <c r="A16" s="2" t="s">
        <v>99</v>
      </c>
      <c r="C16" s="5" t="s">
        <v>102</v>
      </c>
      <c r="E16" s="1" t="s">
        <v>80</v>
      </c>
      <c r="G16" s="5" t="s">
        <v>103</v>
      </c>
      <c r="I16" s="4">
        <v>0</v>
      </c>
      <c r="J16" s="4"/>
      <c r="K16" s="4">
        <v>252385739165</v>
      </c>
      <c r="L16" s="4"/>
      <c r="M16" s="4">
        <v>73333506107</v>
      </c>
      <c r="N16" s="4"/>
      <c r="O16" s="4">
        <v>173365241712</v>
      </c>
      <c r="P16" s="4"/>
      <c r="Q16" s="4">
        <v>152354003560</v>
      </c>
      <c r="S16" s="8">
        <v>3.203259234457527E-2</v>
      </c>
      <c r="U16" s="14"/>
    </row>
    <row r="17" spans="11:19" ht="19.5" thickBot="1" x14ac:dyDescent="0.5">
      <c r="K17" s="6">
        <f>SUM(K8:K16)</f>
        <v>253416581246</v>
      </c>
      <c r="L17" s="4"/>
      <c r="M17" s="6">
        <f>SUM(M8:M16)</f>
        <v>173908500134</v>
      </c>
      <c r="N17" s="4"/>
      <c r="O17" s="6">
        <f>SUM(O8:O16)</f>
        <v>226628049728</v>
      </c>
      <c r="P17" s="4"/>
      <c r="Q17" s="6">
        <f>SUM(Q8:Q16)</f>
        <v>200697031652</v>
      </c>
      <c r="S17" s="7">
        <f>SUM(S8:S16)</f>
        <v>4.219676575248664E-2</v>
      </c>
    </row>
    <row r="18" spans="11:19" ht="19.5" thickTop="1" x14ac:dyDescent="0.45">
      <c r="K18" s="12"/>
      <c r="M18" s="12"/>
      <c r="O18" s="12"/>
      <c r="Q18" s="12"/>
    </row>
    <row r="19" spans="11:19" x14ac:dyDescent="0.45">
      <c r="K19" s="3"/>
      <c r="L19" s="3"/>
      <c r="M19" s="3"/>
      <c r="N19" s="3"/>
      <c r="O19" s="3"/>
      <c r="P19" s="3"/>
      <c r="Q19" s="3"/>
      <c r="R19" s="3"/>
      <c r="S19" s="3"/>
    </row>
  </sheetData>
  <mergeCells count="16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9"/>
  <sheetViews>
    <sheetView rightToLeft="1" view="pageBreakPreview" zoomScale="120" zoomScaleNormal="100" zoomScaleSheetLayoutView="120" workbookViewId="0">
      <selection activeCell="F16" sqref="F16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6.1406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.140625" style="1" bestFit="1" customWidth="1"/>
    <col min="13" max="13" width="1" style="1" customWidth="1"/>
    <col min="14" max="14" width="16.140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6" spans="1:18" ht="30" x14ac:dyDescent="0.45">
      <c r="A6" s="24" t="s">
        <v>105</v>
      </c>
      <c r="B6" s="24" t="s">
        <v>105</v>
      </c>
      <c r="C6" s="24" t="s">
        <v>105</v>
      </c>
      <c r="D6" s="24" t="s">
        <v>105</v>
      </c>
      <c r="E6" s="24" t="s">
        <v>105</v>
      </c>
      <c r="F6" s="24" t="s">
        <v>105</v>
      </c>
      <c r="H6" s="24" t="s">
        <v>106</v>
      </c>
      <c r="I6" s="24" t="s">
        <v>106</v>
      </c>
      <c r="J6" s="24" t="s">
        <v>106</v>
      </c>
      <c r="K6" s="24" t="s">
        <v>106</v>
      </c>
      <c r="L6" s="24" t="s">
        <v>106</v>
      </c>
      <c r="N6" s="24" t="s">
        <v>107</v>
      </c>
      <c r="O6" s="24" t="s">
        <v>107</v>
      </c>
      <c r="P6" s="24" t="s">
        <v>107</v>
      </c>
      <c r="Q6" s="24" t="s">
        <v>107</v>
      </c>
      <c r="R6" s="24" t="s">
        <v>107</v>
      </c>
    </row>
    <row r="7" spans="1:18" ht="30" x14ac:dyDescent="0.45">
      <c r="A7" s="24" t="s">
        <v>108</v>
      </c>
      <c r="C7" s="24" t="s">
        <v>109</v>
      </c>
      <c r="F7" s="24" t="s">
        <v>68</v>
      </c>
      <c r="H7" s="24" t="s">
        <v>110</v>
      </c>
      <c r="J7" s="24" t="s">
        <v>111</v>
      </c>
      <c r="L7" s="24" t="s">
        <v>112</v>
      </c>
      <c r="N7" s="24" t="s">
        <v>110</v>
      </c>
      <c r="P7" s="24" t="s">
        <v>111</v>
      </c>
      <c r="R7" s="24" t="s">
        <v>112</v>
      </c>
    </row>
    <row r="8" spans="1:18" ht="21" x14ac:dyDescent="0.55000000000000004">
      <c r="A8" s="2" t="s">
        <v>78</v>
      </c>
      <c r="C8" s="4">
        <v>30</v>
      </c>
      <c r="D8" s="4"/>
      <c r="E8" s="4"/>
      <c r="F8" s="4">
        <v>0</v>
      </c>
      <c r="G8" s="4"/>
      <c r="H8" s="4">
        <v>4931124</v>
      </c>
      <c r="I8" s="4"/>
      <c r="J8" s="4">
        <v>0</v>
      </c>
      <c r="K8" s="4"/>
      <c r="L8" s="4">
        <v>4931124</v>
      </c>
      <c r="M8" s="4"/>
      <c r="N8" s="4">
        <v>4972840</v>
      </c>
      <c r="O8" s="4"/>
      <c r="P8" s="4">
        <v>0</v>
      </c>
      <c r="Q8" s="4"/>
      <c r="R8" s="4">
        <v>4972840</v>
      </c>
    </row>
    <row r="9" spans="1:18" ht="21" x14ac:dyDescent="0.55000000000000004">
      <c r="A9" s="2" t="s">
        <v>82</v>
      </c>
      <c r="C9" s="4">
        <v>29</v>
      </c>
      <c r="D9" s="4"/>
      <c r="E9" s="4"/>
      <c r="F9" s="4">
        <v>10</v>
      </c>
      <c r="G9" s="4"/>
      <c r="H9" s="4">
        <v>2638</v>
      </c>
      <c r="I9" s="4"/>
      <c r="J9" s="4">
        <v>-1</v>
      </c>
      <c r="K9" s="4"/>
      <c r="L9" s="4">
        <v>2639</v>
      </c>
      <c r="M9" s="4"/>
      <c r="N9" s="4">
        <v>13454</v>
      </c>
      <c r="O9" s="4"/>
      <c r="P9" s="4">
        <v>2</v>
      </c>
      <c r="Q9" s="4"/>
      <c r="R9" s="4">
        <v>13452</v>
      </c>
    </row>
    <row r="10" spans="1:18" ht="21" x14ac:dyDescent="0.55000000000000004">
      <c r="A10" s="2" t="s">
        <v>85</v>
      </c>
      <c r="C10" s="4">
        <v>23</v>
      </c>
      <c r="D10" s="4"/>
      <c r="E10" s="4"/>
      <c r="F10" s="4">
        <v>10</v>
      </c>
      <c r="G10" s="4"/>
      <c r="H10" s="4">
        <v>1800</v>
      </c>
      <c r="I10" s="4"/>
      <c r="J10" s="4">
        <v>12</v>
      </c>
      <c r="K10" s="4"/>
      <c r="L10" s="4">
        <v>1788</v>
      </c>
      <c r="M10" s="4"/>
      <c r="N10" s="4">
        <v>9240</v>
      </c>
      <c r="O10" s="4"/>
      <c r="P10" s="4">
        <v>187</v>
      </c>
      <c r="Q10" s="4"/>
      <c r="R10" s="4">
        <v>9053</v>
      </c>
    </row>
    <row r="11" spans="1:18" ht="21" x14ac:dyDescent="0.55000000000000004">
      <c r="A11" s="2" t="s">
        <v>88</v>
      </c>
      <c r="C11" s="4">
        <v>30</v>
      </c>
      <c r="D11" s="4"/>
      <c r="E11" s="4"/>
      <c r="F11" s="4">
        <v>10</v>
      </c>
      <c r="G11" s="4"/>
      <c r="H11" s="4">
        <v>176089</v>
      </c>
      <c r="I11" s="4"/>
      <c r="J11" s="4">
        <v>-289</v>
      </c>
      <c r="K11" s="4"/>
      <c r="L11" s="4">
        <v>176378</v>
      </c>
      <c r="M11" s="4"/>
      <c r="N11" s="4">
        <v>598622</v>
      </c>
      <c r="O11" s="4"/>
      <c r="P11" s="4">
        <v>0</v>
      </c>
      <c r="Q11" s="4"/>
      <c r="R11" s="4">
        <v>598622</v>
      </c>
    </row>
    <row r="12" spans="1:18" ht="21" x14ac:dyDescent="0.55000000000000004">
      <c r="A12" s="2" t="s">
        <v>90</v>
      </c>
      <c r="C12" s="4">
        <v>30</v>
      </c>
      <c r="D12" s="4"/>
      <c r="E12" s="4"/>
      <c r="F12" s="4">
        <v>10</v>
      </c>
      <c r="G12" s="4"/>
      <c r="H12" s="4">
        <v>207792630</v>
      </c>
      <c r="I12" s="4"/>
      <c r="J12" s="4">
        <v>-38</v>
      </c>
      <c r="K12" s="4"/>
      <c r="L12" s="4">
        <v>207792668</v>
      </c>
      <c r="M12" s="4"/>
      <c r="N12" s="4">
        <v>207774263</v>
      </c>
      <c r="O12" s="4"/>
      <c r="P12" s="4">
        <v>0</v>
      </c>
      <c r="Q12" s="4"/>
      <c r="R12" s="4">
        <v>207774263</v>
      </c>
    </row>
    <row r="13" spans="1:18" ht="21" x14ac:dyDescent="0.55000000000000004">
      <c r="A13" s="2" t="s">
        <v>96</v>
      </c>
      <c r="C13" s="4">
        <v>17</v>
      </c>
      <c r="D13" s="4"/>
      <c r="E13" s="4"/>
      <c r="F13" s="4">
        <v>0</v>
      </c>
      <c r="G13" s="4"/>
      <c r="H13" s="4">
        <v>907805</v>
      </c>
      <c r="I13" s="4"/>
      <c r="J13" s="4">
        <v>0</v>
      </c>
      <c r="K13" s="4"/>
      <c r="L13" s="4">
        <v>907805</v>
      </c>
      <c r="M13" s="4"/>
      <c r="N13" s="4">
        <v>1378805</v>
      </c>
      <c r="O13" s="4"/>
      <c r="P13" s="4">
        <v>0</v>
      </c>
      <c r="Q13" s="4"/>
      <c r="R13" s="4">
        <v>1378805</v>
      </c>
    </row>
    <row r="14" spans="1:18" ht="21" x14ac:dyDescent="0.55000000000000004">
      <c r="A14" s="2" t="s">
        <v>96</v>
      </c>
      <c r="C14" s="4">
        <v>14</v>
      </c>
      <c r="D14" s="4"/>
      <c r="E14" s="4"/>
      <c r="F14" s="4">
        <v>18</v>
      </c>
      <c r="G14" s="4"/>
      <c r="H14" s="4">
        <v>0</v>
      </c>
      <c r="I14" s="4"/>
      <c r="J14" s="4">
        <v>0</v>
      </c>
      <c r="K14" s="4"/>
      <c r="L14" s="4">
        <v>0</v>
      </c>
      <c r="M14" s="4"/>
      <c r="N14" s="4">
        <v>106034907</v>
      </c>
      <c r="O14" s="4"/>
      <c r="P14" s="4">
        <v>0</v>
      </c>
      <c r="Q14" s="4"/>
      <c r="R14" s="4">
        <v>106034907</v>
      </c>
    </row>
    <row r="15" spans="1:18" ht="21" x14ac:dyDescent="0.55000000000000004">
      <c r="A15" s="2" t="s">
        <v>114</v>
      </c>
      <c r="C15" s="4">
        <v>9</v>
      </c>
      <c r="D15" s="4"/>
      <c r="E15" s="4"/>
      <c r="F15" s="4">
        <v>18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12584031</v>
      </c>
      <c r="O15" s="4"/>
      <c r="P15" s="4">
        <v>0</v>
      </c>
      <c r="Q15" s="4"/>
      <c r="R15" s="4">
        <v>12584031</v>
      </c>
    </row>
    <row r="16" spans="1:18" ht="21" x14ac:dyDescent="0.55000000000000004">
      <c r="A16" s="2" t="s">
        <v>99</v>
      </c>
      <c r="C16" s="4">
        <v>30</v>
      </c>
      <c r="D16" s="4"/>
      <c r="E16" s="4"/>
      <c r="F16" s="4">
        <v>0</v>
      </c>
      <c r="G16" s="4"/>
      <c r="H16" s="4">
        <v>1101914283</v>
      </c>
      <c r="I16" s="4"/>
      <c r="J16" s="4">
        <v>0</v>
      </c>
      <c r="K16" s="4"/>
      <c r="L16" s="4">
        <v>1101914283</v>
      </c>
      <c r="M16" s="4"/>
      <c r="N16" s="4">
        <v>2465628951</v>
      </c>
      <c r="O16" s="4"/>
      <c r="P16" s="4">
        <v>0</v>
      </c>
      <c r="Q16" s="4"/>
      <c r="R16" s="4">
        <v>2465628951</v>
      </c>
    </row>
    <row r="17" spans="3:18" ht="19.5" thickBot="1" x14ac:dyDescent="0.5">
      <c r="C17" s="4"/>
      <c r="D17" s="4"/>
      <c r="E17" s="4"/>
      <c r="F17" s="4"/>
      <c r="G17" s="4"/>
      <c r="H17" s="6">
        <f>SUM(H8:H16)</f>
        <v>1315726369</v>
      </c>
      <c r="I17" s="4"/>
      <c r="J17" s="6">
        <f>SUM(J8:J16)</f>
        <v>-316</v>
      </c>
      <c r="K17" s="4"/>
      <c r="L17" s="6">
        <f>SUM(L8:L16)</f>
        <v>1315726685</v>
      </c>
      <c r="M17" s="4"/>
      <c r="N17" s="6">
        <f>SUM(N8:N16)</f>
        <v>2798995113</v>
      </c>
      <c r="O17" s="4"/>
      <c r="P17" s="6">
        <f>SUM(P8:P16)</f>
        <v>189</v>
      </c>
      <c r="Q17" s="4"/>
      <c r="R17" s="6">
        <f>SUM(R8:R16)</f>
        <v>2798994924</v>
      </c>
    </row>
    <row r="18" spans="3:18" ht="19.5" thickTop="1" x14ac:dyDescent="0.45">
      <c r="H18" s="12"/>
      <c r="J18" s="17"/>
      <c r="L18" s="3"/>
      <c r="N18" s="12"/>
      <c r="P18" s="17"/>
      <c r="R18" s="3"/>
    </row>
    <row r="19" spans="3:18" x14ac:dyDescent="0.45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2"/>
  <sheetViews>
    <sheetView rightToLeft="1" tabSelected="1" view="pageBreakPreview" zoomScale="80" zoomScaleNormal="100" zoomScaleSheetLayoutView="80" workbookViewId="0">
      <selection activeCell="A4" sqref="A4:S4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5.140625" style="5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30" x14ac:dyDescent="0.45">
      <c r="A6" s="21" t="s">
        <v>3</v>
      </c>
      <c r="C6" s="24" t="s">
        <v>115</v>
      </c>
      <c r="D6" s="24" t="s">
        <v>115</v>
      </c>
      <c r="E6" s="24" t="s">
        <v>115</v>
      </c>
      <c r="F6" s="24" t="s">
        <v>115</v>
      </c>
      <c r="G6" s="24" t="s">
        <v>115</v>
      </c>
      <c r="I6" s="24" t="s">
        <v>106</v>
      </c>
      <c r="J6" s="24" t="s">
        <v>106</v>
      </c>
      <c r="K6" s="24" t="s">
        <v>106</v>
      </c>
      <c r="L6" s="24" t="s">
        <v>106</v>
      </c>
      <c r="M6" s="24" t="s">
        <v>106</v>
      </c>
      <c r="O6" s="24" t="s">
        <v>107</v>
      </c>
      <c r="P6" s="24" t="s">
        <v>107</v>
      </c>
      <c r="Q6" s="24" t="s">
        <v>107</v>
      </c>
      <c r="R6" s="24" t="s">
        <v>107</v>
      </c>
      <c r="S6" s="24" t="s">
        <v>107</v>
      </c>
    </row>
    <row r="7" spans="1:19" ht="30" x14ac:dyDescent="0.45">
      <c r="A7" s="24" t="s">
        <v>3</v>
      </c>
      <c r="C7" s="23" t="s">
        <v>116</v>
      </c>
      <c r="E7" s="9" t="s">
        <v>117</v>
      </c>
      <c r="G7" s="24" t="s">
        <v>118</v>
      </c>
      <c r="I7" s="24" t="s">
        <v>119</v>
      </c>
      <c r="K7" s="24" t="s">
        <v>111</v>
      </c>
      <c r="M7" s="24" t="s">
        <v>120</v>
      </c>
      <c r="O7" s="24" t="s">
        <v>119</v>
      </c>
      <c r="Q7" s="24" t="s">
        <v>111</v>
      </c>
      <c r="S7" s="24" t="s">
        <v>120</v>
      </c>
    </row>
    <row r="8" spans="1:19" ht="21" x14ac:dyDescent="0.55000000000000004">
      <c r="A8" s="2" t="s">
        <v>121</v>
      </c>
      <c r="C8" s="5" t="s">
        <v>122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11250000000</v>
      </c>
      <c r="P8" s="4"/>
      <c r="Q8" s="4">
        <v>233903421</v>
      </c>
      <c r="R8" s="4"/>
      <c r="S8" s="4">
        <v>11016096579</v>
      </c>
    </row>
    <row r="9" spans="1:19" ht="21" x14ac:dyDescent="0.55000000000000004">
      <c r="A9" s="2" t="s">
        <v>59</v>
      </c>
      <c r="C9" s="5" t="s">
        <v>123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474000000</v>
      </c>
      <c r="P9" s="4"/>
      <c r="Q9" s="4">
        <v>14172757</v>
      </c>
      <c r="R9" s="4"/>
      <c r="S9" s="4">
        <v>459827243</v>
      </c>
    </row>
    <row r="10" spans="1:19" ht="21" x14ac:dyDescent="0.55000000000000004">
      <c r="A10" s="2" t="s">
        <v>29</v>
      </c>
      <c r="C10" s="5" t="s">
        <v>124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1512727320</v>
      </c>
      <c r="P10" s="4"/>
      <c r="Q10" s="4">
        <v>1035405</v>
      </c>
      <c r="R10" s="4"/>
      <c r="S10" s="4">
        <v>1511691915</v>
      </c>
    </row>
    <row r="11" spans="1:19" ht="21" x14ac:dyDescent="0.55000000000000004">
      <c r="A11" s="2" t="s">
        <v>16</v>
      </c>
      <c r="C11" s="5" t="s">
        <v>125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3370500000</v>
      </c>
      <c r="P11" s="4"/>
      <c r="Q11" s="4">
        <v>0</v>
      </c>
      <c r="R11" s="4"/>
      <c r="S11" s="4">
        <v>3370500000</v>
      </c>
    </row>
    <row r="12" spans="1:19" ht="21" x14ac:dyDescent="0.55000000000000004">
      <c r="A12" s="2" t="s">
        <v>54</v>
      </c>
      <c r="C12" s="5" t="s">
        <v>6</v>
      </c>
      <c r="E12" s="4">
        <v>2490764</v>
      </c>
      <c r="F12" s="4"/>
      <c r="G12" s="4">
        <v>350</v>
      </c>
      <c r="H12" s="4"/>
      <c r="I12" s="4">
        <v>871767400</v>
      </c>
      <c r="J12" s="4"/>
      <c r="K12" s="4">
        <v>63652858</v>
      </c>
      <c r="L12" s="4"/>
      <c r="M12" s="4">
        <v>808114542</v>
      </c>
      <c r="N12" s="4"/>
      <c r="O12" s="4">
        <v>871767400</v>
      </c>
      <c r="P12" s="4"/>
      <c r="Q12" s="4">
        <v>63652858</v>
      </c>
      <c r="R12" s="4"/>
      <c r="S12" s="4">
        <v>808114542</v>
      </c>
    </row>
    <row r="13" spans="1:19" ht="21" x14ac:dyDescent="0.55000000000000004">
      <c r="A13" s="2" t="s">
        <v>43</v>
      </c>
      <c r="C13" s="5" t="s">
        <v>125</v>
      </c>
      <c r="E13" s="4">
        <v>10233871</v>
      </c>
      <c r="F13" s="4"/>
      <c r="G13" s="4">
        <v>2400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24561290400</v>
      </c>
      <c r="P13" s="4"/>
      <c r="Q13" s="4">
        <v>0</v>
      </c>
      <c r="R13" s="4"/>
      <c r="S13" s="4">
        <v>24561290400</v>
      </c>
    </row>
    <row r="14" spans="1:19" ht="21" x14ac:dyDescent="0.55000000000000004">
      <c r="A14" s="2" t="s">
        <v>61</v>
      </c>
      <c r="C14" s="5" t="s">
        <v>125</v>
      </c>
      <c r="E14" s="4">
        <v>16000000</v>
      </c>
      <c r="F14" s="4"/>
      <c r="G14" s="4">
        <v>700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11200000000</v>
      </c>
      <c r="P14" s="4"/>
      <c r="Q14" s="4">
        <v>0</v>
      </c>
      <c r="R14" s="4"/>
      <c r="S14" s="4">
        <v>11200000000</v>
      </c>
    </row>
    <row r="15" spans="1:19" ht="21" x14ac:dyDescent="0.55000000000000004">
      <c r="A15" s="2" t="s">
        <v>55</v>
      </c>
      <c r="C15" s="5" t="s">
        <v>126</v>
      </c>
      <c r="E15" s="4">
        <v>85000000</v>
      </c>
      <c r="F15" s="4"/>
      <c r="G15" s="4">
        <v>7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595000000</v>
      </c>
      <c r="P15" s="4"/>
      <c r="Q15" s="4">
        <v>0</v>
      </c>
      <c r="R15" s="4"/>
      <c r="S15" s="4">
        <v>595000000</v>
      </c>
    </row>
    <row r="16" spans="1:19" ht="21" x14ac:dyDescent="0.55000000000000004">
      <c r="A16" s="2" t="s">
        <v>41</v>
      </c>
      <c r="C16" s="5" t="s">
        <v>127</v>
      </c>
      <c r="E16" s="4">
        <v>13304756</v>
      </c>
      <c r="F16" s="4"/>
      <c r="G16" s="4">
        <v>1440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19158848640</v>
      </c>
      <c r="P16" s="4"/>
      <c r="Q16" s="4">
        <v>13113517</v>
      </c>
      <c r="R16" s="4"/>
      <c r="S16" s="4">
        <v>19145735123</v>
      </c>
    </row>
    <row r="17" spans="1:19" ht="21" x14ac:dyDescent="0.55000000000000004">
      <c r="A17" s="2" t="s">
        <v>30</v>
      </c>
      <c r="C17" s="5" t="s">
        <v>128</v>
      </c>
      <c r="E17" s="4">
        <v>33968061</v>
      </c>
      <c r="F17" s="4"/>
      <c r="G17" s="4">
        <v>400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13587224400</v>
      </c>
      <c r="P17" s="4"/>
      <c r="Q17" s="4">
        <v>663870899</v>
      </c>
      <c r="R17" s="4"/>
      <c r="S17" s="4">
        <v>12923353501</v>
      </c>
    </row>
    <row r="18" spans="1:19" ht="21" x14ac:dyDescent="0.55000000000000004">
      <c r="A18" s="2" t="s">
        <v>36</v>
      </c>
      <c r="C18" s="5" t="s">
        <v>129</v>
      </c>
      <c r="E18" s="4">
        <v>900000</v>
      </c>
      <c r="F18" s="4"/>
      <c r="G18" s="4">
        <v>2500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2250000000</v>
      </c>
      <c r="P18" s="4"/>
      <c r="Q18" s="4">
        <v>125161708</v>
      </c>
      <c r="R18" s="4"/>
      <c r="S18" s="4">
        <v>2124838292</v>
      </c>
    </row>
    <row r="19" spans="1:19" ht="21" x14ac:dyDescent="0.55000000000000004">
      <c r="A19" s="2" t="s">
        <v>52</v>
      </c>
      <c r="C19" s="5" t="s">
        <v>130</v>
      </c>
      <c r="E19" s="4">
        <v>44400000</v>
      </c>
      <c r="F19" s="4"/>
      <c r="G19" s="4">
        <v>1700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75480000000</v>
      </c>
      <c r="P19" s="4"/>
      <c r="Q19" s="4">
        <v>0</v>
      </c>
      <c r="R19" s="4"/>
      <c r="S19" s="4">
        <v>75480000000</v>
      </c>
    </row>
    <row r="20" spans="1:19" ht="21" x14ac:dyDescent="0.55000000000000004">
      <c r="A20" s="2" t="s">
        <v>19</v>
      </c>
      <c r="C20" s="5" t="s">
        <v>131</v>
      </c>
      <c r="E20" s="4">
        <v>34263645</v>
      </c>
      <c r="F20" s="4"/>
      <c r="G20" s="4">
        <v>130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4454273850</v>
      </c>
      <c r="P20" s="4"/>
      <c r="Q20" s="4">
        <v>0</v>
      </c>
      <c r="R20" s="4"/>
      <c r="S20" s="4">
        <v>4454273850</v>
      </c>
    </row>
    <row r="21" spans="1:19" ht="21" x14ac:dyDescent="0.55000000000000004">
      <c r="A21" s="2" t="s">
        <v>20</v>
      </c>
      <c r="C21" s="5" t="s">
        <v>125</v>
      </c>
      <c r="E21" s="4">
        <v>31350000</v>
      </c>
      <c r="F21" s="4"/>
      <c r="G21" s="4">
        <v>1350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42322500000</v>
      </c>
      <c r="P21" s="4"/>
      <c r="Q21" s="4">
        <v>3919237104</v>
      </c>
      <c r="R21" s="4"/>
      <c r="S21" s="4">
        <v>38403262896</v>
      </c>
    </row>
    <row r="22" spans="1:19" ht="21" x14ac:dyDescent="0.55000000000000004">
      <c r="A22" s="2" t="s">
        <v>51</v>
      </c>
      <c r="C22" s="5" t="s">
        <v>132</v>
      </c>
      <c r="E22" s="4">
        <v>785000</v>
      </c>
      <c r="F22" s="4"/>
      <c r="G22" s="4">
        <v>300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235500000</v>
      </c>
      <c r="P22" s="4"/>
      <c r="Q22" s="4">
        <v>4896378</v>
      </c>
      <c r="R22" s="4"/>
      <c r="S22" s="4">
        <v>230603622</v>
      </c>
    </row>
    <row r="23" spans="1:19" ht="21" x14ac:dyDescent="0.55000000000000004">
      <c r="A23" s="2" t="s">
        <v>15</v>
      </c>
      <c r="C23" s="5" t="s">
        <v>125</v>
      </c>
      <c r="E23" s="4">
        <v>34740000</v>
      </c>
      <c r="F23" s="4"/>
      <c r="G23" s="4">
        <v>64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2223360000</v>
      </c>
      <c r="P23" s="4"/>
      <c r="Q23" s="4">
        <v>0</v>
      </c>
      <c r="R23" s="4"/>
      <c r="S23" s="4">
        <v>2223360000</v>
      </c>
    </row>
    <row r="24" spans="1:19" ht="21" x14ac:dyDescent="0.55000000000000004">
      <c r="A24" s="2" t="s">
        <v>49</v>
      </c>
      <c r="C24" s="5" t="s">
        <v>133</v>
      </c>
      <c r="E24" s="4">
        <v>20884146</v>
      </c>
      <c r="F24" s="4"/>
      <c r="G24" s="4">
        <v>500</v>
      </c>
      <c r="H24" s="4"/>
      <c r="I24" s="4">
        <v>10442073000</v>
      </c>
      <c r="J24" s="4"/>
      <c r="K24" s="4">
        <v>445071964</v>
      </c>
      <c r="L24" s="4"/>
      <c r="M24" s="4">
        <v>9997001036</v>
      </c>
      <c r="N24" s="4"/>
      <c r="O24" s="4">
        <v>10442073000</v>
      </c>
      <c r="P24" s="4"/>
      <c r="Q24" s="4">
        <v>445071964</v>
      </c>
      <c r="R24" s="4"/>
      <c r="S24" s="4">
        <v>9997001036</v>
      </c>
    </row>
    <row r="25" spans="1:19" ht="21" x14ac:dyDescent="0.55000000000000004">
      <c r="A25" s="2" t="s">
        <v>37</v>
      </c>
      <c r="C25" s="5" t="s">
        <v>134</v>
      </c>
      <c r="E25" s="4">
        <v>26550844</v>
      </c>
      <c r="F25" s="4"/>
      <c r="G25" s="4">
        <v>2150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57084314600</v>
      </c>
      <c r="P25" s="4"/>
      <c r="Q25" s="4">
        <v>0</v>
      </c>
      <c r="R25" s="4"/>
      <c r="S25" s="4">
        <v>57084314600</v>
      </c>
    </row>
    <row r="26" spans="1:19" ht="21" x14ac:dyDescent="0.55000000000000004">
      <c r="A26" s="2" t="s">
        <v>48</v>
      </c>
      <c r="C26" s="5" t="s">
        <v>135</v>
      </c>
      <c r="E26" s="4">
        <v>1700000</v>
      </c>
      <c r="F26" s="4"/>
      <c r="G26" s="4">
        <v>590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1003000000</v>
      </c>
      <c r="P26" s="4"/>
      <c r="Q26" s="4">
        <v>0</v>
      </c>
      <c r="R26" s="4"/>
      <c r="S26" s="4">
        <v>1003000000</v>
      </c>
    </row>
    <row r="27" spans="1:19" ht="21" x14ac:dyDescent="0.55000000000000004">
      <c r="A27" s="2" t="s">
        <v>38</v>
      </c>
      <c r="C27" s="5" t="s">
        <v>136</v>
      </c>
      <c r="E27" s="4">
        <v>4000000</v>
      </c>
      <c r="F27" s="4"/>
      <c r="G27" s="4">
        <v>2750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11000000000</v>
      </c>
      <c r="P27" s="4"/>
      <c r="Q27" s="4">
        <v>7529090</v>
      </c>
      <c r="R27" s="4"/>
      <c r="S27" s="4">
        <v>10992470910</v>
      </c>
    </row>
    <row r="28" spans="1:19" ht="21" x14ac:dyDescent="0.55000000000000004">
      <c r="A28" s="2" t="s">
        <v>65</v>
      </c>
      <c r="C28" s="5" t="s">
        <v>137</v>
      </c>
      <c r="E28" s="4">
        <v>593827</v>
      </c>
      <c r="F28" s="4"/>
      <c r="G28" s="4">
        <v>17165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10193040455</v>
      </c>
      <c r="P28" s="4"/>
      <c r="Q28" s="4">
        <v>0</v>
      </c>
      <c r="R28" s="4"/>
      <c r="S28" s="4">
        <v>10193040455</v>
      </c>
    </row>
    <row r="29" spans="1:19" ht="21" x14ac:dyDescent="0.55000000000000004">
      <c r="A29" s="2" t="s">
        <v>31</v>
      </c>
      <c r="C29" s="5" t="s">
        <v>125</v>
      </c>
      <c r="E29" s="4">
        <v>3000001</v>
      </c>
      <c r="F29" s="4"/>
      <c r="G29" s="4">
        <v>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150000050</v>
      </c>
      <c r="P29" s="4"/>
      <c r="Q29" s="4">
        <v>6393445</v>
      </c>
      <c r="R29" s="4"/>
      <c r="S29" s="4">
        <v>143606605</v>
      </c>
    </row>
    <row r="30" spans="1:19" ht="21" x14ac:dyDescent="0.55000000000000004">
      <c r="A30" s="2" t="s">
        <v>57</v>
      </c>
      <c r="C30" s="5" t="s">
        <v>6</v>
      </c>
      <c r="E30" s="4">
        <v>5000000</v>
      </c>
      <c r="F30" s="4"/>
      <c r="G30" s="4">
        <v>1100</v>
      </c>
      <c r="H30" s="4"/>
      <c r="I30" s="4">
        <v>5500000000</v>
      </c>
      <c r="J30" s="4"/>
      <c r="K30" s="4">
        <v>278933680</v>
      </c>
      <c r="L30" s="4"/>
      <c r="M30" s="4">
        <v>5221066320</v>
      </c>
      <c r="N30" s="4"/>
      <c r="O30" s="4">
        <v>5500000000</v>
      </c>
      <c r="P30" s="4"/>
      <c r="Q30" s="4">
        <v>278933680</v>
      </c>
      <c r="R30" s="4"/>
      <c r="S30" s="4">
        <v>5221066320</v>
      </c>
    </row>
    <row r="31" spans="1:19" ht="21" x14ac:dyDescent="0.55000000000000004">
      <c r="A31" s="2" t="s">
        <v>58</v>
      </c>
      <c r="C31" s="5" t="s">
        <v>127</v>
      </c>
      <c r="E31" s="4">
        <v>3100000</v>
      </c>
      <c r="F31" s="4"/>
      <c r="G31" s="4">
        <v>6500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20150000000</v>
      </c>
      <c r="P31" s="4"/>
      <c r="Q31" s="4">
        <v>0</v>
      </c>
      <c r="R31" s="4"/>
      <c r="S31" s="4">
        <v>20150000000</v>
      </c>
    </row>
    <row r="32" spans="1:19" ht="21" x14ac:dyDescent="0.55000000000000004">
      <c r="A32" s="2" t="s">
        <v>39</v>
      </c>
      <c r="C32" s="5" t="s">
        <v>138</v>
      </c>
      <c r="E32" s="4">
        <v>6459853</v>
      </c>
      <c r="F32" s="4"/>
      <c r="G32" s="4">
        <v>500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3229926500</v>
      </c>
      <c r="P32" s="4"/>
      <c r="Q32" s="4">
        <v>67154743</v>
      </c>
      <c r="R32" s="4"/>
      <c r="S32" s="4">
        <v>3162771757</v>
      </c>
    </row>
    <row r="33" spans="1:19" ht="21" x14ac:dyDescent="0.55000000000000004">
      <c r="A33" s="2" t="s">
        <v>53</v>
      </c>
      <c r="C33" s="5" t="s">
        <v>139</v>
      </c>
      <c r="E33" s="4">
        <v>23629704</v>
      </c>
      <c r="F33" s="4"/>
      <c r="G33" s="4">
        <v>20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472594080</v>
      </c>
      <c r="P33" s="4"/>
      <c r="Q33" s="4">
        <v>24841091</v>
      </c>
      <c r="R33" s="4"/>
      <c r="S33" s="4">
        <v>447752989</v>
      </c>
    </row>
    <row r="34" spans="1:19" ht="21" x14ac:dyDescent="0.55000000000000004">
      <c r="A34" s="2" t="s">
        <v>35</v>
      </c>
      <c r="C34" s="5" t="s">
        <v>140</v>
      </c>
      <c r="E34" s="4">
        <v>6000000</v>
      </c>
      <c r="F34" s="4"/>
      <c r="G34" s="4">
        <v>212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1272000000</v>
      </c>
      <c r="P34" s="4"/>
      <c r="Q34" s="4">
        <v>0</v>
      </c>
      <c r="R34" s="4"/>
      <c r="S34" s="4">
        <v>1272000000</v>
      </c>
    </row>
    <row r="35" spans="1:19" ht="21" x14ac:dyDescent="0.55000000000000004">
      <c r="A35" s="2" t="s">
        <v>26</v>
      </c>
      <c r="C35" s="5" t="s">
        <v>141</v>
      </c>
      <c r="E35" s="4">
        <v>1673330</v>
      </c>
      <c r="F35" s="4"/>
      <c r="G35" s="4">
        <v>800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1338664000</v>
      </c>
      <c r="P35" s="4"/>
      <c r="Q35" s="4">
        <v>0</v>
      </c>
      <c r="R35" s="4"/>
      <c r="S35" s="4">
        <v>1338664000</v>
      </c>
    </row>
    <row r="36" spans="1:19" ht="21" x14ac:dyDescent="0.55000000000000004">
      <c r="A36" s="2" t="s">
        <v>40</v>
      </c>
      <c r="C36" s="5" t="s">
        <v>134</v>
      </c>
      <c r="E36" s="4">
        <v>24672280</v>
      </c>
      <c r="F36" s="4"/>
      <c r="G36" s="4">
        <v>1300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32073964000</v>
      </c>
      <c r="P36" s="4"/>
      <c r="Q36" s="4">
        <v>666863101</v>
      </c>
      <c r="R36" s="4"/>
      <c r="S36" s="4">
        <v>31407100899</v>
      </c>
    </row>
    <row r="37" spans="1:19" ht="21" x14ac:dyDescent="0.55000000000000004">
      <c r="A37" s="2" t="s">
        <v>50</v>
      </c>
      <c r="C37" s="5" t="s">
        <v>140</v>
      </c>
      <c r="E37" s="4">
        <v>3573734</v>
      </c>
      <c r="F37" s="4"/>
      <c r="G37" s="4">
        <v>450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1608180300</v>
      </c>
      <c r="P37" s="4"/>
      <c r="Q37" s="4">
        <v>64496383</v>
      </c>
      <c r="R37" s="4"/>
      <c r="S37" s="4">
        <v>1543683917</v>
      </c>
    </row>
    <row r="38" spans="1:19" ht="21" x14ac:dyDescent="0.55000000000000004">
      <c r="A38" s="2" t="s">
        <v>142</v>
      </c>
      <c r="C38" s="5" t="s">
        <v>143</v>
      </c>
      <c r="E38" s="4">
        <v>2500000</v>
      </c>
      <c r="F38" s="4"/>
      <c r="G38" s="4">
        <v>1700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4250000000</v>
      </c>
      <c r="P38" s="4"/>
      <c r="Q38" s="4">
        <v>2908966</v>
      </c>
      <c r="R38" s="4"/>
      <c r="S38" s="4">
        <v>4247091034</v>
      </c>
    </row>
    <row r="39" spans="1:19" ht="21" x14ac:dyDescent="0.55000000000000004">
      <c r="A39" s="2" t="s">
        <v>144</v>
      </c>
      <c r="C39" s="5" t="s">
        <v>145</v>
      </c>
      <c r="E39" s="4">
        <v>25453</v>
      </c>
      <c r="F39" s="4"/>
      <c r="G39" s="4">
        <v>40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1018120</v>
      </c>
      <c r="P39" s="4"/>
      <c r="Q39" s="4">
        <v>73739</v>
      </c>
      <c r="R39" s="4"/>
      <c r="S39" s="4">
        <v>944381</v>
      </c>
    </row>
    <row r="40" spans="1:19" ht="19.5" thickBot="1" x14ac:dyDescent="0.5">
      <c r="E40" s="4"/>
      <c r="F40" s="4"/>
      <c r="G40" s="4"/>
      <c r="H40" s="4"/>
      <c r="I40" s="6">
        <f>SUM(I8:I39)</f>
        <v>16813840400</v>
      </c>
      <c r="J40" s="4"/>
      <c r="K40" s="6">
        <f>SUM(K8:K39)</f>
        <v>787658502</v>
      </c>
      <c r="L40" s="4"/>
      <c r="M40" s="6">
        <f>SUM(M8:M39)</f>
        <v>16026181898</v>
      </c>
      <c r="N40" s="4"/>
      <c r="O40" s="6">
        <f>SUM(O8:O39)</f>
        <v>373315767115</v>
      </c>
      <c r="P40" s="4"/>
      <c r="Q40" s="6">
        <f>SUM(Q8:Q39)</f>
        <v>6603310249</v>
      </c>
      <c r="R40" s="4"/>
      <c r="S40" s="6">
        <f>SUM(S8:S39)</f>
        <v>366712456866</v>
      </c>
    </row>
    <row r="41" spans="1:19" ht="19.5" thickTop="1" x14ac:dyDescent="0.45">
      <c r="E41" s="4"/>
      <c r="F41" s="4"/>
      <c r="G41" s="4"/>
      <c r="H41" s="4"/>
      <c r="I41" s="12"/>
      <c r="J41" s="4"/>
      <c r="K41" s="4"/>
      <c r="L41" s="4"/>
      <c r="M41" s="4"/>
      <c r="N41" s="4"/>
      <c r="O41" s="12"/>
      <c r="P41" s="4"/>
      <c r="Q41" s="13"/>
      <c r="R41" s="4"/>
      <c r="S41" s="4"/>
    </row>
    <row r="42" spans="1:19" x14ac:dyDescent="0.45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</sheetData>
  <mergeCells count="15">
    <mergeCell ref="A2:S2"/>
    <mergeCell ref="A3:S3"/>
    <mergeCell ref="A4:S4"/>
    <mergeCell ref="A6:A7"/>
    <mergeCell ref="C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2"/>
  <sheetViews>
    <sheetView rightToLeft="1" view="pageBreakPreview" topLeftCell="A31" zoomScale="90" zoomScaleNormal="100" zoomScaleSheetLayoutView="90" workbookViewId="0">
      <selection activeCell="I57" sqref="I57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1" t="s">
        <v>3</v>
      </c>
      <c r="C6" s="24" t="s">
        <v>106</v>
      </c>
      <c r="D6" s="24" t="s">
        <v>106</v>
      </c>
      <c r="E6" s="24" t="s">
        <v>106</v>
      </c>
      <c r="F6" s="24" t="s">
        <v>106</v>
      </c>
      <c r="G6" s="24" t="s">
        <v>106</v>
      </c>
      <c r="H6" s="24" t="s">
        <v>106</v>
      </c>
      <c r="I6" s="24" t="s">
        <v>106</v>
      </c>
      <c r="K6" s="24" t="s">
        <v>107</v>
      </c>
      <c r="L6" s="24" t="s">
        <v>107</v>
      </c>
      <c r="M6" s="24" t="s">
        <v>107</v>
      </c>
      <c r="N6" s="24" t="s">
        <v>107</v>
      </c>
      <c r="O6" s="24" t="s">
        <v>107</v>
      </c>
      <c r="P6" s="24" t="s">
        <v>107</v>
      </c>
      <c r="Q6" s="24" t="s">
        <v>107</v>
      </c>
    </row>
    <row r="7" spans="1:17" ht="30" x14ac:dyDescent="0.45">
      <c r="A7" s="24" t="s">
        <v>3</v>
      </c>
      <c r="C7" s="24" t="s">
        <v>7</v>
      </c>
      <c r="E7" s="24" t="s">
        <v>146</v>
      </c>
      <c r="G7" s="24" t="s">
        <v>147</v>
      </c>
      <c r="I7" s="24" t="s">
        <v>148</v>
      </c>
      <c r="K7" s="24" t="s">
        <v>7</v>
      </c>
      <c r="M7" s="24" t="s">
        <v>146</v>
      </c>
      <c r="O7" s="24" t="s">
        <v>147</v>
      </c>
      <c r="Q7" s="24" t="s">
        <v>148</v>
      </c>
    </row>
    <row r="8" spans="1:17" ht="21" x14ac:dyDescent="0.55000000000000004">
      <c r="A8" s="2" t="s">
        <v>47</v>
      </c>
      <c r="C8" s="4">
        <v>4208399</v>
      </c>
      <c r="D8" s="4"/>
      <c r="E8" s="4">
        <v>80236826117</v>
      </c>
      <c r="F8" s="4"/>
      <c r="G8" s="4">
        <v>84577263903</v>
      </c>
      <c r="H8" s="4"/>
      <c r="I8" s="4">
        <f>E8-G8</f>
        <v>-4340437786</v>
      </c>
      <c r="J8" s="4"/>
      <c r="K8" s="4">
        <v>4208399</v>
      </c>
      <c r="L8" s="4"/>
      <c r="M8" s="4">
        <v>80236826117</v>
      </c>
      <c r="N8" s="4"/>
      <c r="O8" s="4">
        <v>103919488803</v>
      </c>
      <c r="P8" s="4"/>
      <c r="Q8" s="4">
        <f>M8-O8</f>
        <v>-23682662686</v>
      </c>
    </row>
    <row r="9" spans="1:17" ht="21" x14ac:dyDescent="0.55000000000000004">
      <c r="A9" s="2" t="s">
        <v>30</v>
      </c>
      <c r="C9" s="4">
        <v>34100000</v>
      </c>
      <c r="D9" s="4"/>
      <c r="E9" s="4">
        <v>141825487320</v>
      </c>
      <c r="F9" s="4"/>
      <c r="G9" s="4">
        <v>151486162245</v>
      </c>
      <c r="H9" s="4"/>
      <c r="I9" s="4">
        <f t="shared" ref="I9:I55" si="0">E9-G9</f>
        <v>-9660674925</v>
      </c>
      <c r="J9" s="4"/>
      <c r="K9" s="4">
        <v>34100000</v>
      </c>
      <c r="L9" s="4"/>
      <c r="M9" s="4">
        <v>141825487320</v>
      </c>
      <c r="N9" s="4"/>
      <c r="O9" s="4">
        <v>194562160402</v>
      </c>
      <c r="P9" s="4"/>
      <c r="Q9" s="4">
        <f t="shared" ref="Q9:Q58" si="1">M9-O9</f>
        <v>-52736673082</v>
      </c>
    </row>
    <row r="10" spans="1:17" ht="21" x14ac:dyDescent="0.55000000000000004">
      <c r="A10" s="2" t="s">
        <v>40</v>
      </c>
      <c r="C10" s="4">
        <v>24672280</v>
      </c>
      <c r="D10" s="4"/>
      <c r="E10" s="4">
        <v>195958584672</v>
      </c>
      <c r="F10" s="4"/>
      <c r="G10" s="4">
        <v>200618425860</v>
      </c>
      <c r="H10" s="4"/>
      <c r="I10" s="4">
        <f t="shared" si="0"/>
        <v>-4659841188</v>
      </c>
      <c r="J10" s="4"/>
      <c r="K10" s="4">
        <v>24672280</v>
      </c>
      <c r="L10" s="4"/>
      <c r="M10" s="4">
        <v>195958584672</v>
      </c>
      <c r="N10" s="4"/>
      <c r="O10" s="4">
        <v>264028923253</v>
      </c>
      <c r="P10" s="4"/>
      <c r="Q10" s="4">
        <f t="shared" si="1"/>
        <v>-68070338581</v>
      </c>
    </row>
    <row r="11" spans="1:17" ht="21" x14ac:dyDescent="0.55000000000000004">
      <c r="A11" s="2" t="s">
        <v>21</v>
      </c>
      <c r="C11" s="4">
        <v>6450000</v>
      </c>
      <c r="D11" s="4"/>
      <c r="E11" s="4">
        <v>90724458375</v>
      </c>
      <c r="F11" s="4"/>
      <c r="G11" s="4">
        <v>88031576925</v>
      </c>
      <c r="H11" s="4"/>
      <c r="I11" s="4">
        <f t="shared" si="0"/>
        <v>2692881450</v>
      </c>
      <c r="J11" s="4"/>
      <c r="K11" s="4">
        <v>6450000</v>
      </c>
      <c r="L11" s="4"/>
      <c r="M11" s="4">
        <v>90724458375</v>
      </c>
      <c r="N11" s="4"/>
      <c r="O11" s="4">
        <v>146120876775</v>
      </c>
      <c r="P11" s="4"/>
      <c r="Q11" s="4">
        <f t="shared" si="1"/>
        <v>-55396418400</v>
      </c>
    </row>
    <row r="12" spans="1:17" ht="21" x14ac:dyDescent="0.55000000000000004">
      <c r="A12" s="2" t="s">
        <v>62</v>
      </c>
      <c r="C12" s="4">
        <v>3386057</v>
      </c>
      <c r="D12" s="4"/>
      <c r="E12" s="4">
        <v>48805694432</v>
      </c>
      <c r="F12" s="4"/>
      <c r="G12" s="4">
        <v>46316964380</v>
      </c>
      <c r="H12" s="4"/>
      <c r="I12" s="4">
        <f t="shared" si="0"/>
        <v>2488730052</v>
      </c>
      <c r="J12" s="4"/>
      <c r="K12" s="4">
        <v>3386057</v>
      </c>
      <c r="L12" s="4"/>
      <c r="M12" s="4">
        <v>48805694432</v>
      </c>
      <c r="N12" s="4"/>
      <c r="O12" s="4">
        <v>41471895058</v>
      </c>
      <c r="P12" s="4"/>
      <c r="Q12" s="4">
        <f t="shared" si="1"/>
        <v>7333799374</v>
      </c>
    </row>
    <row r="13" spans="1:17" ht="21" x14ac:dyDescent="0.55000000000000004">
      <c r="A13" s="2" t="s">
        <v>20</v>
      </c>
      <c r="C13" s="4">
        <v>31350000</v>
      </c>
      <c r="D13" s="4"/>
      <c r="E13" s="4">
        <v>224376966000</v>
      </c>
      <c r="F13" s="4"/>
      <c r="G13" s="4">
        <v>216274464450</v>
      </c>
      <c r="H13" s="4"/>
      <c r="I13" s="4">
        <f t="shared" si="0"/>
        <v>8102501550</v>
      </c>
      <c r="J13" s="4"/>
      <c r="K13" s="4">
        <v>31350000</v>
      </c>
      <c r="L13" s="4"/>
      <c r="M13" s="4">
        <v>224376966000</v>
      </c>
      <c r="N13" s="4"/>
      <c r="O13" s="4">
        <v>283693750449</v>
      </c>
      <c r="P13" s="4"/>
      <c r="Q13" s="4">
        <f t="shared" si="1"/>
        <v>-59316784449</v>
      </c>
    </row>
    <row r="14" spans="1:17" ht="21" x14ac:dyDescent="0.55000000000000004">
      <c r="A14" s="2" t="s">
        <v>64</v>
      </c>
      <c r="C14" s="4">
        <v>5990742</v>
      </c>
      <c r="D14" s="4"/>
      <c r="E14" s="4">
        <v>24862530330</v>
      </c>
      <c r="F14" s="4"/>
      <c r="G14" s="4">
        <v>24600506058</v>
      </c>
      <c r="H14" s="4"/>
      <c r="I14" s="4">
        <f t="shared" si="0"/>
        <v>262024272</v>
      </c>
      <c r="J14" s="4"/>
      <c r="K14" s="4">
        <v>5990742</v>
      </c>
      <c r="L14" s="4"/>
      <c r="M14" s="4">
        <v>24862530330</v>
      </c>
      <c r="N14" s="4"/>
      <c r="O14" s="4">
        <v>33467645618</v>
      </c>
      <c r="P14" s="4"/>
      <c r="Q14" s="4">
        <f t="shared" si="1"/>
        <v>-8605115288</v>
      </c>
    </row>
    <row r="15" spans="1:17" ht="21" x14ac:dyDescent="0.55000000000000004">
      <c r="A15" s="2" t="s">
        <v>52</v>
      </c>
      <c r="C15" s="4">
        <v>80313993</v>
      </c>
      <c r="D15" s="4"/>
      <c r="E15" s="4">
        <v>389121271990</v>
      </c>
      <c r="F15" s="4"/>
      <c r="G15" s="4">
        <v>398382262460</v>
      </c>
      <c r="H15" s="4"/>
      <c r="I15" s="4">
        <f t="shared" si="0"/>
        <v>-9260990470</v>
      </c>
      <c r="J15" s="4"/>
      <c r="K15" s="4">
        <v>80313993</v>
      </c>
      <c r="L15" s="4"/>
      <c r="M15" s="4">
        <v>389121271990</v>
      </c>
      <c r="N15" s="4"/>
      <c r="O15" s="4">
        <v>553463182800</v>
      </c>
      <c r="P15" s="4"/>
      <c r="Q15" s="4">
        <f t="shared" si="1"/>
        <v>-164341910810</v>
      </c>
    </row>
    <row r="16" spans="1:17" ht="21" x14ac:dyDescent="0.55000000000000004">
      <c r="A16" s="2" t="s">
        <v>61</v>
      </c>
      <c r="C16" s="4">
        <v>16000000</v>
      </c>
      <c r="D16" s="4"/>
      <c r="E16" s="4">
        <v>77074660800</v>
      </c>
      <c r="F16" s="4"/>
      <c r="G16" s="4">
        <v>79842096000</v>
      </c>
      <c r="H16" s="4"/>
      <c r="I16" s="4">
        <f t="shared" si="0"/>
        <v>-2767435200</v>
      </c>
      <c r="J16" s="4"/>
      <c r="K16" s="4">
        <v>16000000</v>
      </c>
      <c r="L16" s="4"/>
      <c r="M16" s="4">
        <v>77074660800</v>
      </c>
      <c r="N16" s="4"/>
      <c r="O16" s="4">
        <v>119922191996</v>
      </c>
      <c r="P16" s="4"/>
      <c r="Q16" s="4">
        <f t="shared" si="1"/>
        <v>-42847531196</v>
      </c>
    </row>
    <row r="17" spans="1:17" ht="21" x14ac:dyDescent="0.55000000000000004">
      <c r="A17" s="2" t="s">
        <v>66</v>
      </c>
      <c r="C17" s="4">
        <v>350000</v>
      </c>
      <c r="D17" s="4"/>
      <c r="E17" s="4">
        <v>45403233750</v>
      </c>
      <c r="F17" s="4"/>
      <c r="G17" s="4">
        <v>38866842549</v>
      </c>
      <c r="H17" s="4"/>
      <c r="I17" s="4">
        <f t="shared" si="0"/>
        <v>6536391201</v>
      </c>
      <c r="J17" s="4"/>
      <c r="K17" s="4">
        <v>350000</v>
      </c>
      <c r="L17" s="4"/>
      <c r="M17" s="4">
        <v>45403233750</v>
      </c>
      <c r="N17" s="4"/>
      <c r="O17" s="4">
        <v>38866842549</v>
      </c>
      <c r="P17" s="4"/>
      <c r="Q17" s="4">
        <f t="shared" si="1"/>
        <v>6536391201</v>
      </c>
    </row>
    <row r="18" spans="1:17" ht="21" x14ac:dyDescent="0.55000000000000004">
      <c r="A18" s="2" t="s">
        <v>63</v>
      </c>
      <c r="C18" s="4">
        <v>10200</v>
      </c>
      <c r="D18" s="4"/>
      <c r="E18" s="4">
        <v>465323353</v>
      </c>
      <c r="F18" s="4"/>
      <c r="G18" s="4">
        <v>465323353</v>
      </c>
      <c r="H18" s="4"/>
      <c r="I18" s="4">
        <f t="shared" si="0"/>
        <v>0</v>
      </c>
      <c r="J18" s="4"/>
      <c r="K18" s="4">
        <v>10200</v>
      </c>
      <c r="L18" s="4"/>
      <c r="M18" s="4">
        <v>465323353</v>
      </c>
      <c r="N18" s="4"/>
      <c r="O18" s="4">
        <v>465323353</v>
      </c>
      <c r="P18" s="4"/>
      <c r="Q18" s="4">
        <f t="shared" si="1"/>
        <v>0</v>
      </c>
    </row>
    <row r="19" spans="1:17" ht="21" x14ac:dyDescent="0.55000000000000004">
      <c r="A19" s="2" t="s">
        <v>55</v>
      </c>
      <c r="C19" s="4">
        <v>85000000</v>
      </c>
      <c r="D19" s="4"/>
      <c r="E19" s="4">
        <v>118376444250</v>
      </c>
      <c r="F19" s="4"/>
      <c r="G19" s="4">
        <v>128769237000</v>
      </c>
      <c r="H19" s="4"/>
      <c r="I19" s="4">
        <f t="shared" si="0"/>
        <v>-10392792750</v>
      </c>
      <c r="J19" s="4"/>
      <c r="K19" s="4">
        <v>85000000</v>
      </c>
      <c r="L19" s="4"/>
      <c r="M19" s="4">
        <v>118376444250</v>
      </c>
      <c r="N19" s="4"/>
      <c r="O19" s="4">
        <v>162651431250</v>
      </c>
      <c r="P19" s="4"/>
      <c r="Q19" s="4">
        <f t="shared" si="1"/>
        <v>-44274987000</v>
      </c>
    </row>
    <row r="20" spans="1:17" ht="21" x14ac:dyDescent="0.55000000000000004">
      <c r="A20" s="2" t="s">
        <v>41</v>
      </c>
      <c r="C20" s="4">
        <v>14131039</v>
      </c>
      <c r="D20" s="4"/>
      <c r="E20" s="4">
        <v>117573049491</v>
      </c>
      <c r="F20" s="4"/>
      <c r="G20" s="4">
        <v>132884235147</v>
      </c>
      <c r="H20" s="4"/>
      <c r="I20" s="4">
        <f t="shared" si="0"/>
        <v>-15311185656</v>
      </c>
      <c r="J20" s="4"/>
      <c r="K20" s="4">
        <v>14131039</v>
      </c>
      <c r="L20" s="4"/>
      <c r="M20" s="4">
        <v>117573049491</v>
      </c>
      <c r="N20" s="4"/>
      <c r="O20" s="4">
        <v>146264182831</v>
      </c>
      <c r="P20" s="4"/>
      <c r="Q20" s="4">
        <f t="shared" si="1"/>
        <v>-28691133340</v>
      </c>
    </row>
    <row r="21" spans="1:17" ht="21" x14ac:dyDescent="0.55000000000000004">
      <c r="A21" s="2" t="s">
        <v>43</v>
      </c>
      <c r="C21" s="4">
        <v>10233871</v>
      </c>
      <c r="D21" s="4"/>
      <c r="E21" s="4">
        <v>109054339892</v>
      </c>
      <c r="F21" s="4"/>
      <c r="G21" s="4">
        <v>110071637838</v>
      </c>
      <c r="H21" s="4"/>
      <c r="I21" s="4">
        <f t="shared" si="0"/>
        <v>-1017297946</v>
      </c>
      <c r="J21" s="4"/>
      <c r="K21" s="4">
        <v>10233871</v>
      </c>
      <c r="L21" s="4"/>
      <c r="M21" s="4">
        <v>109054339892</v>
      </c>
      <c r="N21" s="4"/>
      <c r="O21" s="4">
        <v>148557953710</v>
      </c>
      <c r="P21" s="4"/>
      <c r="Q21" s="4">
        <f t="shared" si="1"/>
        <v>-39503613818</v>
      </c>
    </row>
    <row r="22" spans="1:17" ht="21" x14ac:dyDescent="0.55000000000000004">
      <c r="A22" s="2" t="s">
        <v>42</v>
      </c>
      <c r="C22" s="4">
        <v>25393369</v>
      </c>
      <c r="D22" s="4"/>
      <c r="E22" s="4">
        <v>105310785711</v>
      </c>
      <c r="F22" s="4"/>
      <c r="G22" s="4">
        <v>105147176824</v>
      </c>
      <c r="H22" s="4"/>
      <c r="I22" s="4">
        <f t="shared" si="0"/>
        <v>163608887</v>
      </c>
      <c r="J22" s="4"/>
      <c r="K22" s="4">
        <v>25393369</v>
      </c>
      <c r="L22" s="4"/>
      <c r="M22" s="4">
        <v>105310785711</v>
      </c>
      <c r="N22" s="4"/>
      <c r="O22" s="4">
        <v>129611215704</v>
      </c>
      <c r="P22" s="4"/>
      <c r="Q22" s="4">
        <f t="shared" si="1"/>
        <v>-24300429993</v>
      </c>
    </row>
    <row r="23" spans="1:17" ht="21" x14ac:dyDescent="0.55000000000000004">
      <c r="A23" s="2" t="s">
        <v>44</v>
      </c>
      <c r="C23" s="4">
        <v>40000000</v>
      </c>
      <c r="D23" s="4"/>
      <c r="E23" s="4">
        <v>536389380000</v>
      </c>
      <c r="F23" s="4"/>
      <c r="G23" s="4">
        <v>534798900000</v>
      </c>
      <c r="H23" s="4"/>
      <c r="I23" s="4">
        <f t="shared" si="0"/>
        <v>1590480000</v>
      </c>
      <c r="J23" s="4"/>
      <c r="K23" s="4">
        <v>40000000</v>
      </c>
      <c r="L23" s="4"/>
      <c r="M23" s="4">
        <v>536389380000</v>
      </c>
      <c r="N23" s="4"/>
      <c r="O23" s="4">
        <v>581524159818</v>
      </c>
      <c r="P23" s="4"/>
      <c r="Q23" s="4">
        <f t="shared" si="1"/>
        <v>-45134779818</v>
      </c>
    </row>
    <row r="24" spans="1:17" ht="21" x14ac:dyDescent="0.55000000000000004">
      <c r="A24" s="2" t="s">
        <v>34</v>
      </c>
      <c r="C24" s="4">
        <v>2500000</v>
      </c>
      <c r="D24" s="4"/>
      <c r="E24" s="4">
        <v>6143229000</v>
      </c>
      <c r="F24" s="4"/>
      <c r="G24" s="4">
        <v>7024991680</v>
      </c>
      <c r="H24" s="4"/>
      <c r="I24" s="4">
        <f t="shared" si="0"/>
        <v>-881762680</v>
      </c>
      <c r="J24" s="4"/>
      <c r="K24" s="4">
        <v>2500000</v>
      </c>
      <c r="L24" s="4"/>
      <c r="M24" s="4">
        <v>6143229000</v>
      </c>
      <c r="N24" s="4"/>
      <c r="O24" s="4">
        <v>12207500000</v>
      </c>
      <c r="P24" s="4"/>
      <c r="Q24" s="4">
        <f t="shared" si="1"/>
        <v>-6064271000</v>
      </c>
    </row>
    <row r="25" spans="1:17" ht="21" x14ac:dyDescent="0.55000000000000004">
      <c r="A25" s="2" t="s">
        <v>58</v>
      </c>
      <c r="C25" s="4">
        <v>3100000</v>
      </c>
      <c r="D25" s="4"/>
      <c r="E25" s="4">
        <v>73032853500</v>
      </c>
      <c r="F25" s="4"/>
      <c r="G25" s="4">
        <v>71584522650</v>
      </c>
      <c r="H25" s="4"/>
      <c r="I25" s="4">
        <f t="shared" si="0"/>
        <v>1448330850</v>
      </c>
      <c r="J25" s="4"/>
      <c r="K25" s="4">
        <v>3100000</v>
      </c>
      <c r="L25" s="4"/>
      <c r="M25" s="4">
        <v>73032853500</v>
      </c>
      <c r="N25" s="4"/>
      <c r="O25" s="4">
        <v>82246702950</v>
      </c>
      <c r="P25" s="4"/>
      <c r="Q25" s="4">
        <f t="shared" si="1"/>
        <v>-9213849450</v>
      </c>
    </row>
    <row r="26" spans="1:17" ht="21" x14ac:dyDescent="0.55000000000000004">
      <c r="A26" s="2" t="s">
        <v>31</v>
      </c>
      <c r="C26" s="4">
        <v>1</v>
      </c>
      <c r="D26" s="4"/>
      <c r="E26" s="4">
        <v>4990</v>
      </c>
      <c r="F26" s="4"/>
      <c r="G26" s="4">
        <v>5964</v>
      </c>
      <c r="H26" s="4"/>
      <c r="I26" s="4">
        <f t="shared" si="0"/>
        <v>-974</v>
      </c>
      <c r="J26" s="4"/>
      <c r="K26" s="4">
        <v>1</v>
      </c>
      <c r="L26" s="4"/>
      <c r="M26" s="4">
        <v>4990</v>
      </c>
      <c r="N26" s="4"/>
      <c r="O26" s="4">
        <v>7335</v>
      </c>
      <c r="P26" s="4"/>
      <c r="Q26" s="4">
        <f t="shared" si="1"/>
        <v>-2345</v>
      </c>
    </row>
    <row r="27" spans="1:17" ht="21" x14ac:dyDescent="0.55000000000000004">
      <c r="A27" s="2" t="s">
        <v>29</v>
      </c>
      <c r="C27" s="4">
        <v>5818182</v>
      </c>
      <c r="D27" s="4"/>
      <c r="E27" s="4">
        <v>33486834501</v>
      </c>
      <c r="F27" s="4"/>
      <c r="G27" s="4">
        <v>37361822258</v>
      </c>
      <c r="H27" s="4"/>
      <c r="I27" s="4">
        <f t="shared" si="0"/>
        <v>-3874987757</v>
      </c>
      <c r="J27" s="4"/>
      <c r="K27" s="4">
        <v>5818182</v>
      </c>
      <c r="L27" s="4"/>
      <c r="M27" s="4">
        <v>33486834501</v>
      </c>
      <c r="N27" s="4"/>
      <c r="O27" s="4">
        <v>52861773288</v>
      </c>
      <c r="P27" s="4"/>
      <c r="Q27" s="4">
        <f t="shared" si="1"/>
        <v>-19374938787</v>
      </c>
    </row>
    <row r="28" spans="1:17" ht="21" x14ac:dyDescent="0.55000000000000004">
      <c r="A28" s="2" t="s">
        <v>38</v>
      </c>
      <c r="C28" s="4">
        <v>4000000</v>
      </c>
      <c r="D28" s="4"/>
      <c r="E28" s="4">
        <v>63619200000</v>
      </c>
      <c r="F28" s="4"/>
      <c r="G28" s="4">
        <v>65050632000</v>
      </c>
      <c r="H28" s="4"/>
      <c r="I28" s="4">
        <f t="shared" si="0"/>
        <v>-1431432000</v>
      </c>
      <c r="J28" s="4"/>
      <c r="K28" s="4">
        <v>4000000</v>
      </c>
      <c r="L28" s="4"/>
      <c r="M28" s="4">
        <v>63619200000</v>
      </c>
      <c r="N28" s="4"/>
      <c r="O28" s="4">
        <v>91253790000</v>
      </c>
      <c r="P28" s="4"/>
      <c r="Q28" s="4">
        <f t="shared" si="1"/>
        <v>-27634590000</v>
      </c>
    </row>
    <row r="29" spans="1:17" ht="21" x14ac:dyDescent="0.55000000000000004">
      <c r="A29" s="2" t="s">
        <v>36</v>
      </c>
      <c r="C29" s="4">
        <v>900000</v>
      </c>
      <c r="D29" s="4"/>
      <c r="E29" s="4">
        <v>20469477600</v>
      </c>
      <c r="F29" s="4"/>
      <c r="G29" s="4">
        <v>20675245950</v>
      </c>
      <c r="H29" s="4"/>
      <c r="I29" s="4">
        <f t="shared" si="0"/>
        <v>-205768350</v>
      </c>
      <c r="J29" s="4"/>
      <c r="K29" s="4">
        <v>900000</v>
      </c>
      <c r="L29" s="4"/>
      <c r="M29" s="4">
        <v>20469477600</v>
      </c>
      <c r="N29" s="4"/>
      <c r="O29" s="4">
        <v>23976486000</v>
      </c>
      <c r="P29" s="4"/>
      <c r="Q29" s="4">
        <f t="shared" si="1"/>
        <v>-3507008400</v>
      </c>
    </row>
    <row r="30" spans="1:17" ht="21" x14ac:dyDescent="0.55000000000000004">
      <c r="A30" s="2" t="s">
        <v>65</v>
      </c>
      <c r="C30" s="4">
        <v>722639</v>
      </c>
      <c r="D30" s="4"/>
      <c r="E30" s="4">
        <v>66985139533</v>
      </c>
      <c r="F30" s="4"/>
      <c r="G30" s="4">
        <v>66066402538</v>
      </c>
      <c r="H30" s="4"/>
      <c r="I30" s="4">
        <f t="shared" si="0"/>
        <v>918736995</v>
      </c>
      <c r="J30" s="4"/>
      <c r="K30" s="4">
        <v>722639</v>
      </c>
      <c r="L30" s="4"/>
      <c r="M30" s="4">
        <v>66985139533</v>
      </c>
      <c r="N30" s="4"/>
      <c r="O30" s="4">
        <v>66066402538</v>
      </c>
      <c r="P30" s="4"/>
      <c r="Q30" s="4">
        <f t="shared" si="1"/>
        <v>918736995</v>
      </c>
    </row>
    <row r="31" spans="1:17" ht="21" x14ac:dyDescent="0.55000000000000004">
      <c r="A31" s="2" t="s">
        <v>56</v>
      </c>
      <c r="C31" s="4">
        <v>3000000</v>
      </c>
      <c r="D31" s="4"/>
      <c r="E31" s="4">
        <v>92208078000</v>
      </c>
      <c r="F31" s="4"/>
      <c r="G31" s="4">
        <v>92446650000</v>
      </c>
      <c r="H31" s="4"/>
      <c r="I31" s="4">
        <f t="shared" si="0"/>
        <v>-238572000</v>
      </c>
      <c r="J31" s="4"/>
      <c r="K31" s="4">
        <v>3000000</v>
      </c>
      <c r="L31" s="4"/>
      <c r="M31" s="4">
        <v>92208078000</v>
      </c>
      <c r="N31" s="4"/>
      <c r="O31" s="4">
        <v>93093018240</v>
      </c>
      <c r="P31" s="4"/>
      <c r="Q31" s="4">
        <f t="shared" si="1"/>
        <v>-884940240</v>
      </c>
    </row>
    <row r="32" spans="1:17" ht="21" x14ac:dyDescent="0.55000000000000004">
      <c r="A32" s="2" t="s">
        <v>22</v>
      </c>
      <c r="C32" s="4">
        <v>1005081</v>
      </c>
      <c r="D32" s="4"/>
      <c r="E32" s="4">
        <v>185762805803</v>
      </c>
      <c r="F32" s="4"/>
      <c r="G32" s="4">
        <v>191817356457</v>
      </c>
      <c r="H32" s="4"/>
      <c r="I32" s="4">
        <f t="shared" si="0"/>
        <v>-6054550654</v>
      </c>
      <c r="J32" s="4"/>
      <c r="K32" s="4">
        <v>1005081</v>
      </c>
      <c r="L32" s="4"/>
      <c r="M32" s="4">
        <v>185762805803</v>
      </c>
      <c r="N32" s="4"/>
      <c r="O32" s="4">
        <v>175468426438</v>
      </c>
      <c r="P32" s="4"/>
      <c r="Q32" s="4">
        <f t="shared" si="1"/>
        <v>10294379365</v>
      </c>
    </row>
    <row r="33" spans="1:17" ht="21" x14ac:dyDescent="0.55000000000000004">
      <c r="A33" s="2" t="s">
        <v>53</v>
      </c>
      <c r="C33" s="4">
        <v>22629704</v>
      </c>
      <c r="D33" s="4"/>
      <c r="E33" s="4">
        <v>41435895475</v>
      </c>
      <c r="F33" s="4"/>
      <c r="G33" s="4">
        <v>44315262804</v>
      </c>
      <c r="H33" s="4"/>
      <c r="I33" s="4">
        <f t="shared" si="0"/>
        <v>-2879367329</v>
      </c>
      <c r="J33" s="4"/>
      <c r="K33" s="4">
        <v>22629704</v>
      </c>
      <c r="L33" s="4"/>
      <c r="M33" s="4">
        <v>41435895475</v>
      </c>
      <c r="N33" s="4"/>
      <c r="O33" s="4">
        <v>53155820278</v>
      </c>
      <c r="P33" s="4"/>
      <c r="Q33" s="4">
        <f t="shared" si="1"/>
        <v>-11719924803</v>
      </c>
    </row>
    <row r="34" spans="1:17" ht="21" x14ac:dyDescent="0.55000000000000004">
      <c r="A34" s="2" t="s">
        <v>33</v>
      </c>
      <c r="C34" s="4">
        <v>6515544</v>
      </c>
      <c r="D34" s="4"/>
      <c r="E34" s="4">
        <v>54858297066</v>
      </c>
      <c r="F34" s="4"/>
      <c r="G34" s="4">
        <v>55765045778</v>
      </c>
      <c r="H34" s="4"/>
      <c r="I34" s="4">
        <f t="shared" si="0"/>
        <v>-906748712</v>
      </c>
      <c r="J34" s="4"/>
      <c r="K34" s="4">
        <v>6515544</v>
      </c>
      <c r="L34" s="4"/>
      <c r="M34" s="4">
        <v>54858297066</v>
      </c>
      <c r="N34" s="4"/>
      <c r="O34" s="4">
        <v>70661074680</v>
      </c>
      <c r="P34" s="4"/>
      <c r="Q34" s="4">
        <f t="shared" si="1"/>
        <v>-15802777614</v>
      </c>
    </row>
    <row r="35" spans="1:17" ht="21" x14ac:dyDescent="0.55000000000000004">
      <c r="A35" s="2" t="s">
        <v>60</v>
      </c>
      <c r="C35" s="4">
        <v>5733539</v>
      </c>
      <c r="D35" s="4"/>
      <c r="E35" s="4">
        <v>45538401299</v>
      </c>
      <c r="F35" s="4"/>
      <c r="G35" s="4">
        <v>47799284253</v>
      </c>
      <c r="H35" s="4"/>
      <c r="I35" s="4">
        <f t="shared" si="0"/>
        <v>-2260882954</v>
      </c>
      <c r="J35" s="4"/>
      <c r="K35" s="4">
        <v>5733539</v>
      </c>
      <c r="L35" s="4"/>
      <c r="M35" s="4">
        <v>45538401299</v>
      </c>
      <c r="N35" s="4"/>
      <c r="O35" s="4">
        <v>54511356123</v>
      </c>
      <c r="P35" s="4"/>
      <c r="Q35" s="4">
        <f t="shared" si="1"/>
        <v>-8972954824</v>
      </c>
    </row>
    <row r="36" spans="1:17" ht="21" x14ac:dyDescent="0.55000000000000004">
      <c r="A36" s="2" t="s">
        <v>49</v>
      </c>
      <c r="C36" s="4">
        <v>20884146</v>
      </c>
      <c r="D36" s="4"/>
      <c r="E36" s="4">
        <v>134939254653</v>
      </c>
      <c r="F36" s="4"/>
      <c r="G36" s="4">
        <v>142412813372</v>
      </c>
      <c r="H36" s="4"/>
      <c r="I36" s="4">
        <f t="shared" si="0"/>
        <v>-7473558719</v>
      </c>
      <c r="J36" s="4"/>
      <c r="K36" s="4">
        <v>20884146</v>
      </c>
      <c r="L36" s="4"/>
      <c r="M36" s="4">
        <v>134939254653</v>
      </c>
      <c r="N36" s="4"/>
      <c r="O36" s="4">
        <v>173967839076</v>
      </c>
      <c r="P36" s="4"/>
      <c r="Q36" s="4">
        <f t="shared" si="1"/>
        <v>-39028584423</v>
      </c>
    </row>
    <row r="37" spans="1:17" ht="21" x14ac:dyDescent="0.55000000000000004">
      <c r="A37" s="2" t="s">
        <v>37</v>
      </c>
      <c r="C37" s="4">
        <v>26550844</v>
      </c>
      <c r="D37" s="4"/>
      <c r="E37" s="4">
        <v>259177948815</v>
      </c>
      <c r="F37" s="4"/>
      <c r="G37" s="4">
        <v>264192593446</v>
      </c>
      <c r="H37" s="4"/>
      <c r="I37" s="4">
        <f t="shared" si="0"/>
        <v>-5014644631</v>
      </c>
      <c r="J37" s="4"/>
      <c r="K37" s="4">
        <v>26550844</v>
      </c>
      <c r="L37" s="4"/>
      <c r="M37" s="4">
        <v>259177948815</v>
      </c>
      <c r="N37" s="4"/>
      <c r="O37" s="4">
        <v>366797846399</v>
      </c>
      <c r="P37" s="4"/>
      <c r="Q37" s="4">
        <f t="shared" si="1"/>
        <v>-107619897584</v>
      </c>
    </row>
    <row r="38" spans="1:17" ht="21" x14ac:dyDescent="0.55000000000000004">
      <c r="A38" s="2" t="s">
        <v>23</v>
      </c>
      <c r="C38" s="4">
        <v>835903</v>
      </c>
      <c r="D38" s="4"/>
      <c r="E38" s="4">
        <v>85461086439</v>
      </c>
      <c r="F38" s="4"/>
      <c r="G38" s="4">
        <v>93313369053</v>
      </c>
      <c r="H38" s="4"/>
      <c r="I38" s="4">
        <f t="shared" si="0"/>
        <v>-7852282614</v>
      </c>
      <c r="J38" s="4"/>
      <c r="K38" s="4">
        <v>835903</v>
      </c>
      <c r="L38" s="4"/>
      <c r="M38" s="4">
        <v>85461086439</v>
      </c>
      <c r="N38" s="4"/>
      <c r="O38" s="4">
        <v>98865817080</v>
      </c>
      <c r="P38" s="4"/>
      <c r="Q38" s="4">
        <f t="shared" si="1"/>
        <v>-13404730641</v>
      </c>
    </row>
    <row r="39" spans="1:17" ht="21" x14ac:dyDescent="0.55000000000000004">
      <c r="A39" s="2" t="s">
        <v>24</v>
      </c>
      <c r="C39" s="4">
        <v>100000</v>
      </c>
      <c r="D39" s="4"/>
      <c r="E39" s="4">
        <v>6525938250</v>
      </c>
      <c r="F39" s="4"/>
      <c r="G39" s="4">
        <v>6680016000</v>
      </c>
      <c r="H39" s="4"/>
      <c r="I39" s="4">
        <f t="shared" si="0"/>
        <v>-154077750</v>
      </c>
      <c r="J39" s="4"/>
      <c r="K39" s="4">
        <v>100000</v>
      </c>
      <c r="L39" s="4"/>
      <c r="M39" s="4">
        <v>6525938250</v>
      </c>
      <c r="N39" s="4"/>
      <c r="O39" s="4">
        <v>6903517333</v>
      </c>
      <c r="P39" s="4"/>
      <c r="Q39" s="4">
        <f t="shared" si="1"/>
        <v>-377579083</v>
      </c>
    </row>
    <row r="40" spans="1:17" ht="21" x14ac:dyDescent="0.55000000000000004">
      <c r="A40" s="2" t="s">
        <v>50</v>
      </c>
      <c r="C40" s="4">
        <v>3573734</v>
      </c>
      <c r="D40" s="4"/>
      <c r="E40" s="4">
        <v>90943239237</v>
      </c>
      <c r="F40" s="4"/>
      <c r="G40" s="4">
        <v>92897097892</v>
      </c>
      <c r="H40" s="4"/>
      <c r="I40" s="4">
        <f t="shared" si="0"/>
        <v>-1953858655</v>
      </c>
      <c r="J40" s="4"/>
      <c r="K40" s="4">
        <v>3573734</v>
      </c>
      <c r="L40" s="4"/>
      <c r="M40" s="4">
        <v>90943239237</v>
      </c>
      <c r="N40" s="4"/>
      <c r="O40" s="4">
        <v>123625965837</v>
      </c>
      <c r="P40" s="4"/>
      <c r="Q40" s="4">
        <f t="shared" si="1"/>
        <v>-32682726600</v>
      </c>
    </row>
    <row r="41" spans="1:17" ht="21" x14ac:dyDescent="0.55000000000000004">
      <c r="A41" s="2" t="s">
        <v>46</v>
      </c>
      <c r="C41" s="4">
        <v>3000000</v>
      </c>
      <c r="D41" s="4"/>
      <c r="E41" s="4">
        <v>57615138000</v>
      </c>
      <c r="F41" s="4"/>
      <c r="G41" s="4">
        <v>69185880000</v>
      </c>
      <c r="H41" s="4"/>
      <c r="I41" s="4">
        <f t="shared" si="0"/>
        <v>-11570742000</v>
      </c>
      <c r="J41" s="4"/>
      <c r="K41" s="4">
        <v>3000000</v>
      </c>
      <c r="L41" s="4"/>
      <c r="M41" s="4">
        <v>57615138000</v>
      </c>
      <c r="N41" s="4"/>
      <c r="O41" s="4">
        <v>67909952524</v>
      </c>
      <c r="P41" s="4"/>
      <c r="Q41" s="4">
        <f t="shared" si="1"/>
        <v>-10294814524</v>
      </c>
    </row>
    <row r="42" spans="1:17" ht="21" x14ac:dyDescent="0.55000000000000004">
      <c r="A42" s="2" t="s">
        <v>45</v>
      </c>
      <c r="C42" s="4">
        <v>5340265</v>
      </c>
      <c r="D42" s="4"/>
      <c r="E42" s="4">
        <v>84139573208</v>
      </c>
      <c r="F42" s="4"/>
      <c r="G42" s="4">
        <v>81219903475</v>
      </c>
      <c r="H42" s="4"/>
      <c r="I42" s="4">
        <f t="shared" si="0"/>
        <v>2919669733</v>
      </c>
      <c r="J42" s="4"/>
      <c r="K42" s="4">
        <v>5340265</v>
      </c>
      <c r="L42" s="4"/>
      <c r="M42" s="4">
        <v>84139573208</v>
      </c>
      <c r="N42" s="4"/>
      <c r="O42" s="4">
        <v>91627568860</v>
      </c>
      <c r="P42" s="4"/>
      <c r="Q42" s="4">
        <f t="shared" si="1"/>
        <v>-7487995652</v>
      </c>
    </row>
    <row r="43" spans="1:17" ht="21" x14ac:dyDescent="0.55000000000000004">
      <c r="A43" s="2" t="s">
        <v>57</v>
      </c>
      <c r="C43" s="4">
        <v>5000000</v>
      </c>
      <c r="D43" s="4"/>
      <c r="E43" s="4">
        <v>55766205000</v>
      </c>
      <c r="F43" s="4"/>
      <c r="G43" s="4">
        <v>68092425000</v>
      </c>
      <c r="H43" s="4"/>
      <c r="I43" s="4">
        <f t="shared" si="0"/>
        <v>-12326220000</v>
      </c>
      <c r="J43" s="4"/>
      <c r="K43" s="4">
        <v>5000000</v>
      </c>
      <c r="L43" s="4"/>
      <c r="M43" s="4">
        <v>55766205000</v>
      </c>
      <c r="N43" s="4"/>
      <c r="O43" s="4">
        <v>101492505000</v>
      </c>
      <c r="P43" s="4"/>
      <c r="Q43" s="4">
        <f t="shared" si="1"/>
        <v>-45726300000</v>
      </c>
    </row>
    <row r="44" spans="1:17" ht="21" x14ac:dyDescent="0.55000000000000004">
      <c r="A44" s="2" t="s">
        <v>39</v>
      </c>
      <c r="C44" s="4">
        <v>6459853</v>
      </c>
      <c r="D44" s="4"/>
      <c r="E44" s="4">
        <v>16894747797</v>
      </c>
      <c r="F44" s="4"/>
      <c r="G44" s="4">
        <v>19842178142</v>
      </c>
      <c r="H44" s="4"/>
      <c r="I44" s="4">
        <f t="shared" si="0"/>
        <v>-2947430345</v>
      </c>
      <c r="J44" s="4"/>
      <c r="K44" s="4">
        <v>6459853</v>
      </c>
      <c r="L44" s="4"/>
      <c r="M44" s="4">
        <v>16894747797</v>
      </c>
      <c r="N44" s="4"/>
      <c r="O44" s="4">
        <v>22682728460</v>
      </c>
      <c r="P44" s="4"/>
      <c r="Q44" s="4">
        <f t="shared" si="1"/>
        <v>-5787980663</v>
      </c>
    </row>
    <row r="45" spans="1:17" ht="21" x14ac:dyDescent="0.55000000000000004">
      <c r="A45" s="2" t="s">
        <v>16</v>
      </c>
      <c r="C45" s="4">
        <v>58500000</v>
      </c>
      <c r="D45" s="4"/>
      <c r="E45" s="4">
        <v>180736182900</v>
      </c>
      <c r="F45" s="4"/>
      <c r="G45" s="4">
        <v>184485106510</v>
      </c>
      <c r="H45" s="4"/>
      <c r="I45" s="4">
        <f t="shared" si="0"/>
        <v>-3748923610</v>
      </c>
      <c r="J45" s="4"/>
      <c r="K45" s="4">
        <v>58500000</v>
      </c>
      <c r="L45" s="4"/>
      <c r="M45" s="4">
        <v>180736182900</v>
      </c>
      <c r="N45" s="4"/>
      <c r="O45" s="4">
        <v>229104531835</v>
      </c>
      <c r="P45" s="4"/>
      <c r="Q45" s="4">
        <f t="shared" si="1"/>
        <v>-48368348935</v>
      </c>
    </row>
    <row r="46" spans="1:17" ht="21" x14ac:dyDescent="0.55000000000000004">
      <c r="A46" s="2" t="s">
        <v>15</v>
      </c>
      <c r="C46" s="4">
        <v>34740000</v>
      </c>
      <c r="D46" s="4"/>
      <c r="E46" s="4">
        <v>104048823861</v>
      </c>
      <c r="F46" s="4"/>
      <c r="G46" s="4">
        <v>110886416667</v>
      </c>
      <c r="H46" s="4"/>
      <c r="I46" s="4">
        <f t="shared" si="0"/>
        <v>-6837592806</v>
      </c>
      <c r="J46" s="4"/>
      <c r="K46" s="4">
        <v>34740000</v>
      </c>
      <c r="L46" s="4"/>
      <c r="M46" s="4">
        <v>104048823861</v>
      </c>
      <c r="N46" s="4"/>
      <c r="O46" s="4">
        <v>121211872470</v>
      </c>
      <c r="P46" s="4"/>
      <c r="Q46" s="4">
        <f t="shared" si="1"/>
        <v>-17163048609</v>
      </c>
    </row>
    <row r="47" spans="1:17" ht="21" x14ac:dyDescent="0.55000000000000004">
      <c r="A47" s="2" t="s">
        <v>28</v>
      </c>
      <c r="C47" s="4">
        <v>1100000</v>
      </c>
      <c r="D47" s="4"/>
      <c r="E47" s="4">
        <v>39145689000</v>
      </c>
      <c r="F47" s="4"/>
      <c r="G47" s="4">
        <v>38926998000</v>
      </c>
      <c r="H47" s="4"/>
      <c r="I47" s="4">
        <f t="shared" si="0"/>
        <v>218691000</v>
      </c>
      <c r="J47" s="4"/>
      <c r="K47" s="4">
        <v>1100000</v>
      </c>
      <c r="L47" s="4"/>
      <c r="M47" s="4">
        <v>39145689000</v>
      </c>
      <c r="N47" s="4"/>
      <c r="O47" s="4">
        <v>43738200000</v>
      </c>
      <c r="P47" s="4"/>
      <c r="Q47" s="4">
        <f t="shared" si="1"/>
        <v>-4592511000</v>
      </c>
    </row>
    <row r="48" spans="1:17" ht="21" x14ac:dyDescent="0.55000000000000004">
      <c r="A48" s="2" t="s">
        <v>59</v>
      </c>
      <c r="C48" s="4">
        <v>5560193</v>
      </c>
      <c r="D48" s="4"/>
      <c r="E48" s="4">
        <v>31504526154</v>
      </c>
      <c r="F48" s="4"/>
      <c r="G48" s="4">
        <v>35981485134</v>
      </c>
      <c r="H48" s="4"/>
      <c r="I48" s="4">
        <f t="shared" si="0"/>
        <v>-4476958980</v>
      </c>
      <c r="J48" s="4"/>
      <c r="K48" s="4">
        <v>5560193</v>
      </c>
      <c r="L48" s="4"/>
      <c r="M48" s="4">
        <v>31504526154</v>
      </c>
      <c r="N48" s="4"/>
      <c r="O48" s="4">
        <v>45598656277</v>
      </c>
      <c r="P48" s="4"/>
      <c r="Q48" s="4">
        <f t="shared" si="1"/>
        <v>-14094130123</v>
      </c>
    </row>
    <row r="49" spans="1:17" ht="21" x14ac:dyDescent="0.55000000000000004">
      <c r="A49" s="2" t="s">
        <v>48</v>
      </c>
      <c r="C49" s="4">
        <v>1700000</v>
      </c>
      <c r="D49" s="4"/>
      <c r="E49" s="4">
        <v>11998183500</v>
      </c>
      <c r="F49" s="4"/>
      <c r="G49" s="4">
        <v>12302362800</v>
      </c>
      <c r="H49" s="4"/>
      <c r="I49" s="4">
        <f t="shared" si="0"/>
        <v>-304179300</v>
      </c>
      <c r="J49" s="4"/>
      <c r="K49" s="4">
        <v>1700000</v>
      </c>
      <c r="L49" s="4"/>
      <c r="M49" s="4">
        <v>11998183500</v>
      </c>
      <c r="N49" s="4"/>
      <c r="O49" s="4">
        <v>16983344250</v>
      </c>
      <c r="P49" s="4"/>
      <c r="Q49" s="4">
        <f t="shared" si="1"/>
        <v>-4985160750</v>
      </c>
    </row>
    <row r="50" spans="1:17" ht="21" x14ac:dyDescent="0.55000000000000004">
      <c r="A50" s="2" t="s">
        <v>19</v>
      </c>
      <c r="C50" s="4">
        <v>41569329</v>
      </c>
      <c r="D50" s="4"/>
      <c r="E50" s="4">
        <v>67768066047</v>
      </c>
      <c r="F50" s="4"/>
      <c r="G50" s="4">
        <v>62892071051</v>
      </c>
      <c r="H50" s="4"/>
      <c r="I50" s="4">
        <f t="shared" si="0"/>
        <v>4875994996</v>
      </c>
      <c r="J50" s="4"/>
      <c r="K50" s="4">
        <v>41569329</v>
      </c>
      <c r="L50" s="4"/>
      <c r="M50" s="4">
        <v>67768066047</v>
      </c>
      <c r="N50" s="4"/>
      <c r="O50" s="4">
        <v>83139913978</v>
      </c>
      <c r="P50" s="4"/>
      <c r="Q50" s="4">
        <f t="shared" si="1"/>
        <v>-15371847931</v>
      </c>
    </row>
    <row r="51" spans="1:17" ht="21" x14ac:dyDescent="0.55000000000000004">
      <c r="A51" s="2" t="s">
        <v>17</v>
      </c>
      <c r="C51" s="4">
        <v>38137</v>
      </c>
      <c r="D51" s="4"/>
      <c r="E51" s="4">
        <v>26537059</v>
      </c>
      <c r="F51" s="4"/>
      <c r="G51" s="4">
        <v>26537059</v>
      </c>
      <c r="H51" s="4"/>
      <c r="I51" s="4">
        <f t="shared" si="0"/>
        <v>0</v>
      </c>
      <c r="J51" s="4"/>
      <c r="K51" s="4">
        <v>38137</v>
      </c>
      <c r="L51" s="4"/>
      <c r="M51" s="4">
        <v>26537059</v>
      </c>
      <c r="N51" s="4"/>
      <c r="O51" s="4">
        <v>26537059</v>
      </c>
      <c r="P51" s="4"/>
      <c r="Q51" s="4">
        <f t="shared" si="1"/>
        <v>0</v>
      </c>
    </row>
    <row r="52" spans="1:17" ht="21" x14ac:dyDescent="0.55000000000000004">
      <c r="A52" s="2" t="s">
        <v>18</v>
      </c>
      <c r="C52" s="4">
        <v>108053</v>
      </c>
      <c r="D52" s="4"/>
      <c r="E52" s="4">
        <v>53705042</v>
      </c>
      <c r="F52" s="4"/>
      <c r="G52" s="4">
        <v>53705042</v>
      </c>
      <c r="H52" s="4"/>
      <c r="I52" s="4">
        <f t="shared" si="0"/>
        <v>0</v>
      </c>
      <c r="J52" s="4"/>
      <c r="K52" s="4">
        <v>108053</v>
      </c>
      <c r="L52" s="4"/>
      <c r="M52" s="4">
        <v>53705042</v>
      </c>
      <c r="N52" s="4"/>
      <c r="O52" s="4">
        <v>53705042</v>
      </c>
      <c r="P52" s="4"/>
      <c r="Q52" s="4">
        <f t="shared" si="1"/>
        <v>0</v>
      </c>
    </row>
    <row r="53" spans="1:17" ht="21" x14ac:dyDescent="0.55000000000000004">
      <c r="A53" s="2" t="s">
        <v>32</v>
      </c>
      <c r="C53" s="4">
        <v>1003998</v>
      </c>
      <c r="D53" s="4"/>
      <c r="E53" s="4">
        <v>3214635986</v>
      </c>
      <c r="F53" s="4"/>
      <c r="G53" s="4">
        <v>3717640189</v>
      </c>
      <c r="H53" s="4"/>
      <c r="I53" s="4">
        <f t="shared" si="0"/>
        <v>-503004203</v>
      </c>
      <c r="J53" s="4"/>
      <c r="K53" s="4">
        <v>1003998</v>
      </c>
      <c r="L53" s="4"/>
      <c r="M53" s="4">
        <v>3214635986</v>
      </c>
      <c r="N53" s="4"/>
      <c r="O53" s="4">
        <v>2395539228</v>
      </c>
      <c r="P53" s="4"/>
      <c r="Q53" s="4">
        <f t="shared" si="1"/>
        <v>819096758</v>
      </c>
    </row>
    <row r="54" spans="1:17" ht="21" x14ac:dyDescent="0.55000000000000004">
      <c r="A54" s="2" t="s">
        <v>26</v>
      </c>
      <c r="C54" s="4">
        <v>1673330</v>
      </c>
      <c r="D54" s="4"/>
      <c r="E54" s="4">
        <v>7701420168</v>
      </c>
      <c r="F54" s="4"/>
      <c r="G54" s="4">
        <v>7859440668</v>
      </c>
      <c r="H54" s="4"/>
      <c r="I54" s="4">
        <f t="shared" si="0"/>
        <v>-158020500</v>
      </c>
      <c r="J54" s="4"/>
      <c r="K54" s="4">
        <v>1673330</v>
      </c>
      <c r="L54" s="4"/>
      <c r="M54" s="4">
        <v>7701420168</v>
      </c>
      <c r="N54" s="4"/>
      <c r="O54" s="4">
        <v>9780356193</v>
      </c>
      <c r="P54" s="4"/>
      <c r="Q54" s="4">
        <f t="shared" si="1"/>
        <v>-2078936025</v>
      </c>
    </row>
    <row r="55" spans="1:17" ht="21" x14ac:dyDescent="0.55000000000000004">
      <c r="A55" s="2" t="s">
        <v>27</v>
      </c>
      <c r="C55" s="4">
        <v>22400000</v>
      </c>
      <c r="D55" s="4"/>
      <c r="E55" s="4">
        <v>110865998880</v>
      </c>
      <c r="F55" s="4"/>
      <c r="G55" s="4">
        <v>111333600000</v>
      </c>
      <c r="H55" s="4"/>
      <c r="I55" s="4">
        <f t="shared" si="0"/>
        <v>-467601120</v>
      </c>
      <c r="J55" s="4"/>
      <c r="K55" s="4">
        <v>22400000</v>
      </c>
      <c r="L55" s="4"/>
      <c r="M55" s="4">
        <v>110865998880</v>
      </c>
      <c r="N55" s="4"/>
      <c r="O55" s="4">
        <v>106793006375</v>
      </c>
      <c r="P55" s="4"/>
      <c r="Q55" s="4">
        <f t="shared" si="1"/>
        <v>4072992505</v>
      </c>
    </row>
    <row r="56" spans="1:17" ht="21" x14ac:dyDescent="0.55000000000000004">
      <c r="A56" s="2" t="s">
        <v>25</v>
      </c>
      <c r="C56" s="4">
        <v>2635520</v>
      </c>
      <c r="D56" s="4"/>
      <c r="E56" s="4">
        <v>15221262591</v>
      </c>
      <c r="F56" s="4"/>
      <c r="G56" s="4">
        <v>13067755216</v>
      </c>
      <c r="H56" s="4"/>
      <c r="I56" s="4">
        <f>E56-G56</f>
        <v>2153507375</v>
      </c>
      <c r="J56" s="4"/>
      <c r="K56" s="4">
        <v>2635520</v>
      </c>
      <c r="L56" s="4"/>
      <c r="M56" s="4">
        <v>15221262591</v>
      </c>
      <c r="N56" s="4"/>
      <c r="O56" s="4">
        <v>11773894601</v>
      </c>
      <c r="P56" s="4"/>
      <c r="Q56" s="4">
        <f t="shared" si="1"/>
        <v>3447367990</v>
      </c>
    </row>
    <row r="57" spans="1:17" ht="21" x14ac:dyDescent="0.55000000000000004">
      <c r="A57" s="2" t="s">
        <v>35</v>
      </c>
      <c r="C57" s="4">
        <v>1</v>
      </c>
      <c r="D57" s="4"/>
      <c r="E57" s="4">
        <v>2741</v>
      </c>
      <c r="F57" s="4"/>
      <c r="G57" s="4">
        <v>3085</v>
      </c>
      <c r="H57" s="4"/>
      <c r="I57" s="4">
        <f>E57-G57</f>
        <v>-344</v>
      </c>
      <c r="J57" s="4"/>
      <c r="K57" s="4">
        <v>1</v>
      </c>
      <c r="L57" s="4"/>
      <c r="M57" s="4">
        <v>2741</v>
      </c>
      <c r="N57" s="4"/>
      <c r="O57" s="4">
        <v>3225</v>
      </c>
      <c r="P57" s="4"/>
      <c r="Q57" s="4">
        <f t="shared" si="1"/>
        <v>-484</v>
      </c>
    </row>
    <row r="58" spans="1:17" ht="21" x14ac:dyDescent="0.55000000000000004">
      <c r="A58" s="2" t="s">
        <v>54</v>
      </c>
      <c r="C58" s="4">
        <v>2490764</v>
      </c>
      <c r="D58" s="4"/>
      <c r="E58" s="4">
        <v>35034606951</v>
      </c>
      <c r="F58" s="4"/>
      <c r="G58" s="4">
        <v>35901187335</v>
      </c>
      <c r="H58" s="4"/>
      <c r="I58" s="4">
        <f>E58-G58</f>
        <v>-866580384</v>
      </c>
      <c r="J58" s="4"/>
      <c r="K58" s="4">
        <v>2490764</v>
      </c>
      <c r="L58" s="4"/>
      <c r="M58" s="4">
        <v>35034606951</v>
      </c>
      <c r="N58" s="4"/>
      <c r="O58" s="4">
        <v>42264363298</v>
      </c>
      <c r="P58" s="4"/>
      <c r="Q58" s="4">
        <f t="shared" si="1"/>
        <v>-7229756347</v>
      </c>
    </row>
    <row r="59" spans="1:17" ht="19.5" thickBot="1" x14ac:dyDescent="0.5">
      <c r="C59" s="4"/>
      <c r="D59" s="4"/>
      <c r="E59" s="6">
        <f>SUM(E8:E58)</f>
        <v>4387882025529</v>
      </c>
      <c r="F59" s="4"/>
      <c r="G59" s="6">
        <f>SUM(G8:G58)</f>
        <v>4496310882460</v>
      </c>
      <c r="H59" s="4"/>
      <c r="I59" s="6">
        <f>SUM(I8:I58)</f>
        <v>-108428856931</v>
      </c>
      <c r="J59" s="4"/>
      <c r="K59" s="4"/>
      <c r="L59" s="4"/>
      <c r="M59" s="6">
        <f>SUM(M8:M58)</f>
        <v>4387882025529</v>
      </c>
      <c r="N59" s="4"/>
      <c r="O59" s="6">
        <f>SUM(O8:O58)</f>
        <v>5490831246639</v>
      </c>
      <c r="P59" s="4"/>
      <c r="Q59" s="6">
        <f>SUM(Q8:Q58)</f>
        <v>-1102949221110</v>
      </c>
    </row>
    <row r="60" spans="1:17" ht="19.5" thickTop="1" x14ac:dyDescent="0.45">
      <c r="C60" s="4"/>
      <c r="D60" s="4"/>
      <c r="E60" s="4"/>
      <c r="F60" s="4"/>
      <c r="G60" s="4"/>
      <c r="H60" s="4"/>
      <c r="I60" s="12"/>
      <c r="J60" s="4"/>
      <c r="K60" s="4"/>
      <c r="L60" s="4"/>
      <c r="M60" s="4"/>
      <c r="N60" s="4"/>
      <c r="O60" s="4"/>
      <c r="P60" s="4"/>
      <c r="Q60" s="12"/>
    </row>
    <row r="61" spans="1:17" x14ac:dyDescent="0.45">
      <c r="I61" s="4"/>
      <c r="J61" s="3">
        <f t="shared" ref="J61:P61" si="2">J60-J59</f>
        <v>0</v>
      </c>
      <c r="K61" s="3"/>
      <c r="L61" s="3"/>
      <c r="M61" s="3"/>
      <c r="N61" s="3"/>
      <c r="O61" s="3"/>
      <c r="P61" s="3">
        <f t="shared" si="2"/>
        <v>0</v>
      </c>
      <c r="Q61" s="12"/>
    </row>
    <row r="62" spans="1:17" x14ac:dyDescent="0.45">
      <c r="Q62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  <ignoredErrors>
    <ignoredError sqref="I5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view="pageBreakPreview" topLeftCell="A13" zoomScaleNormal="100" zoomScaleSheetLayoutView="100" workbookViewId="0">
      <selection activeCell="I36" sqref="I36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2" t="s">
        <v>3</v>
      </c>
      <c r="C6" s="23" t="s">
        <v>106</v>
      </c>
      <c r="D6" s="23" t="s">
        <v>106</v>
      </c>
      <c r="E6" s="23" t="s">
        <v>106</v>
      </c>
      <c r="F6" s="23" t="s">
        <v>106</v>
      </c>
      <c r="G6" s="23" t="s">
        <v>106</v>
      </c>
      <c r="H6" s="23" t="s">
        <v>106</v>
      </c>
      <c r="I6" s="23" t="s">
        <v>106</v>
      </c>
      <c r="K6" s="23" t="s">
        <v>107</v>
      </c>
      <c r="L6" s="23" t="s">
        <v>107</v>
      </c>
      <c r="M6" s="23" t="s">
        <v>107</v>
      </c>
      <c r="N6" s="23" t="s">
        <v>107</v>
      </c>
      <c r="O6" s="23" t="s">
        <v>107</v>
      </c>
      <c r="P6" s="23" t="s">
        <v>107</v>
      </c>
      <c r="Q6" s="23" t="s">
        <v>107</v>
      </c>
    </row>
    <row r="7" spans="1:17" ht="30" x14ac:dyDescent="0.45">
      <c r="A7" s="23" t="s">
        <v>3</v>
      </c>
      <c r="C7" s="23" t="s">
        <v>7</v>
      </c>
      <c r="E7" s="23" t="s">
        <v>146</v>
      </c>
      <c r="G7" s="23" t="s">
        <v>147</v>
      </c>
      <c r="I7" s="23" t="s">
        <v>149</v>
      </c>
      <c r="K7" s="23" t="s">
        <v>7</v>
      </c>
      <c r="M7" s="23" t="s">
        <v>146</v>
      </c>
      <c r="O7" s="23" t="s">
        <v>147</v>
      </c>
      <c r="Q7" s="23" t="s">
        <v>149</v>
      </c>
    </row>
    <row r="8" spans="1:17" ht="21" x14ac:dyDescent="0.55000000000000004">
      <c r="A8" s="2" t="s">
        <v>67</v>
      </c>
      <c r="C8" s="4">
        <v>1214051</v>
      </c>
      <c r="D8" s="4"/>
      <c r="E8" s="4">
        <v>2947686375</v>
      </c>
      <c r="F8" s="4"/>
      <c r="G8" s="4">
        <v>2774690743</v>
      </c>
      <c r="H8" s="4"/>
      <c r="I8" s="4">
        <v>172995632</v>
      </c>
      <c r="J8" s="4"/>
      <c r="K8" s="4">
        <v>1214051</v>
      </c>
      <c r="L8" s="4"/>
      <c r="M8" s="4">
        <v>2947686375</v>
      </c>
      <c r="N8" s="4"/>
      <c r="O8" s="4">
        <v>2774690743</v>
      </c>
      <c r="P8" s="4"/>
      <c r="Q8" s="4">
        <f>M8-O8</f>
        <v>172995632</v>
      </c>
    </row>
    <row r="9" spans="1:17" ht="21" x14ac:dyDescent="0.55000000000000004">
      <c r="A9" s="2" t="s">
        <v>51</v>
      </c>
      <c r="C9" s="4">
        <v>635000</v>
      </c>
      <c r="D9" s="4"/>
      <c r="E9" s="4">
        <v>53889337354</v>
      </c>
      <c r="F9" s="4"/>
      <c r="G9" s="4">
        <v>53843215275</v>
      </c>
      <c r="H9" s="4"/>
      <c r="I9" s="4">
        <v>46122079</v>
      </c>
      <c r="J9" s="4"/>
      <c r="K9" s="4">
        <v>785000</v>
      </c>
      <c r="L9" s="4"/>
      <c r="M9" s="4">
        <v>67708154446</v>
      </c>
      <c r="N9" s="4"/>
      <c r="O9" s="4">
        <v>73350949500</v>
      </c>
      <c r="P9" s="4"/>
      <c r="Q9" s="4">
        <f t="shared" ref="Q9:Q35" si="0">M9-O9</f>
        <v>-5642795054</v>
      </c>
    </row>
    <row r="10" spans="1:17" ht="21" x14ac:dyDescent="0.55000000000000004">
      <c r="A10" s="2" t="s">
        <v>34</v>
      </c>
      <c r="C10" s="4">
        <v>700000</v>
      </c>
      <c r="D10" s="4"/>
      <c r="E10" s="4">
        <v>1714338637</v>
      </c>
      <c r="F10" s="4"/>
      <c r="G10" s="4">
        <v>3418100000</v>
      </c>
      <c r="H10" s="4"/>
      <c r="I10" s="4">
        <v>-1703761363</v>
      </c>
      <c r="J10" s="4"/>
      <c r="K10" s="4">
        <v>700000</v>
      </c>
      <c r="L10" s="4"/>
      <c r="M10" s="4">
        <v>1714338637</v>
      </c>
      <c r="N10" s="4"/>
      <c r="O10" s="4">
        <v>3418409810</v>
      </c>
      <c r="P10" s="4"/>
      <c r="Q10" s="4">
        <f>M10-O10</f>
        <v>-1704071173</v>
      </c>
    </row>
    <row r="11" spans="1:17" ht="21" x14ac:dyDescent="0.55000000000000004">
      <c r="A11" s="2" t="s">
        <v>42</v>
      </c>
      <c r="C11" s="4">
        <v>3510721</v>
      </c>
      <c r="D11" s="4"/>
      <c r="E11" s="4">
        <v>15254644764</v>
      </c>
      <c r="F11" s="4"/>
      <c r="G11" s="4">
        <v>17922024083</v>
      </c>
      <c r="H11" s="4"/>
      <c r="I11" s="4">
        <v>-2667379319</v>
      </c>
      <c r="J11" s="4"/>
      <c r="K11" s="4">
        <v>3510721</v>
      </c>
      <c r="L11" s="4"/>
      <c r="M11" s="4">
        <v>15254644764</v>
      </c>
      <c r="N11" s="4"/>
      <c r="O11" s="4">
        <v>17922024083</v>
      </c>
      <c r="P11" s="4"/>
      <c r="Q11" s="4">
        <f t="shared" si="0"/>
        <v>-2667379319</v>
      </c>
    </row>
    <row r="12" spans="1:17" ht="21" x14ac:dyDescent="0.55000000000000004">
      <c r="A12" s="2" t="s">
        <v>59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439807</v>
      </c>
      <c r="L12" s="4"/>
      <c r="M12" s="4">
        <v>2955724067</v>
      </c>
      <c r="N12" s="4"/>
      <c r="O12" s="4">
        <v>3606818723</v>
      </c>
      <c r="P12" s="4"/>
      <c r="Q12" s="4">
        <f t="shared" si="0"/>
        <v>-651094656</v>
      </c>
    </row>
    <row r="13" spans="1:17" ht="21" x14ac:dyDescent="0.55000000000000004">
      <c r="A13" s="2" t="s">
        <v>150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1405546</v>
      </c>
      <c r="L13" s="4"/>
      <c r="M13" s="4">
        <v>17050387214</v>
      </c>
      <c r="N13" s="4"/>
      <c r="O13" s="4">
        <v>16960941494</v>
      </c>
      <c r="P13" s="4"/>
      <c r="Q13" s="4">
        <f t="shared" si="0"/>
        <v>89445720</v>
      </c>
    </row>
    <row r="14" spans="1:17" ht="21" x14ac:dyDescent="0.55000000000000004">
      <c r="A14" s="2" t="s">
        <v>151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600000</v>
      </c>
      <c r="L14" s="4"/>
      <c r="M14" s="4">
        <v>11845748848</v>
      </c>
      <c r="N14" s="4"/>
      <c r="O14" s="4">
        <v>12143314800</v>
      </c>
      <c r="P14" s="4"/>
      <c r="Q14" s="4">
        <f t="shared" si="0"/>
        <v>-297565952</v>
      </c>
    </row>
    <row r="15" spans="1:17" ht="21" x14ac:dyDescent="0.55000000000000004">
      <c r="A15" s="2" t="s">
        <v>152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9098854</v>
      </c>
      <c r="L15" s="4"/>
      <c r="M15" s="4">
        <v>113977340281</v>
      </c>
      <c r="N15" s="4"/>
      <c r="O15" s="4">
        <v>102114841593</v>
      </c>
      <c r="P15" s="4"/>
      <c r="Q15" s="4">
        <f t="shared" si="0"/>
        <v>11862498688</v>
      </c>
    </row>
    <row r="16" spans="1:17" ht="21" x14ac:dyDescent="0.55000000000000004">
      <c r="A16" s="2" t="s">
        <v>153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7800000</v>
      </c>
      <c r="L16" s="4"/>
      <c r="M16" s="4">
        <v>74287552059</v>
      </c>
      <c r="N16" s="4"/>
      <c r="O16" s="4">
        <v>84281523300</v>
      </c>
      <c r="P16" s="4"/>
      <c r="Q16" s="4">
        <f t="shared" si="0"/>
        <v>-9993971241</v>
      </c>
    </row>
    <row r="17" spans="1:17" ht="21" x14ac:dyDescent="0.55000000000000004">
      <c r="A17" s="2" t="s">
        <v>154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16700000</v>
      </c>
      <c r="L17" s="4"/>
      <c r="M17" s="4">
        <v>265824068572</v>
      </c>
      <c r="N17" s="4"/>
      <c r="O17" s="4">
        <v>279886706100</v>
      </c>
      <c r="P17" s="4"/>
      <c r="Q17" s="4">
        <f t="shared" si="0"/>
        <v>-14062637528</v>
      </c>
    </row>
    <row r="18" spans="1:17" ht="21" x14ac:dyDescent="0.55000000000000004">
      <c r="A18" s="2" t="s">
        <v>155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500000</v>
      </c>
      <c r="L18" s="4"/>
      <c r="M18" s="4">
        <v>20502778295</v>
      </c>
      <c r="N18" s="4"/>
      <c r="O18" s="4">
        <v>19964666419</v>
      </c>
      <c r="P18" s="4"/>
      <c r="Q18" s="4">
        <f t="shared" si="0"/>
        <v>538111876</v>
      </c>
    </row>
    <row r="19" spans="1:17" ht="21" x14ac:dyDescent="0.55000000000000004">
      <c r="A19" s="2" t="s">
        <v>25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309810</v>
      </c>
      <c r="L19" s="4"/>
      <c r="M19" s="4">
        <v>309810</v>
      </c>
      <c r="N19" s="4"/>
      <c r="O19" s="4">
        <v>1384041967</v>
      </c>
      <c r="P19" s="4"/>
      <c r="Q19" s="4">
        <f t="shared" si="0"/>
        <v>-1383732157</v>
      </c>
    </row>
    <row r="20" spans="1:17" ht="21" x14ac:dyDescent="0.55000000000000004">
      <c r="A20" s="2" t="s">
        <v>35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19911767</v>
      </c>
      <c r="L20" s="4"/>
      <c r="M20" s="4">
        <v>59070606589</v>
      </c>
      <c r="N20" s="4"/>
      <c r="O20" s="4">
        <v>58211564775</v>
      </c>
      <c r="P20" s="4"/>
      <c r="Q20" s="4">
        <f t="shared" si="0"/>
        <v>859041814</v>
      </c>
    </row>
    <row r="21" spans="1:17" ht="21" x14ac:dyDescent="0.55000000000000004">
      <c r="A21" s="2" t="s">
        <v>156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9500000</v>
      </c>
      <c r="L21" s="4"/>
      <c r="M21" s="4">
        <v>32481206474</v>
      </c>
      <c r="N21" s="4"/>
      <c r="O21" s="4">
        <v>32060597625</v>
      </c>
      <c r="P21" s="4"/>
      <c r="Q21" s="4">
        <f t="shared" si="0"/>
        <v>420608849</v>
      </c>
    </row>
    <row r="22" spans="1:17" ht="21" x14ac:dyDescent="0.55000000000000004">
      <c r="A22" s="2" t="s">
        <v>31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4000000</v>
      </c>
      <c r="L22" s="4"/>
      <c r="M22" s="4">
        <v>31247668086</v>
      </c>
      <c r="N22" s="4"/>
      <c r="O22" s="4">
        <v>29304593991</v>
      </c>
      <c r="P22" s="4"/>
      <c r="Q22" s="4">
        <f t="shared" si="0"/>
        <v>1943074095</v>
      </c>
    </row>
    <row r="23" spans="1:17" ht="21" x14ac:dyDescent="0.55000000000000004">
      <c r="A23" s="2" t="s">
        <v>61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1000000</v>
      </c>
      <c r="L23" s="4"/>
      <c r="M23" s="4">
        <v>6361920111</v>
      </c>
      <c r="N23" s="4"/>
      <c r="O23" s="4">
        <v>7495137004</v>
      </c>
      <c r="P23" s="4"/>
      <c r="Q23" s="4">
        <f t="shared" si="0"/>
        <v>-1133216893</v>
      </c>
    </row>
    <row r="24" spans="1:17" ht="21" x14ac:dyDescent="0.55000000000000004">
      <c r="A24" s="2" t="s">
        <v>121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2500000</v>
      </c>
      <c r="L24" s="4"/>
      <c r="M24" s="4">
        <v>61581591040</v>
      </c>
      <c r="N24" s="4"/>
      <c r="O24" s="4">
        <v>83251687500</v>
      </c>
      <c r="P24" s="4"/>
      <c r="Q24" s="4">
        <f t="shared" si="0"/>
        <v>-21670096460</v>
      </c>
    </row>
    <row r="25" spans="1:17" ht="21" x14ac:dyDescent="0.55000000000000004">
      <c r="A25" s="2" t="s">
        <v>142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5000000</v>
      </c>
      <c r="L25" s="4"/>
      <c r="M25" s="4">
        <v>99125858723</v>
      </c>
      <c r="N25" s="4"/>
      <c r="O25" s="4">
        <v>100089800000</v>
      </c>
      <c r="P25" s="4"/>
      <c r="Q25" s="4">
        <f t="shared" si="0"/>
        <v>-963941277</v>
      </c>
    </row>
    <row r="26" spans="1:17" ht="21" x14ac:dyDescent="0.55000000000000004">
      <c r="A26" s="2" t="s">
        <v>157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4750000</v>
      </c>
      <c r="L26" s="4"/>
      <c r="M26" s="4">
        <v>41931335035</v>
      </c>
      <c r="N26" s="4"/>
      <c r="O26" s="4">
        <v>33713205750</v>
      </c>
      <c r="P26" s="4"/>
      <c r="Q26" s="4">
        <f t="shared" si="0"/>
        <v>8218129285</v>
      </c>
    </row>
    <row r="27" spans="1:17" ht="21" x14ac:dyDescent="0.55000000000000004">
      <c r="A27" s="2" t="s">
        <v>23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500000</v>
      </c>
      <c r="L27" s="4"/>
      <c r="M27" s="4">
        <v>70300233050</v>
      </c>
      <c r="N27" s="4"/>
      <c r="O27" s="4">
        <v>70204781250</v>
      </c>
      <c r="P27" s="4"/>
      <c r="Q27" s="4">
        <f t="shared" si="0"/>
        <v>95451800</v>
      </c>
    </row>
    <row r="28" spans="1:17" ht="21" x14ac:dyDescent="0.55000000000000004">
      <c r="A28" s="2" t="s">
        <v>24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2450000</v>
      </c>
      <c r="L28" s="4"/>
      <c r="M28" s="4">
        <v>189326915395</v>
      </c>
      <c r="N28" s="4"/>
      <c r="O28" s="4">
        <v>194468486625</v>
      </c>
      <c r="P28" s="4"/>
      <c r="Q28" s="4">
        <f t="shared" si="0"/>
        <v>-5141571230</v>
      </c>
    </row>
    <row r="29" spans="1:17" ht="21" x14ac:dyDescent="0.55000000000000004">
      <c r="A29" s="2" t="s">
        <v>53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26750928</v>
      </c>
      <c r="L29" s="4"/>
      <c r="M29" s="4">
        <v>58323529142</v>
      </c>
      <c r="N29" s="4"/>
      <c r="O29" s="4">
        <v>62836328859</v>
      </c>
      <c r="P29" s="4"/>
      <c r="Q29" s="4">
        <f t="shared" si="0"/>
        <v>-4512799717</v>
      </c>
    </row>
    <row r="30" spans="1:17" ht="21" x14ac:dyDescent="0.55000000000000004">
      <c r="A30" s="2" t="s">
        <v>65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593827</v>
      </c>
      <c r="L30" s="4"/>
      <c r="M30" s="4">
        <v>62071932214</v>
      </c>
      <c r="N30" s="4"/>
      <c r="O30" s="4">
        <v>70835247522</v>
      </c>
      <c r="P30" s="4"/>
      <c r="Q30" s="4">
        <f t="shared" si="0"/>
        <v>-8763315308</v>
      </c>
    </row>
    <row r="31" spans="1:17" ht="21" x14ac:dyDescent="0.55000000000000004">
      <c r="A31" s="2" t="s">
        <v>41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6576063</v>
      </c>
      <c r="L31" s="4"/>
      <c r="M31" s="4">
        <v>66503228560</v>
      </c>
      <c r="N31" s="4"/>
      <c r="O31" s="4">
        <v>68065941475</v>
      </c>
      <c r="P31" s="4"/>
      <c r="Q31" s="4">
        <f t="shared" si="0"/>
        <v>-1562712915</v>
      </c>
    </row>
    <row r="32" spans="1:17" ht="21" x14ac:dyDescent="0.55000000000000004">
      <c r="A32" s="2" t="s">
        <v>144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25453</v>
      </c>
      <c r="L32" s="4"/>
      <c r="M32" s="4">
        <v>130176505</v>
      </c>
      <c r="N32" s="4"/>
      <c r="O32" s="4">
        <v>25453000</v>
      </c>
      <c r="P32" s="4"/>
      <c r="Q32" s="4">
        <f t="shared" si="0"/>
        <v>104723505</v>
      </c>
    </row>
    <row r="33" spans="1:17" ht="21" x14ac:dyDescent="0.55000000000000004">
      <c r="A33" s="2" t="s">
        <v>158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28423611</v>
      </c>
      <c r="L33" s="4"/>
      <c r="M33" s="4">
        <v>91615040551</v>
      </c>
      <c r="N33" s="4"/>
      <c r="O33" s="4">
        <v>99681842535</v>
      </c>
      <c r="P33" s="4"/>
      <c r="Q33" s="4">
        <f t="shared" si="0"/>
        <v>-8066801984</v>
      </c>
    </row>
    <row r="34" spans="1:17" ht="21" x14ac:dyDescent="0.55000000000000004">
      <c r="A34" s="2" t="s">
        <v>26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2500000</v>
      </c>
      <c r="L34" s="4"/>
      <c r="M34" s="4">
        <v>17386496581</v>
      </c>
      <c r="N34" s="4"/>
      <c r="O34" s="4">
        <v>18191114964</v>
      </c>
      <c r="P34" s="4"/>
      <c r="Q34" s="4">
        <f t="shared" si="0"/>
        <v>-804618383</v>
      </c>
    </row>
    <row r="35" spans="1:17" ht="21" x14ac:dyDescent="0.55000000000000004">
      <c r="A35" s="2" t="s">
        <v>144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25453</v>
      </c>
      <c r="L35" s="4"/>
      <c r="M35" s="4">
        <v>25453000</v>
      </c>
      <c r="N35" s="4"/>
      <c r="O35" s="4">
        <v>25301554</v>
      </c>
      <c r="P35" s="4"/>
      <c r="Q35" s="4">
        <f t="shared" si="0"/>
        <v>151446</v>
      </c>
    </row>
    <row r="36" spans="1:17" ht="19.5" thickBot="1" x14ac:dyDescent="0.5">
      <c r="C36" s="4"/>
      <c r="D36" s="4"/>
      <c r="E36" s="6">
        <f>SUM(E8:E35)</f>
        <v>73806007130</v>
      </c>
      <c r="F36" s="4"/>
      <c r="G36" s="6">
        <f>SUM(G8:G35)</f>
        <v>77958030101</v>
      </c>
      <c r="H36" s="4"/>
      <c r="I36" s="6">
        <f>SUM(I8:I35)</f>
        <v>-4152022971</v>
      </c>
      <c r="J36" s="4"/>
      <c r="K36" s="4"/>
      <c r="L36" s="4"/>
      <c r="M36" s="6">
        <f>SUM(M8:M35)</f>
        <v>1481551924424</v>
      </c>
      <c r="N36" s="4"/>
      <c r="O36" s="6">
        <f>SUM(O8:O35)</f>
        <v>1546270012961</v>
      </c>
      <c r="P36" s="4"/>
      <c r="Q36" s="6">
        <f>SUM(Q8:Q35)</f>
        <v>-64718088537</v>
      </c>
    </row>
    <row r="37" spans="1:17" ht="19.5" thickTop="1" x14ac:dyDescent="0.45">
      <c r="Q37" s="3"/>
    </row>
    <row r="38" spans="1:17" x14ac:dyDescent="0.45">
      <c r="I38" s="12"/>
      <c r="M38" s="13"/>
      <c r="Q38" s="12"/>
    </row>
    <row r="39" spans="1:17" x14ac:dyDescent="0.45">
      <c r="G39" s="11"/>
      <c r="I39" s="12"/>
      <c r="M39" s="13"/>
      <c r="O39" s="11"/>
      <c r="Q39" s="12"/>
    </row>
    <row r="40" spans="1:17" x14ac:dyDescent="0.45">
      <c r="I40" s="12"/>
      <c r="M40" s="3"/>
      <c r="Q40" s="12"/>
    </row>
    <row r="41" spans="1:17" x14ac:dyDescent="0.45">
      <c r="I41" s="12"/>
      <c r="O41" s="11"/>
      <c r="Q41" s="3"/>
    </row>
    <row r="42" spans="1:17" x14ac:dyDescent="0.45">
      <c r="I42" s="3"/>
    </row>
    <row r="43" spans="1:17" x14ac:dyDescent="0.45">
      <c r="I43" s="3"/>
      <c r="Q4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76"/>
  <sheetViews>
    <sheetView rightToLeft="1" view="pageBreakPreview" zoomScale="80" zoomScaleNormal="100" zoomScaleSheetLayoutView="80" workbookViewId="0">
      <selection activeCell="W7" sqref="W7:X7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7.42578125" style="1" bestFit="1" customWidth="1"/>
    <col min="24" max="24" width="18.85546875" style="1" bestFit="1" customWidth="1"/>
    <col min="25" max="16384" width="9.140625" style="1"/>
  </cols>
  <sheetData>
    <row r="2" spans="1:25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5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5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5" ht="30" x14ac:dyDescent="0.45">
      <c r="A6" s="21" t="s">
        <v>3</v>
      </c>
      <c r="C6" s="24" t="s">
        <v>106</v>
      </c>
      <c r="D6" s="24" t="s">
        <v>106</v>
      </c>
      <c r="E6" s="24" t="s">
        <v>106</v>
      </c>
      <c r="F6" s="24" t="s">
        <v>106</v>
      </c>
      <c r="G6" s="24" t="s">
        <v>106</v>
      </c>
      <c r="H6" s="24" t="s">
        <v>106</v>
      </c>
      <c r="I6" s="24" t="s">
        <v>106</v>
      </c>
      <c r="J6" s="24" t="s">
        <v>106</v>
      </c>
      <c r="K6" s="24" t="s">
        <v>106</v>
      </c>
      <c r="M6" s="24" t="s">
        <v>107</v>
      </c>
      <c r="N6" s="24" t="s">
        <v>107</v>
      </c>
      <c r="O6" s="24" t="s">
        <v>107</v>
      </c>
      <c r="P6" s="24" t="s">
        <v>107</v>
      </c>
      <c r="Q6" s="24" t="s">
        <v>107</v>
      </c>
      <c r="R6" s="24" t="s">
        <v>107</v>
      </c>
      <c r="S6" s="24" t="s">
        <v>107</v>
      </c>
      <c r="T6" s="24" t="s">
        <v>107</v>
      </c>
      <c r="U6" s="24" t="s">
        <v>107</v>
      </c>
      <c r="W6" s="18"/>
      <c r="X6" s="18"/>
      <c r="Y6" s="18"/>
    </row>
    <row r="7" spans="1:25" ht="33.75" customHeight="1" x14ac:dyDescent="0.45">
      <c r="A7" s="24" t="s">
        <v>3</v>
      </c>
      <c r="C7" s="24" t="s">
        <v>159</v>
      </c>
      <c r="E7" s="24" t="s">
        <v>160</v>
      </c>
      <c r="G7" s="24" t="s">
        <v>161</v>
      </c>
      <c r="I7" s="24" t="s">
        <v>75</v>
      </c>
      <c r="K7" s="24" t="s">
        <v>162</v>
      </c>
      <c r="M7" s="24" t="s">
        <v>159</v>
      </c>
      <c r="O7" s="24" t="s">
        <v>160</v>
      </c>
      <c r="Q7" s="24" t="s">
        <v>161</v>
      </c>
      <c r="S7" s="24" t="s">
        <v>75</v>
      </c>
      <c r="U7" s="24" t="s">
        <v>162</v>
      </c>
      <c r="W7" s="20"/>
      <c r="X7" s="20"/>
      <c r="Y7" s="18"/>
    </row>
    <row r="8" spans="1:25" ht="21" x14ac:dyDescent="0.55000000000000004">
      <c r="A8" s="2" t="s">
        <v>67</v>
      </c>
      <c r="C8" s="4">
        <v>0</v>
      </c>
      <c r="D8" s="4"/>
      <c r="E8" s="4">
        <v>0</v>
      </c>
      <c r="F8" s="4"/>
      <c r="G8" s="4">
        <v>172995632</v>
      </c>
      <c r="H8" s="4"/>
      <c r="I8" s="4">
        <f>C8+E8+G8</f>
        <v>172995632</v>
      </c>
      <c r="K8" s="8">
        <v>-1.8416768858902743E-3</v>
      </c>
      <c r="M8" s="4">
        <v>0</v>
      </c>
      <c r="N8" s="4"/>
      <c r="O8" s="4">
        <v>0</v>
      </c>
      <c r="P8" s="4"/>
      <c r="Q8" s="4">
        <v>172995632</v>
      </c>
      <c r="R8" s="4"/>
      <c r="S8" s="4">
        <f>M8+O8+Q8</f>
        <v>172995632</v>
      </c>
      <c r="U8" s="8">
        <v>-2.2171279776619899E-4</v>
      </c>
      <c r="W8" s="14"/>
    </row>
    <row r="9" spans="1:25" ht="21" x14ac:dyDescent="0.55000000000000004">
      <c r="A9" s="2" t="s">
        <v>51</v>
      </c>
      <c r="C9" s="4">
        <v>0</v>
      </c>
      <c r="D9" s="4"/>
      <c r="E9" s="4">
        <v>0</v>
      </c>
      <c r="F9" s="4"/>
      <c r="G9" s="4">
        <v>46122079</v>
      </c>
      <c r="H9" s="4"/>
      <c r="I9" s="4">
        <f t="shared" ref="I9:I72" si="0">C9+E9+G9</f>
        <v>46122079</v>
      </c>
      <c r="K9" s="8">
        <v>-4.9100642508421955E-4</v>
      </c>
      <c r="M9" s="4">
        <v>230603622</v>
      </c>
      <c r="N9" s="4"/>
      <c r="O9" s="4">
        <v>0</v>
      </c>
      <c r="P9" s="4"/>
      <c r="Q9" s="4">
        <v>-5642795054</v>
      </c>
      <c r="R9" s="4"/>
      <c r="S9" s="4">
        <f t="shared" ref="S9:S72" si="1">M9+O9+Q9</f>
        <v>-5412191432</v>
      </c>
      <c r="U9" s="8">
        <v>6.9363144639106814E-3</v>
      </c>
      <c r="W9" s="14"/>
    </row>
    <row r="10" spans="1:25" ht="21" x14ac:dyDescent="0.55000000000000004">
      <c r="A10" s="2" t="s">
        <v>34</v>
      </c>
      <c r="C10" s="4">
        <v>0</v>
      </c>
      <c r="D10" s="4"/>
      <c r="E10" s="4">
        <v>-881762680</v>
      </c>
      <c r="F10" s="4"/>
      <c r="G10" s="4">
        <v>-1703761363</v>
      </c>
      <c r="H10" s="4"/>
      <c r="I10" s="4">
        <f t="shared" si="0"/>
        <v>-2585524043</v>
      </c>
      <c r="K10" s="8">
        <v>2.7524971658860562E-2</v>
      </c>
      <c r="M10" s="4">
        <v>0</v>
      </c>
      <c r="N10" s="4"/>
      <c r="O10" s="4">
        <v>-6064271000</v>
      </c>
      <c r="P10" s="4"/>
      <c r="Q10" s="4">
        <v>-1703761363</v>
      </c>
      <c r="R10" s="4"/>
      <c r="S10" s="4">
        <f t="shared" si="1"/>
        <v>-7768032363</v>
      </c>
      <c r="U10" s="8">
        <v>9.9555819324912542E-3</v>
      </c>
      <c r="W10" s="14"/>
    </row>
    <row r="11" spans="1:25" ht="21" x14ac:dyDescent="0.55000000000000004">
      <c r="A11" s="2" t="s">
        <v>42</v>
      </c>
      <c r="C11" s="4">
        <v>0</v>
      </c>
      <c r="D11" s="4"/>
      <c r="E11" s="4">
        <v>163608887</v>
      </c>
      <c r="F11" s="4"/>
      <c r="G11" s="4">
        <v>-2667379319</v>
      </c>
      <c r="H11" s="4"/>
      <c r="I11" s="4">
        <f t="shared" si="0"/>
        <v>-2503770432</v>
      </c>
      <c r="K11" s="8">
        <v>2.6654639073140914E-2</v>
      </c>
      <c r="M11" s="4">
        <v>0</v>
      </c>
      <c r="N11" s="4"/>
      <c r="O11" s="4">
        <v>-24300429992</v>
      </c>
      <c r="P11" s="4"/>
      <c r="Q11" s="4">
        <v>-2667379319</v>
      </c>
      <c r="R11" s="4"/>
      <c r="S11" s="4">
        <f t="shared" si="1"/>
        <v>-26967809311</v>
      </c>
      <c r="U11" s="8">
        <v>3.4562193177034399E-2</v>
      </c>
      <c r="W11" s="14"/>
    </row>
    <row r="12" spans="1:25" ht="21" x14ac:dyDescent="0.55000000000000004">
      <c r="A12" s="2" t="s">
        <v>59</v>
      </c>
      <c r="C12" s="4">
        <v>0</v>
      </c>
      <c r="D12" s="4"/>
      <c r="E12" s="4">
        <v>-4476958979</v>
      </c>
      <c r="F12" s="4"/>
      <c r="G12" s="4">
        <v>0</v>
      </c>
      <c r="H12" s="4"/>
      <c r="I12" s="4">
        <f t="shared" si="0"/>
        <v>-4476958979</v>
      </c>
      <c r="K12" s="8">
        <v>4.7660809555603242E-2</v>
      </c>
      <c r="M12" s="4">
        <v>459827243</v>
      </c>
      <c r="N12" s="4"/>
      <c r="O12" s="4">
        <v>-14094130122</v>
      </c>
      <c r="P12" s="4"/>
      <c r="Q12" s="4">
        <v>-651094656</v>
      </c>
      <c r="R12" s="4"/>
      <c r="S12" s="4">
        <f t="shared" si="1"/>
        <v>-14285397535</v>
      </c>
      <c r="U12" s="8">
        <v>1.8308297256240603E-2</v>
      </c>
      <c r="W12" s="14"/>
    </row>
    <row r="13" spans="1:25" ht="21" x14ac:dyDescent="0.55000000000000004">
      <c r="A13" s="2" t="s">
        <v>150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f t="shared" si="0"/>
        <v>0</v>
      </c>
      <c r="K13" s="8">
        <v>0</v>
      </c>
      <c r="M13" s="4">
        <v>0</v>
      </c>
      <c r="N13" s="4"/>
      <c r="O13" s="4">
        <v>0</v>
      </c>
      <c r="P13" s="4"/>
      <c r="Q13" s="4">
        <v>89445720</v>
      </c>
      <c r="R13" s="4"/>
      <c r="S13" s="4">
        <f t="shared" si="1"/>
        <v>89445720</v>
      </c>
      <c r="U13" s="8">
        <v>-1.1463445984238513E-4</v>
      </c>
      <c r="W13" s="14"/>
    </row>
    <row r="14" spans="1:25" ht="21" x14ac:dyDescent="0.55000000000000004">
      <c r="A14" s="2" t="s">
        <v>151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f t="shared" si="0"/>
        <v>0</v>
      </c>
      <c r="K14" s="8">
        <v>0</v>
      </c>
      <c r="M14" s="4">
        <v>0</v>
      </c>
      <c r="N14" s="4"/>
      <c r="O14" s="4">
        <v>0</v>
      </c>
      <c r="P14" s="4"/>
      <c r="Q14" s="4">
        <v>-297565952</v>
      </c>
      <c r="R14" s="4"/>
      <c r="S14" s="4">
        <f t="shared" si="1"/>
        <v>-297565952</v>
      </c>
      <c r="U14" s="8">
        <v>3.8136326897480506E-4</v>
      </c>
      <c r="W14" s="14"/>
    </row>
    <row r="15" spans="1:25" ht="21" x14ac:dyDescent="0.55000000000000004">
      <c r="A15" s="2" t="s">
        <v>152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8">
        <v>0</v>
      </c>
      <c r="M15" s="4">
        <v>0</v>
      </c>
      <c r="N15" s="4"/>
      <c r="O15" s="4">
        <v>0</v>
      </c>
      <c r="P15" s="4"/>
      <c r="Q15" s="4">
        <v>11862498688</v>
      </c>
      <c r="R15" s="4"/>
      <c r="S15" s="4">
        <f t="shared" si="1"/>
        <v>11862498688</v>
      </c>
      <c r="U15" s="8">
        <v>-1.5203087743939926E-2</v>
      </c>
      <c r="W15" s="14"/>
    </row>
    <row r="16" spans="1:25" ht="21" x14ac:dyDescent="0.55000000000000004">
      <c r="A16" s="2" t="s">
        <v>153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8">
        <v>0</v>
      </c>
      <c r="M16" s="4">
        <v>0</v>
      </c>
      <c r="N16" s="4"/>
      <c r="O16" s="4">
        <v>0</v>
      </c>
      <c r="P16" s="4"/>
      <c r="Q16" s="4">
        <v>-9993971241</v>
      </c>
      <c r="R16" s="4"/>
      <c r="S16" s="4">
        <f t="shared" si="1"/>
        <v>-9993971241</v>
      </c>
      <c r="U16" s="8">
        <v>1.2808365731667949E-2</v>
      </c>
      <c r="W16" s="14"/>
    </row>
    <row r="17" spans="1:23" ht="21" x14ac:dyDescent="0.55000000000000004">
      <c r="A17" s="2" t="s">
        <v>154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8">
        <v>0</v>
      </c>
      <c r="M17" s="4">
        <v>0</v>
      </c>
      <c r="N17" s="4"/>
      <c r="O17" s="4">
        <v>0</v>
      </c>
      <c r="P17" s="4"/>
      <c r="Q17" s="4">
        <v>-14062637528</v>
      </c>
      <c r="R17" s="4"/>
      <c r="S17" s="4">
        <f t="shared" si="1"/>
        <v>-14062637528</v>
      </c>
      <c r="U17" s="8">
        <v>1.8022805976423847E-2</v>
      </c>
      <c r="W17" s="14"/>
    </row>
    <row r="18" spans="1:23" ht="21" x14ac:dyDescent="0.55000000000000004">
      <c r="A18" s="2" t="s">
        <v>155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K18" s="8">
        <v>0</v>
      </c>
      <c r="M18" s="4">
        <v>0</v>
      </c>
      <c r="N18" s="4"/>
      <c r="O18" s="4">
        <v>0</v>
      </c>
      <c r="P18" s="4"/>
      <c r="Q18" s="4">
        <v>538111876</v>
      </c>
      <c r="R18" s="4"/>
      <c r="S18" s="4">
        <f t="shared" si="1"/>
        <v>538111876</v>
      </c>
      <c r="U18" s="8">
        <v>-6.8964914408461942E-4</v>
      </c>
      <c r="W18" s="14"/>
    </row>
    <row r="19" spans="1:23" ht="21" x14ac:dyDescent="0.55000000000000004">
      <c r="A19" s="2" t="s">
        <v>25</v>
      </c>
      <c r="C19" s="4">
        <v>0</v>
      </c>
      <c r="D19" s="4"/>
      <c r="E19" s="4">
        <v>2153507375</v>
      </c>
      <c r="F19" s="4"/>
      <c r="G19" s="4">
        <v>0</v>
      </c>
      <c r="H19" s="4"/>
      <c r="I19" s="4">
        <f t="shared" si="0"/>
        <v>2153507375</v>
      </c>
      <c r="K19" s="8">
        <v>-2.2925808647768279E-2</v>
      </c>
      <c r="M19" s="4">
        <v>0</v>
      </c>
      <c r="N19" s="4"/>
      <c r="O19" s="4">
        <v>3447367990</v>
      </c>
      <c r="P19" s="4"/>
      <c r="Q19" s="4">
        <v>-1383732157</v>
      </c>
      <c r="R19" s="4"/>
      <c r="S19" s="4">
        <f t="shared" si="1"/>
        <v>2063635833</v>
      </c>
      <c r="U19" s="8">
        <v>-2.644774719543266E-3</v>
      </c>
      <c r="W19" s="14"/>
    </row>
    <row r="20" spans="1:23" ht="21" x14ac:dyDescent="0.55000000000000004">
      <c r="A20" s="2" t="s">
        <v>35</v>
      </c>
      <c r="C20" s="4">
        <v>0</v>
      </c>
      <c r="D20" s="4"/>
      <c r="E20" s="4">
        <v>-343</v>
      </c>
      <c r="F20" s="4"/>
      <c r="G20" s="4">
        <v>0</v>
      </c>
      <c r="H20" s="4"/>
      <c r="I20" s="4">
        <f t="shared" si="0"/>
        <v>-343</v>
      </c>
      <c r="K20" s="8">
        <v>3.651509373718546E-9</v>
      </c>
      <c r="M20" s="4">
        <v>1272000000</v>
      </c>
      <c r="N20" s="4"/>
      <c r="O20" s="4">
        <v>-483</v>
      </c>
      <c r="P20" s="4"/>
      <c r="Q20" s="4">
        <v>859041814</v>
      </c>
      <c r="R20" s="4"/>
      <c r="S20" s="4">
        <f t="shared" si="1"/>
        <v>2131041331</v>
      </c>
      <c r="U20" s="8">
        <v>-2.7311622275608322E-3</v>
      </c>
      <c r="W20" s="14"/>
    </row>
    <row r="21" spans="1:23" ht="21" x14ac:dyDescent="0.55000000000000004">
      <c r="A21" s="2" t="s">
        <v>156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8">
        <v>0</v>
      </c>
      <c r="M21" s="4">
        <v>0</v>
      </c>
      <c r="N21" s="4"/>
      <c r="O21" s="4">
        <v>0</v>
      </c>
      <c r="P21" s="4"/>
      <c r="Q21" s="4">
        <v>420608849</v>
      </c>
      <c r="R21" s="4"/>
      <c r="S21" s="4">
        <f t="shared" si="1"/>
        <v>420608849</v>
      </c>
      <c r="U21" s="8">
        <v>-5.390561807769263E-4</v>
      </c>
      <c r="W21" s="14"/>
    </row>
    <row r="22" spans="1:23" ht="21" x14ac:dyDescent="0.55000000000000004">
      <c r="A22" s="2" t="s">
        <v>31</v>
      </c>
      <c r="C22" s="4">
        <v>0</v>
      </c>
      <c r="D22" s="4"/>
      <c r="E22" s="4">
        <v>-973</v>
      </c>
      <c r="F22" s="4"/>
      <c r="G22" s="4">
        <v>0</v>
      </c>
      <c r="H22" s="4"/>
      <c r="I22" s="4">
        <f t="shared" si="0"/>
        <v>-973</v>
      </c>
      <c r="K22" s="8">
        <v>1.0358363325446489E-8</v>
      </c>
      <c r="M22" s="4">
        <v>143606605</v>
      </c>
      <c r="N22" s="4"/>
      <c r="O22" s="4">
        <v>-2344</v>
      </c>
      <c r="P22" s="4"/>
      <c r="Q22" s="4">
        <v>1943074095</v>
      </c>
      <c r="R22" s="4"/>
      <c r="S22" s="4">
        <f t="shared" si="1"/>
        <v>2086678356</v>
      </c>
      <c r="U22" s="8">
        <v>-2.6743062295753921E-3</v>
      </c>
      <c r="W22" s="14"/>
    </row>
    <row r="23" spans="1:23" ht="21" x14ac:dyDescent="0.55000000000000004">
      <c r="A23" s="2" t="s">
        <v>61</v>
      </c>
      <c r="C23" s="4">
        <v>0</v>
      </c>
      <c r="D23" s="4"/>
      <c r="E23" s="4">
        <v>-2767435200</v>
      </c>
      <c r="F23" s="4"/>
      <c r="G23" s="4">
        <v>0</v>
      </c>
      <c r="H23" s="4"/>
      <c r="I23" s="4">
        <f t="shared" si="0"/>
        <v>-2767435200</v>
      </c>
      <c r="K23" s="8">
        <v>2.9461561440112711E-2</v>
      </c>
      <c r="M23" s="4">
        <v>11200000000</v>
      </c>
      <c r="N23" s="4"/>
      <c r="O23" s="4">
        <v>-42847531196</v>
      </c>
      <c r="P23" s="4"/>
      <c r="Q23" s="4">
        <v>-1133216893</v>
      </c>
      <c r="R23" s="4"/>
      <c r="S23" s="4">
        <f t="shared" si="1"/>
        <v>-32780748089</v>
      </c>
      <c r="U23" s="8">
        <v>4.2012109136265144E-2</v>
      </c>
      <c r="W23" s="14"/>
    </row>
    <row r="24" spans="1:23" ht="21" x14ac:dyDescent="0.55000000000000004">
      <c r="A24" s="2" t="s">
        <v>121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8">
        <v>0</v>
      </c>
      <c r="M24" s="4">
        <v>11016096579</v>
      </c>
      <c r="N24" s="4"/>
      <c r="O24" s="4">
        <v>0</v>
      </c>
      <c r="P24" s="4"/>
      <c r="Q24" s="4">
        <v>-21670096460</v>
      </c>
      <c r="R24" s="4"/>
      <c r="S24" s="4">
        <f t="shared" si="1"/>
        <v>-10653999881</v>
      </c>
      <c r="U24" s="8">
        <v>1.3654264525113896E-2</v>
      </c>
      <c r="W24" s="14"/>
    </row>
    <row r="25" spans="1:23" ht="21" x14ac:dyDescent="0.55000000000000004">
      <c r="A25" s="2" t="s">
        <v>142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8">
        <v>0</v>
      </c>
      <c r="M25" s="4">
        <v>4247091034</v>
      </c>
      <c r="N25" s="4"/>
      <c r="O25" s="4">
        <v>0</v>
      </c>
      <c r="P25" s="4"/>
      <c r="Q25" s="4">
        <v>-963941277</v>
      </c>
      <c r="R25" s="4"/>
      <c r="S25" s="4">
        <f t="shared" si="1"/>
        <v>3283149757</v>
      </c>
      <c r="U25" s="8">
        <v>-4.2077150139252385E-3</v>
      </c>
      <c r="W25" s="14"/>
    </row>
    <row r="26" spans="1:23" ht="21" x14ac:dyDescent="0.55000000000000004">
      <c r="A26" s="2" t="s">
        <v>157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8">
        <v>0</v>
      </c>
      <c r="M26" s="4">
        <v>0</v>
      </c>
      <c r="N26" s="4"/>
      <c r="O26" s="4">
        <v>0</v>
      </c>
      <c r="P26" s="4"/>
      <c r="Q26" s="4">
        <v>8218129285</v>
      </c>
      <c r="R26" s="4"/>
      <c r="S26" s="4">
        <f t="shared" si="1"/>
        <v>8218129285</v>
      </c>
      <c r="U26" s="8">
        <v>-1.0532430299637163E-2</v>
      </c>
      <c r="W26" s="14"/>
    </row>
    <row r="27" spans="1:23" ht="21" x14ac:dyDescent="0.55000000000000004">
      <c r="A27" s="2" t="s">
        <v>23</v>
      </c>
      <c r="C27" s="4">
        <v>0</v>
      </c>
      <c r="D27" s="4"/>
      <c r="E27" s="4">
        <v>-7852282613</v>
      </c>
      <c r="F27" s="4"/>
      <c r="G27" s="4">
        <v>0</v>
      </c>
      <c r="H27" s="4"/>
      <c r="I27" s="4">
        <f t="shared" si="0"/>
        <v>-7852282613</v>
      </c>
      <c r="K27" s="8">
        <v>8.3593829639815334E-2</v>
      </c>
      <c r="M27" s="4">
        <v>0</v>
      </c>
      <c r="N27" s="4"/>
      <c r="O27" s="4">
        <v>-13404730640</v>
      </c>
      <c r="P27" s="4"/>
      <c r="Q27" s="4">
        <v>95451800</v>
      </c>
      <c r="R27" s="4"/>
      <c r="S27" s="4">
        <f t="shared" si="1"/>
        <v>-13309278840</v>
      </c>
      <c r="U27" s="8">
        <v>1.7057294532539805E-2</v>
      </c>
      <c r="W27" s="14"/>
    </row>
    <row r="28" spans="1:23" ht="21" x14ac:dyDescent="0.55000000000000004">
      <c r="A28" s="2" t="s">
        <v>24</v>
      </c>
      <c r="C28" s="4">
        <v>0</v>
      </c>
      <c r="D28" s="4"/>
      <c r="E28" s="4">
        <v>-154077750</v>
      </c>
      <c r="F28" s="4"/>
      <c r="G28" s="4">
        <v>0</v>
      </c>
      <c r="H28" s="4"/>
      <c r="I28" s="4">
        <f t="shared" si="0"/>
        <v>-154077750</v>
      </c>
      <c r="K28" s="8">
        <v>1.6402808991442062E-3</v>
      </c>
      <c r="M28" s="4">
        <v>0</v>
      </c>
      <c r="N28" s="4"/>
      <c r="O28" s="4">
        <v>-377579083</v>
      </c>
      <c r="P28" s="4"/>
      <c r="Q28" s="4">
        <v>-5141571230</v>
      </c>
      <c r="R28" s="4"/>
      <c r="S28" s="4">
        <f t="shared" si="1"/>
        <v>-5519150313</v>
      </c>
      <c r="U28" s="8">
        <v>7.0733939524404953E-3</v>
      </c>
      <c r="W28" s="14"/>
    </row>
    <row r="29" spans="1:23" ht="21" x14ac:dyDescent="0.55000000000000004">
      <c r="A29" s="2" t="s">
        <v>53</v>
      </c>
      <c r="C29" s="4">
        <v>0</v>
      </c>
      <c r="D29" s="4"/>
      <c r="E29" s="4">
        <v>-2879367328</v>
      </c>
      <c r="F29" s="4"/>
      <c r="G29" s="4">
        <v>0</v>
      </c>
      <c r="H29" s="4"/>
      <c r="I29" s="4">
        <f t="shared" si="0"/>
        <v>-2879367328</v>
      </c>
      <c r="K29" s="8">
        <v>3.0653168479798612E-2</v>
      </c>
      <c r="M29" s="4">
        <v>447752989</v>
      </c>
      <c r="N29" s="4"/>
      <c r="O29" s="4">
        <v>-11719924802</v>
      </c>
      <c r="P29" s="4"/>
      <c r="Q29" s="4">
        <v>-4512799717</v>
      </c>
      <c r="R29" s="4"/>
      <c r="S29" s="4">
        <f t="shared" si="1"/>
        <v>-15784971530</v>
      </c>
      <c r="U29" s="8">
        <v>2.0230165121025104E-2</v>
      </c>
      <c r="W29" s="14"/>
    </row>
    <row r="30" spans="1:23" ht="21" x14ac:dyDescent="0.55000000000000004">
      <c r="A30" s="2" t="s">
        <v>65</v>
      </c>
      <c r="C30" s="4">
        <v>0</v>
      </c>
      <c r="D30" s="4"/>
      <c r="E30" s="4">
        <v>918736995</v>
      </c>
      <c r="F30" s="4"/>
      <c r="G30" s="4">
        <v>0</v>
      </c>
      <c r="H30" s="4"/>
      <c r="I30" s="4">
        <f t="shared" si="0"/>
        <v>918736995</v>
      </c>
      <c r="K30" s="8">
        <v>-9.7806902309752492E-3</v>
      </c>
      <c r="M30" s="4">
        <v>10193040455</v>
      </c>
      <c r="N30" s="4"/>
      <c r="O30" s="4">
        <v>918736995</v>
      </c>
      <c r="P30" s="4"/>
      <c r="Q30" s="4">
        <v>-8763315308</v>
      </c>
      <c r="R30" s="4"/>
      <c r="S30" s="4">
        <f t="shared" si="1"/>
        <v>2348462142</v>
      </c>
      <c r="U30" s="8">
        <v>-3.0098107445326707E-3</v>
      </c>
      <c r="W30" s="14"/>
    </row>
    <row r="31" spans="1:23" ht="21" x14ac:dyDescent="0.55000000000000004">
      <c r="A31" s="2" t="s">
        <v>41</v>
      </c>
      <c r="C31" s="4">
        <v>0</v>
      </c>
      <c r="D31" s="4"/>
      <c r="E31" s="4">
        <v>-15311185655</v>
      </c>
      <c r="F31" s="4"/>
      <c r="G31" s="4">
        <v>0</v>
      </c>
      <c r="H31" s="4"/>
      <c r="I31" s="4">
        <f t="shared" si="0"/>
        <v>-15311185655</v>
      </c>
      <c r="K31" s="8">
        <v>0.16299981907282052</v>
      </c>
      <c r="M31" s="4">
        <v>19145735123</v>
      </c>
      <c r="N31" s="4"/>
      <c r="O31" s="4">
        <v>-28691133339</v>
      </c>
      <c r="P31" s="4"/>
      <c r="Q31" s="4">
        <v>-1562712915</v>
      </c>
      <c r="R31" s="4"/>
      <c r="S31" s="4">
        <f t="shared" si="1"/>
        <v>-11108111131</v>
      </c>
      <c r="U31" s="8">
        <v>1.4236257692054699E-2</v>
      </c>
      <c r="W31" s="14"/>
    </row>
    <row r="32" spans="1:23" ht="21" x14ac:dyDescent="0.55000000000000004">
      <c r="A32" s="2" t="s">
        <v>144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8">
        <v>0</v>
      </c>
      <c r="M32" s="4">
        <v>944381</v>
      </c>
      <c r="N32" s="4"/>
      <c r="O32" s="4">
        <v>0</v>
      </c>
      <c r="P32" s="4"/>
      <c r="Q32" s="4">
        <v>104723505</v>
      </c>
      <c r="R32" s="4"/>
      <c r="S32" s="4">
        <f t="shared" si="1"/>
        <v>105667886</v>
      </c>
      <c r="U32" s="8">
        <v>-1.3542493742905453E-4</v>
      </c>
      <c r="W32" s="14"/>
    </row>
    <row r="33" spans="1:23" ht="21" x14ac:dyDescent="0.55000000000000004">
      <c r="A33" s="2" t="s">
        <v>158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f t="shared" si="0"/>
        <v>0</v>
      </c>
      <c r="K33" s="8">
        <v>0</v>
      </c>
      <c r="M33" s="4">
        <v>0</v>
      </c>
      <c r="N33" s="4"/>
      <c r="O33" s="4">
        <v>0</v>
      </c>
      <c r="P33" s="4"/>
      <c r="Q33" s="4">
        <v>-8066801984</v>
      </c>
      <c r="R33" s="4"/>
      <c r="S33" s="4">
        <f t="shared" si="1"/>
        <v>-8066801984</v>
      </c>
      <c r="U33" s="8">
        <v>1.0338487834759682E-2</v>
      </c>
      <c r="W33" s="14"/>
    </row>
    <row r="34" spans="1:23" ht="21" x14ac:dyDescent="0.55000000000000004">
      <c r="A34" s="2" t="s">
        <v>26</v>
      </c>
      <c r="C34" s="4">
        <v>0</v>
      </c>
      <c r="D34" s="4"/>
      <c r="E34" s="4">
        <v>-158020499</v>
      </c>
      <c r="F34" s="4"/>
      <c r="G34" s="4">
        <v>0</v>
      </c>
      <c r="H34" s="4"/>
      <c r="I34" s="4">
        <f t="shared" si="0"/>
        <v>-158020499</v>
      </c>
      <c r="K34" s="8">
        <v>1.6822546161463037E-3</v>
      </c>
      <c r="M34" s="4">
        <v>1338664000</v>
      </c>
      <c r="N34" s="4"/>
      <c r="O34" s="4">
        <v>-2078936024</v>
      </c>
      <c r="P34" s="4"/>
      <c r="Q34" s="4">
        <v>-804618383</v>
      </c>
      <c r="R34" s="4"/>
      <c r="S34" s="4">
        <f t="shared" si="1"/>
        <v>-1544890407</v>
      </c>
      <c r="U34" s="8">
        <v>1.9799457964241054E-3</v>
      </c>
      <c r="W34" s="14"/>
    </row>
    <row r="35" spans="1:23" ht="21" x14ac:dyDescent="0.55000000000000004">
      <c r="A35" s="2" t="s">
        <v>144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f t="shared" si="0"/>
        <v>0</v>
      </c>
      <c r="K35" s="8">
        <v>0</v>
      </c>
      <c r="M35" s="4">
        <v>0</v>
      </c>
      <c r="N35" s="4"/>
      <c r="O35" s="4">
        <v>0</v>
      </c>
      <c r="P35" s="4"/>
      <c r="Q35" s="4">
        <f>151446-309810</f>
        <v>-158364</v>
      </c>
      <c r="R35" s="4"/>
      <c r="S35" s="4">
        <f t="shared" si="1"/>
        <v>-158364</v>
      </c>
      <c r="U35" s="8">
        <v>2.0296076322578074E-7</v>
      </c>
      <c r="W35" s="14"/>
    </row>
    <row r="36" spans="1:23" ht="21" x14ac:dyDescent="0.55000000000000004">
      <c r="A36" s="2" t="s">
        <v>29</v>
      </c>
      <c r="C36" s="4">
        <v>0</v>
      </c>
      <c r="D36" s="4"/>
      <c r="E36" s="4">
        <v>-3874987756</v>
      </c>
      <c r="F36" s="4"/>
      <c r="G36" s="4">
        <v>0</v>
      </c>
      <c r="H36" s="4"/>
      <c r="I36" s="4">
        <f t="shared" si="0"/>
        <v>-3874987756</v>
      </c>
      <c r="K36" s="8">
        <v>4.1252344355914267E-2</v>
      </c>
      <c r="M36" s="4">
        <v>1511691915</v>
      </c>
      <c r="N36" s="4"/>
      <c r="O36" s="4">
        <v>-19374938786</v>
      </c>
      <c r="P36" s="4"/>
      <c r="Q36" s="4">
        <v>0</v>
      </c>
      <c r="R36" s="4"/>
      <c r="S36" s="4">
        <f t="shared" si="1"/>
        <v>-17863246871</v>
      </c>
      <c r="U36" s="8">
        <v>2.2893701969063041E-2</v>
      </c>
      <c r="W36" s="14"/>
    </row>
    <row r="37" spans="1:23" ht="21" x14ac:dyDescent="0.55000000000000004">
      <c r="A37" s="2" t="s">
        <v>16</v>
      </c>
      <c r="C37" s="4">
        <v>0</v>
      </c>
      <c r="D37" s="4"/>
      <c r="E37" s="4">
        <v>-3748923610</v>
      </c>
      <c r="F37" s="4"/>
      <c r="G37" s="4">
        <v>0</v>
      </c>
      <c r="H37" s="4"/>
      <c r="I37" s="4">
        <f t="shared" si="0"/>
        <v>-3748923610</v>
      </c>
      <c r="K37" s="8">
        <v>3.9910290680086793E-2</v>
      </c>
      <c r="M37" s="4">
        <v>3370500000</v>
      </c>
      <c r="N37" s="4"/>
      <c r="O37" s="4">
        <v>-48368348935</v>
      </c>
      <c r="P37" s="4"/>
      <c r="Q37" s="4">
        <v>0</v>
      </c>
      <c r="R37" s="4"/>
      <c r="S37" s="4">
        <f t="shared" si="1"/>
        <v>-44997848935</v>
      </c>
      <c r="U37" s="8">
        <v>5.7669658276918896E-2</v>
      </c>
      <c r="W37" s="14"/>
    </row>
    <row r="38" spans="1:23" ht="21" x14ac:dyDescent="0.55000000000000004">
      <c r="A38" s="2" t="s">
        <v>54</v>
      </c>
      <c r="C38" s="4">
        <v>808114542</v>
      </c>
      <c r="D38" s="4"/>
      <c r="E38" s="4">
        <v>-866580383</v>
      </c>
      <c r="F38" s="4"/>
      <c r="G38" s="4">
        <v>0</v>
      </c>
      <c r="H38" s="4"/>
      <c r="I38" s="4">
        <f t="shared" si="0"/>
        <v>-58465841</v>
      </c>
      <c r="K38" s="8">
        <v>6.2241564563801199E-4</v>
      </c>
      <c r="M38" s="4">
        <v>808114542</v>
      </c>
      <c r="N38" s="4"/>
      <c r="O38" s="4">
        <v>-7229756346</v>
      </c>
      <c r="P38" s="4"/>
      <c r="Q38" s="4">
        <v>0</v>
      </c>
      <c r="R38" s="4"/>
      <c r="S38" s="4">
        <f t="shared" si="1"/>
        <v>-6421641804</v>
      </c>
      <c r="U38" s="8">
        <v>8.2300353723221142E-3</v>
      </c>
      <c r="W38" s="14"/>
    </row>
    <row r="39" spans="1:23" ht="21" x14ac:dyDescent="0.55000000000000004">
      <c r="A39" s="2" t="s">
        <v>43</v>
      </c>
      <c r="C39" s="4">
        <v>0</v>
      </c>
      <c r="D39" s="4"/>
      <c r="E39" s="4">
        <v>-1017297945</v>
      </c>
      <c r="F39" s="4"/>
      <c r="G39" s="4">
        <v>0</v>
      </c>
      <c r="H39" s="4"/>
      <c r="I39" s="4">
        <f t="shared" si="0"/>
        <v>-1017297945</v>
      </c>
      <c r="K39" s="8">
        <v>1.0829950384933278E-2</v>
      </c>
      <c r="M39" s="4">
        <v>24561290400</v>
      </c>
      <c r="N39" s="4"/>
      <c r="O39" s="4">
        <v>-39503613817</v>
      </c>
      <c r="P39" s="4"/>
      <c r="Q39" s="4">
        <v>0</v>
      </c>
      <c r="R39" s="4"/>
      <c r="S39" s="4">
        <f t="shared" si="1"/>
        <v>-14942323417</v>
      </c>
      <c r="U39" s="8">
        <v>1.9150219526412417E-2</v>
      </c>
      <c r="W39" s="14"/>
    </row>
    <row r="40" spans="1:23" ht="21" x14ac:dyDescent="0.55000000000000004">
      <c r="A40" s="2" t="s">
        <v>55</v>
      </c>
      <c r="C40" s="4">
        <v>0</v>
      </c>
      <c r="D40" s="4"/>
      <c r="E40" s="4">
        <v>-10392792750</v>
      </c>
      <c r="F40" s="4"/>
      <c r="G40" s="4">
        <v>0</v>
      </c>
      <c r="H40" s="4"/>
      <c r="I40" s="4">
        <f t="shared" si="0"/>
        <v>-10392792750</v>
      </c>
      <c r="K40" s="8">
        <v>0.11063959226163017</v>
      </c>
      <c r="M40" s="4">
        <v>595000000</v>
      </c>
      <c r="N40" s="4"/>
      <c r="O40" s="4">
        <v>-44274987000</v>
      </c>
      <c r="P40" s="4"/>
      <c r="Q40" s="4">
        <v>0</v>
      </c>
      <c r="R40" s="4"/>
      <c r="S40" s="4">
        <f t="shared" si="1"/>
        <v>-43679987000</v>
      </c>
      <c r="U40" s="8">
        <v>5.5980674264429924E-2</v>
      </c>
      <c r="W40" s="14"/>
    </row>
    <row r="41" spans="1:23" ht="21" x14ac:dyDescent="0.55000000000000004">
      <c r="A41" s="2" t="s">
        <v>30</v>
      </c>
      <c r="C41" s="4">
        <v>0</v>
      </c>
      <c r="D41" s="4"/>
      <c r="E41" s="4">
        <v>-9660674925</v>
      </c>
      <c r="F41" s="4"/>
      <c r="G41" s="4">
        <v>0</v>
      </c>
      <c r="H41" s="4"/>
      <c r="I41" s="4">
        <f t="shared" si="0"/>
        <v>-9660674925</v>
      </c>
      <c r="K41" s="8">
        <v>0.10284561237634172</v>
      </c>
      <c r="M41" s="4">
        <v>12923353501</v>
      </c>
      <c r="N41" s="4"/>
      <c r="O41" s="4">
        <v>-52736673082</v>
      </c>
      <c r="P41" s="4"/>
      <c r="Q41" s="4">
        <v>0</v>
      </c>
      <c r="R41" s="4"/>
      <c r="S41" s="4">
        <f t="shared" si="1"/>
        <v>-39813319581</v>
      </c>
      <c r="U41" s="8">
        <v>5.1025117632237632E-2</v>
      </c>
      <c r="W41" s="14"/>
    </row>
    <row r="42" spans="1:23" ht="21" x14ac:dyDescent="0.55000000000000004">
      <c r="A42" s="2" t="s">
        <v>36</v>
      </c>
      <c r="C42" s="4">
        <v>0</v>
      </c>
      <c r="D42" s="4"/>
      <c r="E42" s="4">
        <v>-205768350</v>
      </c>
      <c r="F42" s="4"/>
      <c r="G42" s="4">
        <v>0</v>
      </c>
      <c r="H42" s="4"/>
      <c r="I42" s="4">
        <f t="shared" si="0"/>
        <v>-205768350</v>
      </c>
      <c r="K42" s="8">
        <v>2.1905686846635528E-3</v>
      </c>
      <c r="M42" s="4">
        <v>2124838292</v>
      </c>
      <c r="N42" s="4"/>
      <c r="O42" s="4">
        <v>-3507008400</v>
      </c>
      <c r="P42" s="4"/>
      <c r="Q42" s="4">
        <v>0</v>
      </c>
      <c r="R42" s="4"/>
      <c r="S42" s="4">
        <f t="shared" si="1"/>
        <v>-1382170108</v>
      </c>
      <c r="U42" s="8">
        <v>1.7714019602153254E-3</v>
      </c>
      <c r="W42" s="14"/>
    </row>
    <row r="43" spans="1:23" ht="21" x14ac:dyDescent="0.55000000000000004">
      <c r="A43" s="2" t="s">
        <v>52</v>
      </c>
      <c r="C43" s="4">
        <v>0</v>
      </c>
      <c r="D43" s="4"/>
      <c r="E43" s="4">
        <v>-9260990469</v>
      </c>
      <c r="F43" s="4"/>
      <c r="G43" s="4">
        <v>0</v>
      </c>
      <c r="H43" s="4"/>
      <c r="I43" s="4">
        <f t="shared" si="0"/>
        <v>-9260990469</v>
      </c>
      <c r="K43" s="8">
        <v>9.8590651625281675E-2</v>
      </c>
      <c r="M43" s="4">
        <v>75480000000</v>
      </c>
      <c r="N43" s="4"/>
      <c r="O43" s="4">
        <v>-164341910809</v>
      </c>
      <c r="P43" s="4"/>
      <c r="Q43" s="4">
        <v>0</v>
      </c>
      <c r="R43" s="4"/>
      <c r="S43" s="4">
        <f t="shared" si="1"/>
        <v>-88861910809</v>
      </c>
      <c r="U43" s="8">
        <v>0.11388624459786248</v>
      </c>
      <c r="W43" s="14"/>
    </row>
    <row r="44" spans="1:23" ht="21" x14ac:dyDescent="0.55000000000000004">
      <c r="A44" s="2" t="s">
        <v>19</v>
      </c>
      <c r="C44" s="4">
        <v>0</v>
      </c>
      <c r="D44" s="4"/>
      <c r="E44" s="4">
        <v>4875994996</v>
      </c>
      <c r="F44" s="4"/>
      <c r="G44" s="4">
        <v>0</v>
      </c>
      <c r="H44" s="4"/>
      <c r="I44" s="4">
        <f t="shared" si="0"/>
        <v>4875994996</v>
      </c>
      <c r="K44" s="8">
        <v>-5.1908867154806776E-2</v>
      </c>
      <c r="M44" s="4">
        <v>4454273850</v>
      </c>
      <c r="N44" s="4"/>
      <c r="O44" s="4">
        <v>-15371847930</v>
      </c>
      <c r="P44" s="4"/>
      <c r="Q44" s="4">
        <v>0</v>
      </c>
      <c r="R44" s="4"/>
      <c r="S44" s="4">
        <f t="shared" si="1"/>
        <v>-10917574080</v>
      </c>
      <c r="U44" s="8">
        <v>1.3992063649887606E-2</v>
      </c>
      <c r="W44" s="14"/>
    </row>
    <row r="45" spans="1:23" ht="21" x14ac:dyDescent="0.55000000000000004">
      <c r="A45" s="2" t="s">
        <v>20</v>
      </c>
      <c r="C45" s="4">
        <v>0</v>
      </c>
      <c r="D45" s="4"/>
      <c r="E45" s="4">
        <v>8102501550</v>
      </c>
      <c r="F45" s="4"/>
      <c r="G45" s="4">
        <v>0</v>
      </c>
      <c r="H45" s="4"/>
      <c r="I45" s="4">
        <f t="shared" si="0"/>
        <v>8102501550</v>
      </c>
      <c r="K45" s="8">
        <v>-8.6257610380157571E-2</v>
      </c>
      <c r="M45" s="4">
        <v>38403262896</v>
      </c>
      <c r="N45" s="4"/>
      <c r="O45" s="4">
        <v>-59316784449</v>
      </c>
      <c r="P45" s="4"/>
      <c r="Q45" s="4">
        <v>0</v>
      </c>
      <c r="R45" s="4"/>
      <c r="S45" s="4">
        <f t="shared" si="1"/>
        <v>-20913521553</v>
      </c>
      <c r="U45" s="8">
        <v>2.6802962138716468E-2</v>
      </c>
      <c r="W45" s="14"/>
    </row>
    <row r="46" spans="1:23" ht="21" x14ac:dyDescent="0.55000000000000004">
      <c r="A46" s="2" t="s">
        <v>15</v>
      </c>
      <c r="C46" s="4">
        <v>0</v>
      </c>
      <c r="D46" s="4"/>
      <c r="E46" s="4">
        <v>-6837592806</v>
      </c>
      <c r="F46" s="4"/>
      <c r="G46" s="4">
        <v>0</v>
      </c>
      <c r="H46" s="4"/>
      <c r="I46" s="4">
        <f t="shared" si="0"/>
        <v>-6837592806</v>
      </c>
      <c r="K46" s="8">
        <v>7.2791644970202615E-2</v>
      </c>
      <c r="M46" s="4">
        <v>2223360000</v>
      </c>
      <c r="N46" s="4"/>
      <c r="O46" s="4">
        <v>-17163048609</v>
      </c>
      <c r="P46" s="4"/>
      <c r="Q46" s="4">
        <v>0</v>
      </c>
      <c r="R46" s="4"/>
      <c r="S46" s="4">
        <f t="shared" si="1"/>
        <v>-14939688609</v>
      </c>
      <c r="U46" s="8">
        <v>1.9146842732174877E-2</v>
      </c>
      <c r="W46" s="14"/>
    </row>
    <row r="47" spans="1:23" ht="21" x14ac:dyDescent="0.55000000000000004">
      <c r="A47" s="2" t="s">
        <v>49</v>
      </c>
      <c r="C47" s="4">
        <v>9997001036</v>
      </c>
      <c r="D47" s="4"/>
      <c r="E47" s="4">
        <v>-7473558718</v>
      </c>
      <c r="F47" s="4"/>
      <c r="G47" s="4">
        <v>0</v>
      </c>
      <c r="H47" s="4"/>
      <c r="I47" s="4">
        <f t="shared" si="0"/>
        <v>2523442318</v>
      </c>
      <c r="K47" s="8">
        <v>-2.686406203561241E-2</v>
      </c>
      <c r="M47" s="4">
        <v>9997001036</v>
      </c>
      <c r="N47" s="4"/>
      <c r="O47" s="4">
        <v>-39028584422</v>
      </c>
      <c r="P47" s="4"/>
      <c r="Q47" s="4">
        <v>0</v>
      </c>
      <c r="R47" s="4"/>
      <c r="S47" s="4">
        <f t="shared" si="1"/>
        <v>-29031583386</v>
      </c>
      <c r="U47" s="8">
        <v>3.7207145068800074E-2</v>
      </c>
      <c r="W47" s="14"/>
    </row>
    <row r="48" spans="1:23" ht="21" x14ac:dyDescent="0.55000000000000004">
      <c r="A48" s="2" t="s">
        <v>37</v>
      </c>
      <c r="C48" s="4">
        <v>0</v>
      </c>
      <c r="D48" s="4"/>
      <c r="E48" s="4">
        <v>-5014644630</v>
      </c>
      <c r="F48" s="4"/>
      <c r="G48" s="4">
        <v>0</v>
      </c>
      <c r="H48" s="4"/>
      <c r="I48" s="4">
        <f t="shared" si="0"/>
        <v>-5014644630</v>
      </c>
      <c r="K48" s="8">
        <v>5.3384903417820324E-2</v>
      </c>
      <c r="M48" s="4">
        <v>57084314600</v>
      </c>
      <c r="N48" s="4"/>
      <c r="O48" s="4">
        <v>-107619897583</v>
      </c>
      <c r="P48" s="4"/>
      <c r="Q48" s="4">
        <v>0</v>
      </c>
      <c r="R48" s="4"/>
      <c r="S48" s="4">
        <f t="shared" si="1"/>
        <v>-50535582983</v>
      </c>
      <c r="U48" s="8">
        <v>6.4766869315560707E-2</v>
      </c>
      <c r="W48" s="14"/>
    </row>
    <row r="49" spans="1:23" ht="21" x14ac:dyDescent="0.55000000000000004">
      <c r="A49" s="2" t="s">
        <v>48</v>
      </c>
      <c r="C49" s="4">
        <v>0</v>
      </c>
      <c r="D49" s="4"/>
      <c r="E49" s="4">
        <v>-304179300</v>
      </c>
      <c r="F49" s="4"/>
      <c r="G49" s="4">
        <v>0</v>
      </c>
      <c r="H49" s="4"/>
      <c r="I49" s="4">
        <f t="shared" si="0"/>
        <v>-304179300</v>
      </c>
      <c r="K49" s="8">
        <v>3.2382319686330781E-3</v>
      </c>
      <c r="M49" s="4">
        <v>1003000000</v>
      </c>
      <c r="N49" s="4"/>
      <c r="O49" s="4">
        <v>-4985160750</v>
      </c>
      <c r="P49" s="4"/>
      <c r="Q49" s="4">
        <v>0</v>
      </c>
      <c r="R49" s="4"/>
      <c r="S49" s="4">
        <f t="shared" si="1"/>
        <v>-3982160750</v>
      </c>
      <c r="U49" s="8">
        <v>5.1035739505679786E-3</v>
      </c>
      <c r="W49" s="14"/>
    </row>
    <row r="50" spans="1:23" ht="21" x14ac:dyDescent="0.55000000000000004">
      <c r="A50" s="2" t="s">
        <v>38</v>
      </c>
      <c r="C50" s="4">
        <v>0</v>
      </c>
      <c r="D50" s="4"/>
      <c r="E50" s="4">
        <v>-1431432000</v>
      </c>
      <c r="F50" s="4"/>
      <c r="G50" s="4">
        <v>0</v>
      </c>
      <c r="H50" s="4"/>
      <c r="I50" s="4">
        <f t="shared" si="0"/>
        <v>-1431432000</v>
      </c>
      <c r="K50" s="8">
        <v>1.5238738675920366E-2</v>
      </c>
      <c r="M50" s="4">
        <v>10992470910</v>
      </c>
      <c r="N50" s="4"/>
      <c r="O50" s="4">
        <v>-27634590000</v>
      </c>
      <c r="P50" s="4"/>
      <c r="Q50" s="4">
        <v>0</v>
      </c>
      <c r="R50" s="4"/>
      <c r="S50" s="4">
        <f t="shared" si="1"/>
        <v>-16642119090</v>
      </c>
      <c r="U50" s="8">
        <v>2.1328693340662872E-2</v>
      </c>
      <c r="W50" s="14"/>
    </row>
    <row r="51" spans="1:23" ht="21" x14ac:dyDescent="0.55000000000000004">
      <c r="A51" s="2" t="s">
        <v>57</v>
      </c>
      <c r="C51" s="4">
        <v>5221066320</v>
      </c>
      <c r="D51" s="4"/>
      <c r="E51" s="4">
        <v>-12326220000</v>
      </c>
      <c r="F51" s="4"/>
      <c r="G51" s="4">
        <v>0</v>
      </c>
      <c r="H51" s="4"/>
      <c r="I51" s="4">
        <f t="shared" si="0"/>
        <v>-7105153680</v>
      </c>
      <c r="K51" s="8">
        <v>7.5640044502130674E-2</v>
      </c>
      <c r="M51" s="4">
        <v>5221066320</v>
      </c>
      <c r="N51" s="4"/>
      <c r="O51" s="4">
        <v>-45726300000</v>
      </c>
      <c r="P51" s="4"/>
      <c r="Q51" s="4">
        <v>0</v>
      </c>
      <c r="R51" s="4"/>
      <c r="S51" s="4">
        <f t="shared" si="1"/>
        <v>-40505233680</v>
      </c>
      <c r="U51" s="8">
        <v>5.1911881124064807E-2</v>
      </c>
      <c r="W51" s="14"/>
    </row>
    <row r="52" spans="1:23" ht="21" x14ac:dyDescent="0.55000000000000004">
      <c r="A52" s="2" t="s">
        <v>58</v>
      </c>
      <c r="C52" s="4">
        <v>0</v>
      </c>
      <c r="D52" s="4"/>
      <c r="E52" s="4">
        <v>1448330850</v>
      </c>
      <c r="F52" s="4"/>
      <c r="G52" s="4">
        <v>0</v>
      </c>
      <c r="H52" s="4"/>
      <c r="I52" s="4">
        <f t="shared" si="0"/>
        <v>1448330850</v>
      </c>
      <c r="K52" s="8">
        <v>-1.5418640451955538E-2</v>
      </c>
      <c r="M52" s="4">
        <v>20150000000</v>
      </c>
      <c r="N52" s="4"/>
      <c r="O52" s="4">
        <v>-9213849450</v>
      </c>
      <c r="P52" s="4"/>
      <c r="Q52" s="4">
        <v>0</v>
      </c>
      <c r="R52" s="4"/>
      <c r="S52" s="4">
        <f t="shared" si="1"/>
        <v>10936150550</v>
      </c>
      <c r="U52" s="8">
        <v>-1.4015871425197909E-2</v>
      </c>
      <c r="W52" s="14"/>
    </row>
    <row r="53" spans="1:23" ht="21" x14ac:dyDescent="0.55000000000000004">
      <c r="A53" s="2" t="s">
        <v>39</v>
      </c>
      <c r="C53" s="4">
        <v>0</v>
      </c>
      <c r="D53" s="4"/>
      <c r="E53" s="4">
        <v>-2947430344</v>
      </c>
      <c r="F53" s="4"/>
      <c r="G53" s="4">
        <v>0</v>
      </c>
      <c r="H53" s="4"/>
      <c r="I53" s="4">
        <f t="shared" si="0"/>
        <v>-2947430344</v>
      </c>
      <c r="K53" s="8">
        <v>3.1377753730316267E-2</v>
      </c>
      <c r="M53" s="4">
        <v>3162771757</v>
      </c>
      <c r="N53" s="4"/>
      <c r="O53" s="4">
        <v>-5787980662</v>
      </c>
      <c r="P53" s="4"/>
      <c r="Q53" s="4">
        <v>0</v>
      </c>
      <c r="R53" s="4"/>
      <c r="S53" s="4">
        <f t="shared" si="1"/>
        <v>-2625208905</v>
      </c>
      <c r="U53" s="8">
        <v>3.3644919488388528E-3</v>
      </c>
      <c r="W53" s="14"/>
    </row>
    <row r="54" spans="1:23" ht="21" x14ac:dyDescent="0.55000000000000004">
      <c r="A54" s="2" t="s">
        <v>40</v>
      </c>
      <c r="C54" s="4">
        <v>0</v>
      </c>
      <c r="D54" s="4"/>
      <c r="E54" s="4">
        <v>-4659841187</v>
      </c>
      <c r="F54" s="4"/>
      <c r="G54" s="4">
        <v>0</v>
      </c>
      <c r="H54" s="4"/>
      <c r="I54" s="4">
        <f t="shared" si="0"/>
        <v>-4659841187</v>
      </c>
      <c r="K54" s="8">
        <v>4.9607736951516782E-2</v>
      </c>
      <c r="M54" s="4">
        <v>31407100899</v>
      </c>
      <c r="N54" s="4"/>
      <c r="O54" s="4">
        <v>-68070338580</v>
      </c>
      <c r="P54" s="4"/>
      <c r="Q54" s="4">
        <v>0</v>
      </c>
      <c r="R54" s="4"/>
      <c r="S54" s="4">
        <f t="shared" si="1"/>
        <v>-36663237681</v>
      </c>
      <c r="U54" s="8">
        <v>4.6987943611325571E-2</v>
      </c>
      <c r="W54" s="14"/>
    </row>
    <row r="55" spans="1:23" ht="21" x14ac:dyDescent="0.55000000000000004">
      <c r="A55" s="2" t="s">
        <v>50</v>
      </c>
      <c r="C55" s="4">
        <v>0</v>
      </c>
      <c r="D55" s="4"/>
      <c r="E55" s="4">
        <v>-1953858654</v>
      </c>
      <c r="F55" s="4"/>
      <c r="G55" s="4">
        <v>0</v>
      </c>
      <c r="H55" s="4"/>
      <c r="I55" s="4">
        <f t="shared" si="0"/>
        <v>-1953858654</v>
      </c>
      <c r="K55" s="8">
        <v>2.0800388309044026E-2</v>
      </c>
      <c r="M55" s="4">
        <v>1543683917</v>
      </c>
      <c r="N55" s="4"/>
      <c r="O55" s="4">
        <v>-32682726599</v>
      </c>
      <c r="P55" s="4"/>
      <c r="Q55" s="4">
        <v>0</v>
      </c>
      <c r="R55" s="4"/>
      <c r="S55" s="4">
        <f t="shared" si="1"/>
        <v>-31139042682</v>
      </c>
      <c r="U55" s="8">
        <v>3.9908084342772862E-2</v>
      </c>
      <c r="W55" s="14"/>
    </row>
    <row r="56" spans="1:23" ht="21" x14ac:dyDescent="0.55000000000000004">
      <c r="A56" s="2" t="s">
        <v>47</v>
      </c>
      <c r="C56" s="4">
        <v>0</v>
      </c>
      <c r="D56" s="4"/>
      <c r="E56" s="4">
        <v>-4340437785</v>
      </c>
      <c r="F56" s="4"/>
      <c r="G56" s="4">
        <v>0</v>
      </c>
      <c r="H56" s="4"/>
      <c r="I56" s="4">
        <f t="shared" si="0"/>
        <v>-4340437785</v>
      </c>
      <c r="K56" s="8">
        <v>4.6207432238978607E-2</v>
      </c>
      <c r="M56" s="4">
        <v>0</v>
      </c>
      <c r="N56" s="4"/>
      <c r="O56" s="4">
        <v>-23682662685</v>
      </c>
      <c r="P56" s="4"/>
      <c r="Q56" s="4">
        <v>0</v>
      </c>
      <c r="R56" s="4"/>
      <c r="S56" s="4">
        <f t="shared" si="1"/>
        <v>-23682662685</v>
      </c>
      <c r="U56" s="8">
        <v>3.0351918957378682E-2</v>
      </c>
      <c r="W56" s="14"/>
    </row>
    <row r="57" spans="1:23" ht="21" x14ac:dyDescent="0.55000000000000004">
      <c r="A57" s="2" t="s">
        <v>21</v>
      </c>
      <c r="C57" s="4">
        <v>0</v>
      </c>
      <c r="D57" s="4"/>
      <c r="E57" s="4">
        <v>2692881450</v>
      </c>
      <c r="F57" s="4"/>
      <c r="G57" s="4">
        <v>0</v>
      </c>
      <c r="H57" s="4"/>
      <c r="I57" s="4">
        <f t="shared" si="0"/>
        <v>2692881450</v>
      </c>
      <c r="K57" s="8">
        <v>-2.866787713407519E-2</v>
      </c>
      <c r="M57" s="4">
        <v>0</v>
      </c>
      <c r="N57" s="4"/>
      <c r="O57" s="4">
        <v>-55396418400</v>
      </c>
      <c r="P57" s="4"/>
      <c r="Q57" s="4">
        <v>0</v>
      </c>
      <c r="R57" s="4"/>
      <c r="S57" s="4">
        <f t="shared" si="1"/>
        <v>-55396418400</v>
      </c>
      <c r="U57" s="8">
        <v>7.0996560824674065E-2</v>
      </c>
      <c r="W57" s="14"/>
    </row>
    <row r="58" spans="1:23" ht="21" x14ac:dyDescent="0.55000000000000004">
      <c r="A58" s="2" t="s">
        <v>62</v>
      </c>
      <c r="C58" s="4">
        <v>0</v>
      </c>
      <c r="D58" s="4"/>
      <c r="E58" s="4">
        <v>2488730052</v>
      </c>
      <c r="F58" s="4"/>
      <c r="G58" s="4">
        <v>0</v>
      </c>
      <c r="H58" s="4"/>
      <c r="I58" s="4">
        <f t="shared" si="0"/>
        <v>2488730052</v>
      </c>
      <c r="K58" s="8">
        <v>-2.6494522196889345E-2</v>
      </c>
      <c r="M58" s="4">
        <v>0</v>
      </c>
      <c r="N58" s="4"/>
      <c r="O58" s="4">
        <v>7333799374</v>
      </c>
      <c r="P58" s="4"/>
      <c r="Q58" s="4">
        <v>0</v>
      </c>
      <c r="R58" s="4"/>
      <c r="S58" s="4">
        <f t="shared" si="1"/>
        <v>7333799374</v>
      </c>
      <c r="U58" s="8">
        <v>-9.3990649282147017E-3</v>
      </c>
      <c r="W58" s="14"/>
    </row>
    <row r="59" spans="1:23" ht="21" x14ac:dyDescent="0.55000000000000004">
      <c r="A59" s="2" t="s">
        <v>64</v>
      </c>
      <c r="C59" s="4">
        <v>0</v>
      </c>
      <c r="D59" s="4"/>
      <c r="E59" s="4">
        <v>262024272</v>
      </c>
      <c r="F59" s="4"/>
      <c r="G59" s="4">
        <v>0</v>
      </c>
      <c r="H59" s="4"/>
      <c r="I59" s="4">
        <f t="shared" si="0"/>
        <v>262024272</v>
      </c>
      <c r="K59" s="8">
        <v>-2.7894579747806936E-3</v>
      </c>
      <c r="M59" s="4">
        <v>0</v>
      </c>
      <c r="N59" s="4"/>
      <c r="O59" s="4">
        <v>-8605115287</v>
      </c>
      <c r="P59" s="4"/>
      <c r="Q59" s="4">
        <v>0</v>
      </c>
      <c r="R59" s="4"/>
      <c r="S59" s="4">
        <f t="shared" si="1"/>
        <v>-8605115287</v>
      </c>
      <c r="U59" s="8">
        <v>1.102839512954556E-2</v>
      </c>
      <c r="W59" s="14"/>
    </row>
    <row r="60" spans="1:23" ht="21" x14ac:dyDescent="0.55000000000000004">
      <c r="A60" s="2" t="s">
        <v>66</v>
      </c>
      <c r="C60" s="4">
        <v>0</v>
      </c>
      <c r="D60" s="4"/>
      <c r="E60" s="4">
        <v>6536391201</v>
      </c>
      <c r="F60" s="4"/>
      <c r="G60" s="4">
        <v>0</v>
      </c>
      <c r="H60" s="4"/>
      <c r="I60" s="4">
        <f t="shared" si="0"/>
        <v>6536391201</v>
      </c>
      <c r="K60" s="8">
        <v>-6.9585112946772373E-2</v>
      </c>
      <c r="M60" s="4">
        <v>0</v>
      </c>
      <c r="N60" s="4"/>
      <c r="O60" s="4">
        <v>6536391201</v>
      </c>
      <c r="P60" s="4"/>
      <c r="Q60" s="4">
        <v>0</v>
      </c>
      <c r="R60" s="4"/>
      <c r="S60" s="4">
        <f t="shared" si="1"/>
        <v>6536391201</v>
      </c>
      <c r="U60" s="8">
        <v>-8.3770992580209994E-3</v>
      </c>
      <c r="W60" s="14"/>
    </row>
    <row r="61" spans="1:23" ht="21" x14ac:dyDescent="0.55000000000000004">
      <c r="A61" s="2" t="s">
        <v>63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si="0"/>
        <v>0</v>
      </c>
      <c r="K61" s="8">
        <v>0</v>
      </c>
      <c r="M61" s="4">
        <v>0</v>
      </c>
      <c r="N61" s="4"/>
      <c r="O61" s="4">
        <v>0</v>
      </c>
      <c r="P61" s="4"/>
      <c r="Q61" s="4">
        <v>0</v>
      </c>
      <c r="R61" s="4"/>
      <c r="S61" s="4">
        <f t="shared" si="1"/>
        <v>0</v>
      </c>
      <c r="U61" s="8">
        <v>0</v>
      </c>
      <c r="W61" s="14"/>
    </row>
    <row r="62" spans="1:23" ht="21" x14ac:dyDescent="0.55000000000000004">
      <c r="A62" s="2" t="s">
        <v>44</v>
      </c>
      <c r="C62" s="4">
        <v>0</v>
      </c>
      <c r="D62" s="4"/>
      <c r="E62" s="4">
        <v>1590480000</v>
      </c>
      <c r="F62" s="4"/>
      <c r="G62" s="4">
        <v>0</v>
      </c>
      <c r="H62" s="4"/>
      <c r="I62" s="4">
        <f t="shared" si="0"/>
        <v>1590480000</v>
      </c>
      <c r="K62" s="8">
        <v>-1.693193186213374E-2</v>
      </c>
      <c r="M62" s="4">
        <v>0</v>
      </c>
      <c r="N62" s="4"/>
      <c r="O62" s="4">
        <v>-45134779818</v>
      </c>
      <c r="P62" s="4"/>
      <c r="Q62" s="4">
        <v>0</v>
      </c>
      <c r="R62" s="4"/>
      <c r="S62" s="4">
        <f t="shared" si="1"/>
        <v>-45134779818</v>
      </c>
      <c r="U62" s="8">
        <v>5.7845150159688087E-2</v>
      </c>
      <c r="W62" s="14"/>
    </row>
    <row r="63" spans="1:23" ht="21" x14ac:dyDescent="0.55000000000000004">
      <c r="A63" s="2" t="s">
        <v>56</v>
      </c>
      <c r="C63" s="4">
        <v>0</v>
      </c>
      <c r="D63" s="4"/>
      <c r="E63" s="4">
        <v>-238572000</v>
      </c>
      <c r="F63" s="4"/>
      <c r="G63" s="4">
        <v>0</v>
      </c>
      <c r="H63" s="4"/>
      <c r="I63" s="4">
        <f t="shared" si="0"/>
        <v>-238572000</v>
      </c>
      <c r="K63" s="8">
        <v>2.5397897793200614E-3</v>
      </c>
      <c r="M63" s="4">
        <v>0</v>
      </c>
      <c r="N63" s="4"/>
      <c r="O63" s="4">
        <v>-884940240</v>
      </c>
      <c r="P63" s="4"/>
      <c r="Q63" s="4">
        <v>0</v>
      </c>
      <c r="R63" s="4"/>
      <c r="S63" s="4">
        <f t="shared" si="1"/>
        <v>-884940240</v>
      </c>
      <c r="U63" s="8">
        <v>1.1341475746988303E-3</v>
      </c>
      <c r="W63" s="14"/>
    </row>
    <row r="64" spans="1:23" ht="21" x14ac:dyDescent="0.55000000000000004">
      <c r="A64" s="2" t="s">
        <v>22</v>
      </c>
      <c r="C64" s="4">
        <v>0</v>
      </c>
      <c r="D64" s="4"/>
      <c r="E64" s="4">
        <v>-6054550653</v>
      </c>
      <c r="F64" s="4"/>
      <c r="G64" s="4">
        <v>0</v>
      </c>
      <c r="H64" s="4"/>
      <c r="I64" s="4">
        <f t="shared" si="0"/>
        <v>-6054550653</v>
      </c>
      <c r="K64" s="8">
        <v>6.4455534877793721E-2</v>
      </c>
      <c r="M64" s="4">
        <v>0</v>
      </c>
      <c r="N64" s="4"/>
      <c r="O64" s="4">
        <v>10294379365</v>
      </c>
      <c r="P64" s="4"/>
      <c r="Q64" s="4">
        <v>0</v>
      </c>
      <c r="R64" s="4"/>
      <c r="S64" s="4">
        <f t="shared" si="1"/>
        <v>10294379365</v>
      </c>
      <c r="U64" s="8">
        <v>-1.3193371554495516E-2</v>
      </c>
      <c r="W64" s="14"/>
    </row>
    <row r="65" spans="1:23" ht="21" x14ac:dyDescent="0.55000000000000004">
      <c r="A65" s="2" t="s">
        <v>33</v>
      </c>
      <c r="C65" s="4">
        <v>0</v>
      </c>
      <c r="D65" s="4"/>
      <c r="E65" s="4">
        <v>-906748711</v>
      </c>
      <c r="F65" s="4"/>
      <c r="G65" s="4">
        <v>0</v>
      </c>
      <c r="H65" s="4"/>
      <c r="I65" s="4">
        <f t="shared" si="0"/>
        <v>-906748711</v>
      </c>
      <c r="K65" s="8">
        <v>9.6530653580866148E-3</v>
      </c>
      <c r="M65" s="4">
        <v>0</v>
      </c>
      <c r="N65" s="4"/>
      <c r="O65" s="4">
        <v>-15802777613</v>
      </c>
      <c r="P65" s="4"/>
      <c r="Q65" s="4">
        <v>0</v>
      </c>
      <c r="R65" s="4"/>
      <c r="S65" s="4">
        <f t="shared" si="1"/>
        <v>-15802777613</v>
      </c>
      <c r="U65" s="8">
        <v>2.0252985561249787E-2</v>
      </c>
      <c r="W65" s="14"/>
    </row>
    <row r="66" spans="1:23" ht="21" x14ac:dyDescent="0.55000000000000004">
      <c r="A66" s="2" t="s">
        <v>60</v>
      </c>
      <c r="C66" s="4">
        <v>0</v>
      </c>
      <c r="D66" s="4"/>
      <c r="E66" s="4">
        <v>-2260882953</v>
      </c>
      <c r="F66" s="4"/>
      <c r="G66" s="4">
        <v>0</v>
      </c>
      <c r="H66" s="4"/>
      <c r="I66" s="4">
        <f t="shared" si="0"/>
        <v>-2260882953</v>
      </c>
      <c r="K66" s="8">
        <v>2.4068907567813314E-2</v>
      </c>
      <c r="M66" s="4">
        <v>0</v>
      </c>
      <c r="N66" s="4"/>
      <c r="O66" s="4">
        <v>-8972954823</v>
      </c>
      <c r="P66" s="4"/>
      <c r="Q66" s="4">
        <v>0</v>
      </c>
      <c r="R66" s="4"/>
      <c r="S66" s="4">
        <f t="shared" si="1"/>
        <v>-8972954823</v>
      </c>
      <c r="U66" s="8">
        <v>1.1499821672012137E-2</v>
      </c>
      <c r="W66" s="14"/>
    </row>
    <row r="67" spans="1:23" ht="21" x14ac:dyDescent="0.55000000000000004">
      <c r="A67" s="2" t="s">
        <v>46</v>
      </c>
      <c r="C67" s="4">
        <v>0</v>
      </c>
      <c r="D67" s="4"/>
      <c r="E67" s="4">
        <v>-11570742000</v>
      </c>
      <c r="F67" s="4"/>
      <c r="G67" s="4">
        <v>0</v>
      </c>
      <c r="H67" s="4"/>
      <c r="I67" s="4">
        <f t="shared" si="0"/>
        <v>-11570742000</v>
      </c>
      <c r="K67" s="8">
        <v>0.12317980429702297</v>
      </c>
      <c r="M67" s="4">
        <v>0</v>
      </c>
      <c r="N67" s="4"/>
      <c r="O67" s="4">
        <v>-10294814524</v>
      </c>
      <c r="P67" s="4"/>
      <c r="Q67" s="4">
        <v>0</v>
      </c>
      <c r="R67" s="4"/>
      <c r="S67" s="4">
        <f t="shared" si="1"/>
        <v>-10294814524</v>
      </c>
      <c r="U67" s="8">
        <v>1.3193929258284031E-2</v>
      </c>
      <c r="W67" s="14"/>
    </row>
    <row r="68" spans="1:23" ht="21" x14ac:dyDescent="0.55000000000000004">
      <c r="A68" s="2" t="s">
        <v>45</v>
      </c>
      <c r="C68" s="4">
        <v>0</v>
      </c>
      <c r="D68" s="4"/>
      <c r="E68" s="4">
        <v>2919669733</v>
      </c>
      <c r="F68" s="4"/>
      <c r="G68" s="4">
        <v>0</v>
      </c>
      <c r="H68" s="4"/>
      <c r="I68" s="4">
        <f t="shared" si="0"/>
        <v>2919669733</v>
      </c>
      <c r="K68" s="8">
        <v>-3.1082219819859546E-2</v>
      </c>
      <c r="M68" s="4">
        <v>0</v>
      </c>
      <c r="N68" s="4"/>
      <c r="O68" s="4">
        <v>-7487995651</v>
      </c>
      <c r="P68" s="4"/>
      <c r="Q68" s="4">
        <v>0</v>
      </c>
      <c r="R68" s="4"/>
      <c r="S68" s="4">
        <f t="shared" si="1"/>
        <v>-7487995651</v>
      </c>
      <c r="U68" s="8">
        <v>9.5966842991985976E-3</v>
      </c>
      <c r="W68" s="14"/>
    </row>
    <row r="69" spans="1:23" ht="21" x14ac:dyDescent="0.55000000000000004">
      <c r="A69" s="2" t="s">
        <v>28</v>
      </c>
      <c r="C69" s="4">
        <v>0</v>
      </c>
      <c r="D69" s="4"/>
      <c r="E69" s="4">
        <v>218691000</v>
      </c>
      <c r="F69" s="4"/>
      <c r="G69" s="4">
        <v>0</v>
      </c>
      <c r="H69" s="4"/>
      <c r="I69" s="4">
        <f t="shared" si="0"/>
        <v>218691000</v>
      </c>
      <c r="K69" s="8">
        <v>-2.3281406310433892E-3</v>
      </c>
      <c r="M69" s="4">
        <v>0</v>
      </c>
      <c r="N69" s="4"/>
      <c r="O69" s="4">
        <v>-4592511000</v>
      </c>
      <c r="P69" s="4"/>
      <c r="Q69" s="4">
        <v>0</v>
      </c>
      <c r="R69" s="4"/>
      <c r="S69" s="4">
        <f t="shared" si="1"/>
        <v>-4592511000</v>
      </c>
      <c r="U69" s="8">
        <v>5.885804461132539E-3</v>
      </c>
      <c r="W69" s="14"/>
    </row>
    <row r="70" spans="1:23" ht="21" x14ac:dyDescent="0.55000000000000004">
      <c r="A70" s="2" t="s">
        <v>17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f t="shared" si="0"/>
        <v>0</v>
      </c>
      <c r="K70" s="8">
        <v>0</v>
      </c>
      <c r="M70" s="4">
        <v>0</v>
      </c>
      <c r="N70" s="4"/>
      <c r="O70" s="4">
        <v>0</v>
      </c>
      <c r="P70" s="4"/>
      <c r="Q70" s="4">
        <v>0</v>
      </c>
      <c r="R70" s="4"/>
      <c r="S70" s="4">
        <f t="shared" si="1"/>
        <v>0</v>
      </c>
      <c r="U70" s="8">
        <v>0</v>
      </c>
      <c r="W70" s="14"/>
    </row>
    <row r="71" spans="1:23" ht="21" x14ac:dyDescent="0.55000000000000004">
      <c r="A71" s="2" t="s">
        <v>18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f t="shared" si="0"/>
        <v>0</v>
      </c>
      <c r="K71" s="8">
        <v>0</v>
      </c>
      <c r="M71" s="4">
        <v>0</v>
      </c>
      <c r="N71" s="4"/>
      <c r="O71" s="4">
        <v>0</v>
      </c>
      <c r="P71" s="4"/>
      <c r="Q71" s="4">
        <v>0</v>
      </c>
      <c r="R71" s="4"/>
      <c r="S71" s="4">
        <f t="shared" si="1"/>
        <v>0</v>
      </c>
      <c r="U71" s="8">
        <v>0</v>
      </c>
      <c r="W71" s="14"/>
    </row>
    <row r="72" spans="1:23" ht="21" x14ac:dyDescent="0.55000000000000004">
      <c r="A72" s="2" t="s">
        <v>32</v>
      </c>
      <c r="C72" s="4">
        <v>0</v>
      </c>
      <c r="D72" s="4"/>
      <c r="E72" s="4">
        <v>-503004202</v>
      </c>
      <c r="F72" s="4"/>
      <c r="G72" s="4">
        <v>0</v>
      </c>
      <c r="H72" s="4"/>
      <c r="I72" s="4">
        <f t="shared" si="0"/>
        <v>-503004202</v>
      </c>
      <c r="K72" s="8">
        <v>5.3548820951102539E-3</v>
      </c>
      <c r="M72" s="4">
        <v>0</v>
      </c>
      <c r="N72" s="4"/>
      <c r="O72" s="4">
        <v>819096758</v>
      </c>
      <c r="P72" s="4"/>
      <c r="Q72" s="4">
        <v>0</v>
      </c>
      <c r="R72" s="4"/>
      <c r="S72" s="4">
        <f t="shared" si="1"/>
        <v>819096758</v>
      </c>
      <c r="U72" s="8">
        <v>-1.0497619607956518E-3</v>
      </c>
      <c r="W72" s="14"/>
    </row>
    <row r="73" spans="1:23" ht="21" x14ac:dyDescent="0.55000000000000004">
      <c r="A73" s="2" t="s">
        <v>27</v>
      </c>
      <c r="C73" s="4">
        <v>0</v>
      </c>
      <c r="D73" s="4"/>
      <c r="E73" s="4">
        <f>-467601120-21</f>
        <v>-467601141</v>
      </c>
      <c r="F73" s="4"/>
      <c r="G73" s="4">
        <v>0</v>
      </c>
      <c r="H73" s="4"/>
      <c r="I73" s="4">
        <f t="shared" ref="I73" si="2">C73+E73+G73</f>
        <v>-467601141</v>
      </c>
      <c r="K73" s="8">
        <v>4.9779881910291179E-3</v>
      </c>
      <c r="M73" s="4">
        <v>0</v>
      </c>
      <c r="N73" s="4"/>
      <c r="O73" s="4">
        <f>4072992505-23</f>
        <v>4072992482</v>
      </c>
      <c r="P73" s="4"/>
      <c r="Q73" s="4">
        <v>0</v>
      </c>
      <c r="R73" s="4"/>
      <c r="S73" s="4">
        <f t="shared" ref="S73" si="3">M73+O73+Q73</f>
        <v>4072992482</v>
      </c>
      <c r="U73" s="8">
        <v>-5.2199847361748056E-3</v>
      </c>
      <c r="W73" s="14"/>
    </row>
    <row r="74" spans="1:23" ht="19.5" thickBot="1" x14ac:dyDescent="0.5">
      <c r="C74" s="6">
        <f>SUM(C8:C73)</f>
        <v>16026181898</v>
      </c>
      <c r="D74" s="4"/>
      <c r="E74" s="6">
        <f>SUM(E8:E73)</f>
        <v>-108428856931</v>
      </c>
      <c r="F74" s="4"/>
      <c r="G74" s="6">
        <f>SUM(G8:G73)</f>
        <v>-4152022971</v>
      </c>
      <c r="H74" s="4"/>
      <c r="I74" s="6">
        <f>SUM(I8:I73)</f>
        <v>-96554698004</v>
      </c>
      <c r="K74" s="7">
        <f>SUM(K8:K73)</f>
        <v>1.0279019966127387</v>
      </c>
      <c r="M74" s="6">
        <f>SUM(M8:M73)</f>
        <v>366712456866</v>
      </c>
      <c r="N74" s="4"/>
      <c r="O74" s="6">
        <f>SUM(O8:O73)</f>
        <v>-1102949221110</v>
      </c>
      <c r="P74" s="4"/>
      <c r="Q74" s="6">
        <f>SUM(Q8:Q73)</f>
        <v>-64718088537</v>
      </c>
      <c r="R74" s="4"/>
      <c r="S74" s="6">
        <f>SUM(S8:S73)</f>
        <v>-800954852781</v>
      </c>
      <c r="U74" s="7">
        <f>SUM(U8:U73)</f>
        <v>1.0265111277173131</v>
      </c>
    </row>
    <row r="75" spans="1:23" ht="19.5" thickTop="1" x14ac:dyDescent="0.45">
      <c r="C75" s="4"/>
      <c r="E75" s="4"/>
      <c r="F75" s="4"/>
      <c r="G75" s="4"/>
      <c r="I75" s="4"/>
      <c r="M75" s="4"/>
      <c r="N75" s="4"/>
      <c r="O75" s="4"/>
      <c r="P75" s="4"/>
      <c r="Q75" s="4"/>
      <c r="R75" s="4"/>
      <c r="S75" s="4"/>
    </row>
    <row r="76" spans="1:23" x14ac:dyDescent="0.45">
      <c r="E76" s="11"/>
      <c r="G76" s="11"/>
      <c r="I76" s="4"/>
      <c r="M76" s="11"/>
      <c r="N76" s="11"/>
      <c r="O76" s="11"/>
      <c r="P76" s="11"/>
      <c r="Q76" s="11"/>
      <c r="R76" s="11"/>
      <c r="S76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  <ignoredErrors>
    <ignoredError sqref="S74 I7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0" x14ac:dyDescent="0.45">
      <c r="A3" s="21" t="s">
        <v>104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30" x14ac:dyDescent="0.45">
      <c r="A6" s="24" t="s">
        <v>163</v>
      </c>
      <c r="B6" s="24" t="s">
        <v>163</v>
      </c>
      <c r="C6" s="24" t="s">
        <v>163</v>
      </c>
      <c r="E6" s="24" t="s">
        <v>106</v>
      </c>
      <c r="F6" s="24" t="s">
        <v>106</v>
      </c>
      <c r="G6" s="24" t="s">
        <v>106</v>
      </c>
      <c r="I6" s="24" t="s">
        <v>107</v>
      </c>
      <c r="J6" s="24" t="s">
        <v>107</v>
      </c>
      <c r="K6" s="24" t="s">
        <v>107</v>
      </c>
    </row>
    <row r="7" spans="1:11" ht="30" x14ac:dyDescent="0.45">
      <c r="A7" s="24" t="s">
        <v>164</v>
      </c>
      <c r="C7" s="24" t="s">
        <v>72</v>
      </c>
      <c r="E7" s="24" t="s">
        <v>165</v>
      </c>
      <c r="G7" s="24" t="s">
        <v>166</v>
      </c>
      <c r="I7" s="24" t="s">
        <v>165</v>
      </c>
      <c r="K7" s="24" t="s">
        <v>166</v>
      </c>
    </row>
    <row r="8" spans="1:11" ht="21" x14ac:dyDescent="0.55000000000000004">
      <c r="A8" s="2" t="s">
        <v>78</v>
      </c>
      <c r="C8" s="16" t="s">
        <v>79</v>
      </c>
      <c r="E8" s="4">
        <v>4931124</v>
      </c>
      <c r="G8" s="8">
        <f>E8/$E$17</f>
        <v>3.7478339844688483E-3</v>
      </c>
      <c r="I8" s="4">
        <v>4972840</v>
      </c>
      <c r="K8" s="8">
        <f>I8/$I$17</f>
        <v>1.77665190514393E-3</v>
      </c>
    </row>
    <row r="9" spans="1:11" ht="21" x14ac:dyDescent="0.55000000000000004">
      <c r="A9" s="2" t="s">
        <v>82</v>
      </c>
      <c r="C9" s="16" t="s">
        <v>83</v>
      </c>
      <c r="E9" s="4">
        <v>2638</v>
      </c>
      <c r="G9" s="8">
        <f t="shared" ref="G9:G16" si="0">E9/$E$17</f>
        <v>2.0049761577743373E-6</v>
      </c>
      <c r="I9" s="4">
        <v>13454</v>
      </c>
      <c r="K9" s="8">
        <f t="shared" ref="K9:K16" si="1">I9/$I$17</f>
        <v>4.8067250769794394E-6</v>
      </c>
    </row>
    <row r="10" spans="1:11" ht="21" x14ac:dyDescent="0.55000000000000004">
      <c r="A10" s="2" t="s">
        <v>85</v>
      </c>
      <c r="C10" s="16" t="s">
        <v>86</v>
      </c>
      <c r="E10" s="4">
        <v>1800</v>
      </c>
      <c r="G10" s="8">
        <f t="shared" si="0"/>
        <v>1.3680656118247943E-6</v>
      </c>
      <c r="I10" s="4">
        <v>9240</v>
      </c>
      <c r="K10" s="8">
        <f t="shared" si="1"/>
        <v>3.3011847563022167E-6</v>
      </c>
    </row>
    <row r="11" spans="1:11" ht="21" x14ac:dyDescent="0.55000000000000004">
      <c r="A11" s="2" t="s">
        <v>88</v>
      </c>
      <c r="C11" s="16" t="s">
        <v>89</v>
      </c>
      <c r="E11" s="4">
        <v>176089</v>
      </c>
      <c r="G11" s="8">
        <f t="shared" si="0"/>
        <v>1.3383405862256456E-4</v>
      </c>
      <c r="I11" s="4">
        <v>598622</v>
      </c>
      <c r="K11" s="8">
        <f t="shared" si="1"/>
        <v>2.1387032696830579E-4</v>
      </c>
    </row>
    <row r="12" spans="1:11" ht="21" x14ac:dyDescent="0.55000000000000004">
      <c r="A12" s="2" t="s">
        <v>90</v>
      </c>
      <c r="C12" s="16" t="s">
        <v>91</v>
      </c>
      <c r="E12" s="4">
        <v>207792630</v>
      </c>
      <c r="G12" s="8">
        <f t="shared" si="0"/>
        <v>0.15792997305201839</v>
      </c>
      <c r="I12" s="4">
        <v>207774263</v>
      </c>
      <c r="K12" s="8">
        <f t="shared" si="1"/>
        <v>7.4231734823325499E-2</v>
      </c>
    </row>
    <row r="13" spans="1:11" ht="21" x14ac:dyDescent="0.55000000000000004">
      <c r="A13" s="2" t="s">
        <v>96</v>
      </c>
      <c r="C13" s="16" t="s">
        <v>97</v>
      </c>
      <c r="E13" s="4">
        <v>907805</v>
      </c>
      <c r="G13" s="8">
        <f t="shared" si="0"/>
        <v>6.899648904125596E-4</v>
      </c>
      <c r="I13" s="4">
        <v>1378805</v>
      </c>
      <c r="K13" s="8">
        <f t="shared" si="1"/>
        <v>4.9260714804256252E-4</v>
      </c>
    </row>
    <row r="14" spans="1:11" ht="21" x14ac:dyDescent="0.55000000000000004">
      <c r="A14" s="2" t="s">
        <v>96</v>
      </c>
      <c r="C14" s="16" t="s">
        <v>167</v>
      </c>
      <c r="E14" s="4">
        <v>0</v>
      </c>
      <c r="G14" s="8">
        <f t="shared" si="0"/>
        <v>0</v>
      </c>
      <c r="I14" s="4">
        <v>106034907</v>
      </c>
      <c r="K14" s="8">
        <f t="shared" si="1"/>
        <v>3.7883205478822859E-2</v>
      </c>
    </row>
    <row r="15" spans="1:11" ht="21" x14ac:dyDescent="0.55000000000000004">
      <c r="A15" s="2" t="s">
        <v>114</v>
      </c>
      <c r="C15" s="16" t="s">
        <v>168</v>
      </c>
      <c r="E15" s="4">
        <v>0</v>
      </c>
      <c r="G15" s="8">
        <f t="shared" si="0"/>
        <v>0</v>
      </c>
      <c r="I15" s="4">
        <v>12584031</v>
      </c>
      <c r="K15" s="8">
        <f t="shared" si="1"/>
        <v>4.495910314938803E-3</v>
      </c>
    </row>
    <row r="16" spans="1:11" ht="21" x14ac:dyDescent="0.55000000000000004">
      <c r="A16" s="2" t="s">
        <v>99</v>
      </c>
      <c r="C16" s="16" t="s">
        <v>102</v>
      </c>
      <c r="E16" s="4">
        <v>1101914283</v>
      </c>
      <c r="G16" s="8">
        <f t="shared" si="0"/>
        <v>0.837495020972708</v>
      </c>
      <c r="I16" s="4">
        <v>2465628951</v>
      </c>
      <c r="K16" s="8">
        <f t="shared" si="1"/>
        <v>0.88089791209292478</v>
      </c>
    </row>
    <row r="17" spans="5:11" ht="19.5" thickBot="1" x14ac:dyDescent="0.5">
      <c r="E17" s="6">
        <f>SUM(E8:E16)</f>
        <v>1315726369</v>
      </c>
      <c r="G17" s="7">
        <f>SUM(G8:G16)</f>
        <v>1</v>
      </c>
      <c r="I17" s="6">
        <f>SUM(I8:I16)</f>
        <v>2798995113</v>
      </c>
      <c r="K17" s="7">
        <f>SUM(K8:K16)</f>
        <v>1</v>
      </c>
    </row>
    <row r="18" spans="5:11" ht="19.5" thickTop="1" x14ac:dyDescent="0.45"/>
    <row r="19" spans="5:11" x14ac:dyDescent="0.45">
      <c r="E19" s="11"/>
      <c r="I19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="130" zoomScaleNormal="100" zoomScaleSheetLayoutView="130" workbookViewId="0">
      <selection activeCell="C10" sqref="C10"/>
    </sheetView>
  </sheetViews>
  <sheetFormatPr defaultRowHeight="18.75" x14ac:dyDescent="0.45"/>
  <cols>
    <col min="1" max="1" width="34.855468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1" t="s">
        <v>0</v>
      </c>
      <c r="B2" s="21"/>
      <c r="C2" s="21"/>
      <c r="D2" s="21"/>
      <c r="E2" s="21"/>
    </row>
    <row r="3" spans="1:5" ht="30" x14ac:dyDescent="0.45">
      <c r="A3" s="21" t="s">
        <v>104</v>
      </c>
      <c r="B3" s="21"/>
      <c r="C3" s="21"/>
      <c r="D3" s="21"/>
      <c r="E3" s="21"/>
    </row>
    <row r="4" spans="1:5" ht="30" x14ac:dyDescent="0.45">
      <c r="A4" s="21" t="s">
        <v>2</v>
      </c>
      <c r="B4" s="21"/>
      <c r="C4" s="21"/>
      <c r="D4" s="21"/>
      <c r="E4" s="21"/>
    </row>
    <row r="6" spans="1:5" ht="30" x14ac:dyDescent="0.45">
      <c r="A6" s="21" t="s">
        <v>169</v>
      </c>
      <c r="C6" s="24" t="s">
        <v>106</v>
      </c>
      <c r="E6" s="23" t="s">
        <v>6</v>
      </c>
    </row>
    <row r="7" spans="1:5" ht="30" x14ac:dyDescent="0.45">
      <c r="A7" s="24" t="s">
        <v>169</v>
      </c>
      <c r="C7" s="24" t="s">
        <v>75</v>
      </c>
      <c r="E7" s="24" t="s">
        <v>75</v>
      </c>
    </row>
    <row r="8" spans="1:5" ht="21" x14ac:dyDescent="0.55000000000000004">
      <c r="A8" s="2" t="s">
        <v>169</v>
      </c>
      <c r="C8" s="4">
        <v>61650261</v>
      </c>
      <c r="D8" s="4"/>
      <c r="E8" s="4">
        <v>2211687241</v>
      </c>
    </row>
    <row r="9" spans="1:5" ht="21" x14ac:dyDescent="0.55000000000000004">
      <c r="A9" s="2" t="s">
        <v>170</v>
      </c>
      <c r="C9" s="4">
        <v>0</v>
      </c>
      <c r="D9" s="4"/>
      <c r="E9" s="4">
        <v>443</v>
      </c>
    </row>
    <row r="10" spans="1:5" ht="21" x14ac:dyDescent="0.55000000000000004">
      <c r="A10" s="2" t="s">
        <v>171</v>
      </c>
      <c r="C10" s="4">
        <v>14131369</v>
      </c>
      <c r="D10" s="4"/>
      <c r="E10" s="4">
        <v>329160544</v>
      </c>
    </row>
    <row r="11" spans="1:5" ht="21" x14ac:dyDescent="0.55000000000000004">
      <c r="A11" s="2" t="s">
        <v>175</v>
      </c>
      <c r="C11" s="4">
        <v>2688658164</v>
      </c>
      <c r="D11" s="4"/>
      <c r="E11" s="4">
        <v>0</v>
      </c>
    </row>
    <row r="12" spans="1:5" ht="21.75" thickBot="1" x14ac:dyDescent="0.6">
      <c r="A12" s="2" t="s">
        <v>113</v>
      </c>
      <c r="C12" s="6">
        <f>SUM(C8:C11)</f>
        <v>2764439794</v>
      </c>
      <c r="D12" s="4"/>
      <c r="E12" s="6">
        <f>SUM(E8:E11)</f>
        <v>2540848228</v>
      </c>
    </row>
    <row r="13" spans="1:5" ht="19.5" thickTop="1" x14ac:dyDescent="0.45"/>
    <row r="14" spans="1:5" x14ac:dyDescent="0.45">
      <c r="A14" s="16"/>
      <c r="E14" s="1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2022-10-25T08:30:47Z</dcterms:created>
  <dcterms:modified xsi:type="dcterms:W3CDTF">2022-10-26T06:29:57Z</dcterms:modified>
</cp:coreProperties>
</file>