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1401\"/>
    </mc:Choice>
  </mc:AlternateContent>
  <xr:revisionPtr revIDLastSave="0" documentId="13_ncr:1_{7A494FFD-3602-4E76-832D-05C81F6892F6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درآمدها'!$A$1:$G$12</definedName>
    <definedName name="_xlnm.Print_Area" localSheetId="7">'درآمد سپرده بانکی'!$A$1:$K$18</definedName>
    <definedName name="_xlnm.Print_Area" localSheetId="3">'درآمد سود سهام'!$A$1:$S$42</definedName>
    <definedName name="_xlnm.Print_Area" localSheetId="4">'درآمد ناشی از تغییر قیمت اوراق'!$A$1:$Q$57</definedName>
    <definedName name="_xlnm.Print_Area" localSheetId="5">'درآمد ناشی از فروش'!$A$1:$Q$43</definedName>
    <definedName name="_xlnm.Print_Area" localSheetId="8">'سایر درآمدها'!$A$1:$E$16</definedName>
    <definedName name="_xlnm.Print_Area" localSheetId="1">سپرده!$A$1:$S$23</definedName>
    <definedName name="_xlnm.Print_Area" localSheetId="6">'سرمایه‌گذاری در سهام'!$A$1:$U$78</definedName>
    <definedName name="_xlnm.Print_Area" localSheetId="2">'سود اوراق بهادار و سپرده بانکی'!$A$1:$R$18</definedName>
    <definedName name="_xlnm.Print_Area" localSheetId="0">سهام!$A$1:$Y$63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5" l="1"/>
  <c r="G10" i="15"/>
  <c r="E12" i="14"/>
  <c r="C12" i="14"/>
  <c r="C10" i="15" l="1"/>
  <c r="M57" i="11"/>
  <c r="S76" i="11"/>
  <c r="Q41" i="11"/>
  <c r="Q76" i="11" s="1"/>
  <c r="O74" i="11"/>
  <c r="O76" i="11"/>
  <c r="I70" i="11"/>
  <c r="I76" i="11" s="1"/>
  <c r="E70" i="11"/>
  <c r="E76" i="11"/>
  <c r="C76" i="11"/>
  <c r="G76" i="11"/>
  <c r="K76" i="11"/>
  <c r="M76" i="11"/>
  <c r="U76" i="11"/>
  <c r="M41" i="10"/>
  <c r="M42" i="10" s="1"/>
  <c r="I56" i="9"/>
  <c r="I41" i="8"/>
  <c r="M40" i="8"/>
  <c r="M41" i="8" s="1"/>
  <c r="K41" i="8"/>
  <c r="S41" i="8"/>
  <c r="Q41" i="8"/>
  <c r="O41" i="8"/>
  <c r="K17" i="13"/>
  <c r="K9" i="13"/>
  <c r="K10" i="13"/>
  <c r="K11" i="13"/>
  <c r="K12" i="13"/>
  <c r="K13" i="13"/>
  <c r="K14" i="13"/>
  <c r="K15" i="13"/>
  <c r="K16" i="13"/>
  <c r="K8" i="13"/>
  <c r="G9" i="13"/>
  <c r="G8" i="13"/>
  <c r="G17" i="13"/>
  <c r="G10" i="13"/>
  <c r="G11" i="13"/>
  <c r="G12" i="13"/>
  <c r="G13" i="13"/>
  <c r="G14" i="13"/>
  <c r="G15" i="13"/>
  <c r="G16" i="13"/>
  <c r="E17" i="13"/>
  <c r="I17" i="13"/>
  <c r="Q4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C42" i="10"/>
  <c r="E42" i="10"/>
  <c r="G42" i="10"/>
  <c r="I42" i="10"/>
  <c r="K42" i="10"/>
  <c r="O42" i="10"/>
  <c r="Q55" i="9"/>
  <c r="Q56" i="9" s="1"/>
  <c r="C56" i="9"/>
  <c r="E56" i="9"/>
  <c r="G56" i="9"/>
  <c r="K56" i="9"/>
  <c r="M56" i="9"/>
  <c r="O56" i="9"/>
  <c r="O39" i="8"/>
  <c r="Q42" i="10" l="1"/>
  <c r="R9" i="7"/>
  <c r="R17" i="7" s="1"/>
  <c r="R10" i="7"/>
  <c r="R11" i="7"/>
  <c r="R12" i="7"/>
  <c r="R13" i="7"/>
  <c r="R14" i="7"/>
  <c r="R15" i="7"/>
  <c r="R16" i="7"/>
  <c r="R8" i="7"/>
  <c r="L9" i="7"/>
  <c r="L10" i="7"/>
  <c r="L11" i="7"/>
  <c r="L12" i="7"/>
  <c r="L13" i="7"/>
  <c r="L14" i="7"/>
  <c r="L15" i="7"/>
  <c r="L16" i="7"/>
  <c r="L8" i="7"/>
  <c r="L17" i="7" s="1"/>
  <c r="H17" i="7"/>
  <c r="J17" i="7"/>
  <c r="N17" i="7"/>
  <c r="P17" i="7"/>
  <c r="K17" i="6"/>
  <c r="M17" i="6"/>
  <c r="O17" i="6"/>
  <c r="Q17" i="6"/>
  <c r="S17" i="6"/>
  <c r="W61" i="1"/>
  <c r="G59" i="1"/>
  <c r="W62" i="1" l="1"/>
  <c r="C62" i="1"/>
  <c r="E62" i="1"/>
  <c r="G62" i="1"/>
  <c r="K62" i="1"/>
  <c r="M62" i="1"/>
  <c r="I62" i="1"/>
  <c r="O62" i="1"/>
  <c r="Q62" i="1"/>
  <c r="S62" i="1"/>
  <c r="U62" i="1"/>
  <c r="Y62" i="1"/>
</calcChain>
</file>

<file path=xl/sharedStrings.xml><?xml version="1.0" encoding="utf-8"?>
<sst xmlns="http://schemas.openxmlformats.org/spreadsheetml/2006/main" count="599" uniqueCount="179">
  <si>
    <t>صندوق سرمایه‌گذاری تجارت شاخصی کاردان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</si>
  <si>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</si>
  <si>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</si>
  <si>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</si>
  <si>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</si>
  <si>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</si>
  <si>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</si>
  <si>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</si>
  <si>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</si>
  <si>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</si>
  <si>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</si>
  <si>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</si>
  <si>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</si>
  <si>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</si>
  <si>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</si>
  <si>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</si>
  <si>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</si>
  <si>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</si>
  <si>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</si>
  <si>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</si>
  <si>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پارس‌ خزر</t>
  </si>
  <si>
    <t>پالایش نفت بندرعباس</t>
  </si>
  <si>
    <t>پالایش نفت تبریز</t>
  </si>
  <si>
    <t>پتروشیمی پردیس</t>
  </si>
  <si>
    <t>پلی پروپیلن جم - جم پیلن</t>
  </si>
  <si>
    <t>پلیمر آریا ساسول</t>
  </si>
  <si>
    <t>پیشگامان فن آوری و دانش آرامیس</t>
  </si>
  <si>
    <t>تامین سرمایه لوتوس پارسیان</t>
  </si>
  <si>
    <t>تامین سرمایه نوین</t>
  </si>
  <si>
    <t>توسعه حمل و نقل ریلی پارسیان</t>
  </si>
  <si>
    <t>توسعه‌ صنایع‌ بهشهر(هلدینگ</t>
  </si>
  <si>
    <t>توسعه‌معادن‌وفلزات‌</t>
  </si>
  <si>
    <t>تولید برق عسلویه  مپنا</t>
  </si>
  <si>
    <t>تولیدات پتروشیمی قائد بصیر</t>
  </si>
  <si>
    <t>ح . تامین سرمایه لوتوس پارسیان</t>
  </si>
  <si>
    <t>ح . س.نفت وگازوپتروشیمی تأمین</t>
  </si>
  <si>
    <t>ح . سرمایه‌گذاری‌ ملی‌ایران‌</t>
  </si>
  <si>
    <t>داده گسترعصرنوین-های وب</t>
  </si>
  <si>
    <t>داروسازی‌ سینا</t>
  </si>
  <si>
    <t>س. نفت و گاز و پتروشیمی تأمین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</si>
  <si>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</si>
  <si>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</si>
  <si>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</si>
  <si>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</si>
  <si>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</si>
  <si>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</si>
  <si>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</si>
  <si>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</si>
  <si>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 خزر</t>
  </si>
  <si>
    <t>سیمرغ</t>
  </si>
  <si>
    <t>شرکت ارتباطات سیار ایران</t>
  </si>
  <si>
    <t>صنایع پتروشیمی خلیج فارس</t>
  </si>
  <si>
    <t>صنایع شیمیایی کیمیاگران امروز</t>
  </si>
  <si>
    <t>فولاد مبارکه اصفهان</t>
  </si>
  <si>
    <t>گ.س.وت.ص.پتروشیمی خلیج فارس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</si>
  <si>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</si>
  <si>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</si>
  <si>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</si>
  <si>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</si>
  <si>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</si>
  <si>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</si>
  <si>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 املاح‌  ایران‌</t>
  </si>
  <si>
    <t>ملی‌ صنایع‌ مس‌ ایران‌</t>
  </si>
  <si>
    <t>نفت‌ بهران‌</t>
  </si>
  <si>
    <t>کنتورسازی‌ایران‌</t>
  </si>
  <si>
    <t>کویر تایر</t>
  </si>
  <si>
    <t>حمل و نقل گهرترابر سیرجان</t>
  </si>
  <si>
    <t>تامین سرمایه کیمیا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</si>
  <si>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</si>
  <si>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</si>
  <si>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</si>
  <si>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</si>
  <si>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</si>
  <si>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</si>
  <si>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</si>
  <si>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</si>
  <si>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</si>
  <si>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</si>
  <si>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</si>
  <si>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</si>
  <si>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</si>
  <si>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</si>
  <si>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</si>
  <si>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</si>
  <si>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</si>
  <si>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</si>
  <si>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</si>
  <si>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</si>
  <si>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</si>
  <si>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</si>
  <si>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</si>
  <si>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</si>
  <si>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</si>
  <si>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</si>
  <si>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</si>
  <si>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</si>
  <si>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</si>
  <si>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</si>
  <si>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</si>
  <si>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</si>
  <si>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</si>
  <si>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</si>
  <si>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</si>
  <si>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</si>
  <si>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</si>
  <si>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</si>
  <si>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</si>
  <si>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</si>
  <si>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</si>
  <si>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</si>
  <si>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</si>
  <si>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</si>
  <si>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</si>
  <si>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</si>
  <si>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اقتصاد نوین مرزداران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</si>
  <si>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</si>
  <si>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</si>
  <si>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</si>
  <si>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</si>
  <si>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</si>
  <si>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</si>
  <si>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</si>
  <si>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1401/03/10</t>
  </si>
  <si>
    <t>1401/04/25</t>
  </si>
  <si>
    <t>1401/04/08</t>
  </si>
  <si>
    <t>1401/04/29</t>
  </si>
  <si>
    <t>1401/04/28</t>
  </si>
  <si>
    <t>1401/04/26</t>
  </si>
  <si>
    <t>1401/04/22</t>
  </si>
  <si>
    <t>1401/04/15</t>
  </si>
  <si>
    <t>1401/05/11</t>
  </si>
  <si>
    <t>1401/04/13</t>
  </si>
  <si>
    <t>صنعتی و معدنی شمال شرق شاهرود</t>
  </si>
  <si>
    <t>1401/04/18</t>
  </si>
  <si>
    <t>1401/07/27</t>
  </si>
  <si>
    <t>1401/05/30</t>
  </si>
  <si>
    <t>1401/03/22</t>
  </si>
  <si>
    <t>1401/06/12</t>
  </si>
  <si>
    <t>1401/03/17</t>
  </si>
  <si>
    <t>1401/06/29</t>
  </si>
  <si>
    <t>1401/06/16</t>
  </si>
  <si>
    <t>1401/04/20</t>
  </si>
  <si>
    <t>1401/04/12</t>
  </si>
  <si>
    <t>آهن و فولاد غدیر ایرانیان</t>
  </si>
  <si>
    <t>1401/03/18</t>
  </si>
  <si>
    <t>تامین سرمایه خلیج فارس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</si>
  <si>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</si>
  <si>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</si>
  <si>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</si>
  <si>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</si>
  <si>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</si>
  <si>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سیمان‌مازندران‌</t>
  </si>
  <si>
    <t>سیمان‌سپاهان‌</t>
  </si>
  <si>
    <t>پارس‌ مینو</t>
  </si>
  <si>
    <t>تولید و توسعه سرب روی ایرانیان</t>
  </si>
  <si>
    <t>کیمیدارو</t>
  </si>
  <si>
    <t>معدنی‌وصنعتی‌چادرملو</t>
  </si>
  <si>
    <t>تامین سرمایه بانک ملت</t>
  </si>
  <si>
    <t>نفت سپاهان</t>
  </si>
  <si>
    <t>ملی کشت و صنعت و دامپروری پارس</t>
  </si>
  <si>
    <t>ایران‌یاساتایرورابر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</si>
  <si>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</si>
  <si>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</si>
  <si>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</si>
  <si>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</si>
  <si>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</si>
  <si>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</si>
  <si>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</si>
  <si>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</si>
  <si>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051560304000000016</t>
  </si>
  <si>
    <t>205-283-5324660-1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</si>
  <si>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</si>
  <si>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</si>
  <si>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</si>
  <si>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</si>
  <si>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</si>
  <si>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</si>
  <si>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مدیریت پروژه های نیروگاهی ایران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</si>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</sst>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#,##0;\(#,##0\)"/>
  </numFmts>
  <fonts count="9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11"/>
      <name val="B Nazanin"/>
      <charset val="178"/>
    </font>
    <font>
      <b/>
      <sz val="10"/>
      <color rgb="FF000000"/>
      <name val="B Nazanin"/>
      <charset val="1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0" fontId="4" fillId="0" borderId="0" xfId="0" applyFont="1"/>
    <xf numFmtId="1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64" fontId="1" fillId="0" borderId="0" xfId="0" applyNumberFormat="1" applyFont="1"/>
    <xf numFmtId="3" fontId="6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 wrapText="1" readingOrder="2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0"/>
  <sheetViews>
    <sheetView rightToLeft="1" view="pageBreakPreview" zoomScale="80" zoomScaleNormal="100" zoomScaleSheetLayoutView="80" workbookViewId="0">
      <selection activeCell="AA60" sqref="AA60"/>
    </sheetView>
  </sheetViews>
  <sheetFormatPr defaultRowHeight="15"/>
  <cols>
    <col min="1" max="1" width="29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1.42578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0.7109375" style="1" bestFit="1" customWidth="1"/>
    <col min="28" max="16384" width="9.140625" style="1"/>
  </cols>
  <sheetData>
    <row r="2" spans="1:27" ht="23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7" ht="23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7" ht="23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7" ht="30">
      <c r="A6" s="16" t="s">
        <v>3</v>
      </c>
      <c r="C6" s="17" t="s">
        <v>4</v>
      </c>
      <c r="D6" s="17" t="s">
        <v>4</v>
      </c>
      <c r="E6" s="17" t="s">
        <v>4</v>
      </c>
      <c r="F6" s="17" t="s">
        <v>4</v>
      </c>
      <c r="G6" s="17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7" ht="23.25">
      <c r="A7" s="16" t="s">
        <v>3</v>
      </c>
      <c r="C7" s="16" t="s">
        <v>7</v>
      </c>
      <c r="E7" s="16" t="s">
        <v>8</v>
      </c>
      <c r="G7" s="16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7" ht="23.2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  <c r="AA8" s="3"/>
    </row>
    <row r="9" spans="1:27" ht="18.75">
      <c r="A9" s="2" t="s">
        <v>15</v>
      </c>
      <c r="C9" s="4">
        <v>34740000</v>
      </c>
      <c r="D9" s="4"/>
      <c r="E9" s="4">
        <v>124578585218</v>
      </c>
      <c r="F9" s="4"/>
      <c r="G9" s="4">
        <v>104048823861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34740000</v>
      </c>
      <c r="R9" s="4"/>
      <c r="S9" s="4">
        <v>2999</v>
      </c>
      <c r="T9" s="4"/>
      <c r="U9" s="4">
        <v>124578585218</v>
      </c>
      <c r="V9" s="4"/>
      <c r="W9" s="4">
        <v>103565357703</v>
      </c>
      <c r="Y9" s="7">
        <v>2.0491587347087857E-2</v>
      </c>
      <c r="AA9" s="5"/>
    </row>
    <row r="10" spans="1:27" ht="18.75">
      <c r="A10" s="2" t="s">
        <v>16</v>
      </c>
      <c r="C10" s="4">
        <v>58500000</v>
      </c>
      <c r="D10" s="4"/>
      <c r="E10" s="4">
        <v>235557724768</v>
      </c>
      <c r="F10" s="4"/>
      <c r="G10" s="4">
        <v>180736182900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58500000</v>
      </c>
      <c r="R10" s="4"/>
      <c r="S10" s="4">
        <v>2918</v>
      </c>
      <c r="T10" s="4"/>
      <c r="U10" s="4">
        <v>235557724768</v>
      </c>
      <c r="V10" s="4"/>
      <c r="W10" s="4">
        <v>169687317150</v>
      </c>
      <c r="Y10" s="7">
        <v>3.3574571248465843E-2</v>
      </c>
      <c r="AA10" s="5"/>
    </row>
    <row r="11" spans="1:27" ht="18.75">
      <c r="A11" s="2" t="s">
        <v>17</v>
      </c>
      <c r="C11" s="4">
        <v>38137</v>
      </c>
      <c r="D11" s="4"/>
      <c r="E11" s="4">
        <v>26720136</v>
      </c>
      <c r="F11" s="4"/>
      <c r="G11" s="4">
        <v>26537059.395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38137</v>
      </c>
      <c r="R11" s="4"/>
      <c r="S11" s="4">
        <v>700</v>
      </c>
      <c r="T11" s="4"/>
      <c r="U11" s="4">
        <v>26720136</v>
      </c>
      <c r="V11" s="4"/>
      <c r="W11" s="4">
        <v>26537059.395</v>
      </c>
      <c r="Y11" s="7">
        <v>5.2506598981384005E-6</v>
      </c>
      <c r="AA11" s="5"/>
    </row>
    <row r="12" spans="1:27" ht="18.75">
      <c r="A12" s="2" t="s">
        <v>18</v>
      </c>
      <c r="C12" s="4">
        <v>108053</v>
      </c>
      <c r="D12" s="4"/>
      <c r="E12" s="4">
        <v>54075554</v>
      </c>
      <c r="F12" s="4"/>
      <c r="G12" s="4">
        <v>53705042.325000003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108053</v>
      </c>
      <c r="R12" s="4"/>
      <c r="S12" s="4">
        <v>500</v>
      </c>
      <c r="T12" s="4"/>
      <c r="U12" s="4">
        <v>54075554</v>
      </c>
      <c r="V12" s="4"/>
      <c r="W12" s="4">
        <v>53705042.325000003</v>
      </c>
      <c r="Y12" s="7">
        <v>1.0626155214350305E-5</v>
      </c>
      <c r="AA12" s="5"/>
    </row>
    <row r="13" spans="1:27" ht="18.75">
      <c r="A13" s="2" t="s">
        <v>19</v>
      </c>
      <c r="C13" s="4">
        <v>41569329</v>
      </c>
      <c r="D13" s="4"/>
      <c r="E13" s="4">
        <v>81745000558</v>
      </c>
      <c r="F13" s="4"/>
      <c r="G13" s="4">
        <v>67768066047.617996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41569329</v>
      </c>
      <c r="R13" s="4"/>
      <c r="S13" s="4">
        <v>1671</v>
      </c>
      <c r="T13" s="4"/>
      <c r="U13" s="4">
        <v>81745000558</v>
      </c>
      <c r="V13" s="4"/>
      <c r="W13" s="4">
        <v>69049047783.883896</v>
      </c>
      <c r="Y13" s="7">
        <v>1.3662141716869807E-2</v>
      </c>
      <c r="AA13" s="5"/>
    </row>
    <row r="14" spans="1:27" ht="18.75">
      <c r="A14" s="2" t="s">
        <v>20</v>
      </c>
      <c r="C14" s="4">
        <v>350000</v>
      </c>
      <c r="D14" s="4"/>
      <c r="E14" s="4">
        <v>38866842549</v>
      </c>
      <c r="F14" s="4"/>
      <c r="G14" s="4">
        <v>45403233750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350000</v>
      </c>
      <c r="R14" s="4"/>
      <c r="S14" s="4">
        <v>133400</v>
      </c>
      <c r="T14" s="4"/>
      <c r="U14" s="4">
        <v>38866842549</v>
      </c>
      <c r="V14" s="4"/>
      <c r="W14" s="4">
        <v>46412194500</v>
      </c>
      <c r="Y14" s="7">
        <v>9.183182085791523E-3</v>
      </c>
      <c r="AA14" s="5"/>
    </row>
    <row r="15" spans="1:27" ht="18.75">
      <c r="A15" s="2" t="s">
        <v>21</v>
      </c>
      <c r="C15" s="4">
        <v>31350000</v>
      </c>
      <c r="D15" s="4"/>
      <c r="E15" s="4">
        <v>290024121296</v>
      </c>
      <c r="F15" s="4"/>
      <c r="G15" s="4">
        <v>224376966000</v>
      </c>
      <c r="H15" s="4"/>
      <c r="I15" s="4">
        <v>3244336</v>
      </c>
      <c r="J15" s="4"/>
      <c r="K15" s="4">
        <v>29805141428</v>
      </c>
      <c r="L15" s="4"/>
      <c r="M15" s="4">
        <v>0</v>
      </c>
      <c r="N15" s="4"/>
      <c r="O15" s="4">
        <v>0</v>
      </c>
      <c r="P15" s="4"/>
      <c r="Q15" s="4">
        <v>34594336</v>
      </c>
      <c r="R15" s="4"/>
      <c r="S15" s="4">
        <v>9040</v>
      </c>
      <c r="T15" s="4"/>
      <c r="U15" s="4">
        <v>319829262724</v>
      </c>
      <c r="V15" s="4"/>
      <c r="W15" s="4">
        <v>310872037295.23199</v>
      </c>
      <c r="Y15" s="7">
        <v>6.1509578562657465E-2</v>
      </c>
      <c r="AA15" s="5"/>
    </row>
    <row r="16" spans="1:27" ht="18.75">
      <c r="A16" s="2" t="s">
        <v>22</v>
      </c>
      <c r="C16" s="4">
        <v>6450000</v>
      </c>
      <c r="D16" s="4"/>
      <c r="E16" s="4">
        <v>62742684220</v>
      </c>
      <c r="F16" s="4"/>
      <c r="G16" s="4">
        <v>90724458375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6450000</v>
      </c>
      <c r="R16" s="4"/>
      <c r="S16" s="4">
        <v>16400</v>
      </c>
      <c r="T16" s="4"/>
      <c r="U16" s="4">
        <v>62742684220</v>
      </c>
      <c r="V16" s="4"/>
      <c r="W16" s="4">
        <v>105150609000</v>
      </c>
      <c r="Y16" s="7">
        <v>2.0805247398479915E-2</v>
      </c>
      <c r="AA16" s="5"/>
    </row>
    <row r="17" spans="1:27" ht="18.75">
      <c r="A17" s="2" t="s">
        <v>23</v>
      </c>
      <c r="C17" s="4">
        <v>1005081</v>
      </c>
      <c r="D17" s="4"/>
      <c r="E17" s="4">
        <v>140317084295</v>
      </c>
      <c r="F17" s="4"/>
      <c r="G17" s="4">
        <v>185762805803.53601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1005081</v>
      </c>
      <c r="R17" s="4"/>
      <c r="S17" s="4">
        <v>193970</v>
      </c>
      <c r="T17" s="4"/>
      <c r="U17" s="4">
        <v>140317084295</v>
      </c>
      <c r="V17" s="4"/>
      <c r="W17" s="4">
        <v>193795575978.659</v>
      </c>
      <c r="Y17" s="7">
        <v>3.8344665250268896E-2</v>
      </c>
      <c r="AA17" s="5"/>
    </row>
    <row r="18" spans="1:27" ht="18.75">
      <c r="A18" s="2" t="s">
        <v>24</v>
      </c>
      <c r="C18" s="4">
        <v>835903</v>
      </c>
      <c r="D18" s="4"/>
      <c r="E18" s="4">
        <v>98865817080</v>
      </c>
      <c r="F18" s="4"/>
      <c r="G18" s="4">
        <v>85461086439.877502</v>
      </c>
      <c r="H18" s="4"/>
      <c r="I18" s="4">
        <v>582451</v>
      </c>
      <c r="J18" s="4"/>
      <c r="K18" s="4">
        <v>61466813221</v>
      </c>
      <c r="L18" s="4"/>
      <c r="M18" s="4">
        <v>0</v>
      </c>
      <c r="N18" s="4"/>
      <c r="O18" s="4">
        <v>0</v>
      </c>
      <c r="P18" s="4"/>
      <c r="Q18" s="4">
        <v>1418354</v>
      </c>
      <c r="R18" s="4"/>
      <c r="S18" s="4">
        <v>120990</v>
      </c>
      <c r="T18" s="4"/>
      <c r="U18" s="4">
        <v>160332630301</v>
      </c>
      <c r="V18" s="4"/>
      <c r="W18" s="4">
        <v>170585590889.763</v>
      </c>
      <c r="Y18" s="7">
        <v>3.3752304954100656E-2</v>
      </c>
      <c r="AA18" s="5"/>
    </row>
    <row r="19" spans="1:27" ht="18.75">
      <c r="A19" s="2" t="s">
        <v>25</v>
      </c>
      <c r="C19" s="4">
        <v>100000</v>
      </c>
      <c r="D19" s="4"/>
      <c r="E19" s="4">
        <v>6903517333</v>
      </c>
      <c r="F19" s="4"/>
      <c r="G19" s="4">
        <v>6525938250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100000</v>
      </c>
      <c r="R19" s="4"/>
      <c r="S19" s="4">
        <v>73800</v>
      </c>
      <c r="T19" s="4"/>
      <c r="U19" s="4">
        <v>6903517333</v>
      </c>
      <c r="V19" s="4"/>
      <c r="W19" s="4">
        <v>7336089000</v>
      </c>
      <c r="Y19" s="7">
        <v>1.4515288882660407E-3</v>
      </c>
      <c r="AA19" s="5"/>
    </row>
    <row r="20" spans="1:27" ht="18.75">
      <c r="A20" s="2" t="s">
        <v>26</v>
      </c>
      <c r="C20" s="4">
        <v>2635520</v>
      </c>
      <c r="D20" s="4"/>
      <c r="E20" s="4">
        <v>11773894601</v>
      </c>
      <c r="F20" s="4"/>
      <c r="G20" s="4">
        <v>15221262591.360001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2635520</v>
      </c>
      <c r="R20" s="4"/>
      <c r="S20" s="4">
        <v>4940</v>
      </c>
      <c r="T20" s="4"/>
      <c r="U20" s="4">
        <v>11773894601</v>
      </c>
      <c r="V20" s="4"/>
      <c r="W20" s="4">
        <v>12942002960.639999</v>
      </c>
      <c r="Y20" s="7">
        <v>2.5607229096312198E-3</v>
      </c>
      <c r="AA20" s="5"/>
    </row>
    <row r="21" spans="1:27" ht="18.75">
      <c r="A21" s="2" t="s">
        <v>27</v>
      </c>
      <c r="C21" s="4">
        <v>1673330</v>
      </c>
      <c r="D21" s="4"/>
      <c r="E21" s="4">
        <v>5666544459</v>
      </c>
      <c r="F21" s="4"/>
      <c r="G21" s="4">
        <v>7701420168.4949999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1673330</v>
      </c>
      <c r="R21" s="4"/>
      <c r="S21" s="4">
        <v>4480</v>
      </c>
      <c r="T21" s="4"/>
      <c r="U21" s="4">
        <v>5666544459</v>
      </c>
      <c r="V21" s="4"/>
      <c r="W21" s="4">
        <v>7451914115.5200005</v>
      </c>
      <c r="Y21" s="7">
        <v>1.4744462085390134E-3</v>
      </c>
      <c r="AA21" s="5"/>
    </row>
    <row r="22" spans="1:27" ht="18.75">
      <c r="A22" s="2" t="s">
        <v>28</v>
      </c>
      <c r="C22" s="4">
        <v>22400000</v>
      </c>
      <c r="D22" s="4"/>
      <c r="E22" s="4">
        <v>106793006375</v>
      </c>
      <c r="F22" s="4"/>
      <c r="G22" s="4">
        <v>110865998880</v>
      </c>
      <c r="H22" s="4"/>
      <c r="I22" s="4">
        <v>5040000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27440000</v>
      </c>
      <c r="R22" s="4"/>
      <c r="S22" s="4">
        <v>3580</v>
      </c>
      <c r="T22" s="4"/>
      <c r="U22" s="4">
        <v>106793006375</v>
      </c>
      <c r="V22" s="4"/>
      <c r="W22" s="4">
        <v>97650700560</v>
      </c>
      <c r="Y22" s="7">
        <v>1.9321304965391892E-2</v>
      </c>
      <c r="AA22" s="5"/>
    </row>
    <row r="23" spans="1:27" ht="18.75">
      <c r="A23" s="2" t="s">
        <v>29</v>
      </c>
      <c r="C23" s="4">
        <v>1100000</v>
      </c>
      <c r="D23" s="4"/>
      <c r="E23" s="4">
        <v>39210823549</v>
      </c>
      <c r="F23" s="4"/>
      <c r="G23" s="4">
        <v>39145689000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1100000</v>
      </c>
      <c r="R23" s="4"/>
      <c r="S23" s="4">
        <v>40950</v>
      </c>
      <c r="T23" s="4"/>
      <c r="U23" s="4">
        <v>39210823549</v>
      </c>
      <c r="V23" s="4"/>
      <c r="W23" s="4">
        <v>44776982250</v>
      </c>
      <c r="Y23" s="7">
        <v>8.8596366899652852E-3</v>
      </c>
      <c r="AA23" s="5"/>
    </row>
    <row r="24" spans="1:27" ht="18.75">
      <c r="A24" s="2" t="s">
        <v>30</v>
      </c>
      <c r="C24" s="4">
        <v>5818182</v>
      </c>
      <c r="D24" s="4"/>
      <c r="E24" s="4">
        <v>96611401715</v>
      </c>
      <c r="F24" s="4"/>
      <c r="G24" s="4">
        <v>33486834501.008999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5818182</v>
      </c>
      <c r="R24" s="4"/>
      <c r="S24" s="4">
        <v>5880</v>
      </c>
      <c r="T24" s="4"/>
      <c r="U24" s="4">
        <v>96611401715</v>
      </c>
      <c r="V24" s="4"/>
      <c r="W24" s="4">
        <v>34007355244.548</v>
      </c>
      <c r="Y24" s="7">
        <v>6.7287431424273977E-3</v>
      </c>
      <c r="AA24" s="5"/>
    </row>
    <row r="25" spans="1:27" ht="18.75">
      <c r="A25" s="2" t="s">
        <v>31</v>
      </c>
      <c r="C25" s="4">
        <v>34100000</v>
      </c>
      <c r="D25" s="4"/>
      <c r="E25" s="4">
        <v>194562160402</v>
      </c>
      <c r="F25" s="4"/>
      <c r="G25" s="4">
        <v>141825487320</v>
      </c>
      <c r="H25" s="4"/>
      <c r="I25" s="4">
        <v>0</v>
      </c>
      <c r="J25" s="4"/>
      <c r="K25" s="4">
        <v>0</v>
      </c>
      <c r="L25" s="4"/>
      <c r="M25" s="4">
        <v>-34100000</v>
      </c>
      <c r="N25" s="4"/>
      <c r="O25" s="4">
        <v>144520392583</v>
      </c>
      <c r="P25" s="4"/>
      <c r="Q25" s="4">
        <v>0</v>
      </c>
      <c r="R25" s="4"/>
      <c r="S25" s="4">
        <v>0</v>
      </c>
      <c r="T25" s="4"/>
      <c r="U25" s="4">
        <v>0</v>
      </c>
      <c r="V25" s="4"/>
      <c r="W25" s="4">
        <v>0</v>
      </c>
      <c r="Y25" s="7">
        <v>0</v>
      </c>
      <c r="AA25" s="5"/>
    </row>
    <row r="26" spans="1:27" ht="18.75">
      <c r="A26" s="2" t="s">
        <v>32</v>
      </c>
      <c r="C26" s="4">
        <v>1</v>
      </c>
      <c r="D26" s="4"/>
      <c r="E26" s="4">
        <v>6865</v>
      </c>
      <c r="F26" s="4"/>
      <c r="G26" s="4">
        <v>4990.1310000000003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1</v>
      </c>
      <c r="R26" s="4"/>
      <c r="S26" s="4">
        <v>4901</v>
      </c>
      <c r="T26" s="4"/>
      <c r="U26" s="4">
        <v>6865</v>
      </c>
      <c r="V26" s="4"/>
      <c r="W26" s="4">
        <v>4871.8390499999996</v>
      </c>
      <c r="Y26" s="7">
        <v>9.6394892701786785E-10</v>
      </c>
      <c r="AA26" s="5"/>
    </row>
    <row r="27" spans="1:27" ht="18.75">
      <c r="A27" s="2" t="s">
        <v>33</v>
      </c>
      <c r="C27" s="4">
        <v>722639</v>
      </c>
      <c r="D27" s="4"/>
      <c r="E27" s="4">
        <v>66066402538</v>
      </c>
      <c r="F27" s="4"/>
      <c r="G27" s="4">
        <v>66985139533.837502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722639</v>
      </c>
      <c r="R27" s="4"/>
      <c r="S27" s="4">
        <v>103550</v>
      </c>
      <c r="T27" s="4"/>
      <c r="U27" s="4">
        <v>66066402538</v>
      </c>
      <c r="V27" s="4"/>
      <c r="W27" s="4">
        <v>74384034302.722504</v>
      </c>
      <c r="Y27" s="7">
        <v>1.4717729653521628E-2</v>
      </c>
      <c r="AA27" s="5"/>
    </row>
    <row r="28" spans="1:27" ht="18.75">
      <c r="A28" s="2" t="s">
        <v>34</v>
      </c>
      <c r="C28" s="4">
        <v>1003998</v>
      </c>
      <c r="D28" s="4"/>
      <c r="E28" s="4">
        <v>2395539228</v>
      </c>
      <c r="F28" s="4"/>
      <c r="G28" s="4">
        <v>3214635986.5299001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1003998</v>
      </c>
      <c r="R28" s="4"/>
      <c r="S28" s="4">
        <v>3130</v>
      </c>
      <c r="T28" s="4"/>
      <c r="U28" s="4">
        <v>2395539228</v>
      </c>
      <c r="V28" s="4"/>
      <c r="W28" s="4">
        <v>3123815783.2470002</v>
      </c>
      <c r="Y28" s="7">
        <v>6.1808258474023816E-4</v>
      </c>
      <c r="AA28" s="5"/>
    </row>
    <row r="29" spans="1:27" ht="18.75">
      <c r="A29" s="2" t="s">
        <v>35</v>
      </c>
      <c r="C29" s="4">
        <v>6515544</v>
      </c>
      <c r="D29" s="4"/>
      <c r="E29" s="4">
        <v>70661074680</v>
      </c>
      <c r="F29" s="4"/>
      <c r="G29" s="4">
        <v>54858297066.804001</v>
      </c>
      <c r="H29" s="4"/>
      <c r="I29" s="4">
        <v>0</v>
      </c>
      <c r="J29" s="4"/>
      <c r="K29" s="4">
        <v>0</v>
      </c>
      <c r="L29" s="4"/>
      <c r="M29" s="4">
        <v>-6515544</v>
      </c>
      <c r="N29" s="4"/>
      <c r="O29" s="4">
        <v>0</v>
      </c>
      <c r="P29" s="4"/>
      <c r="Q29" s="4">
        <v>0</v>
      </c>
      <c r="R29" s="4"/>
      <c r="S29" s="4">
        <v>0</v>
      </c>
      <c r="T29" s="4"/>
      <c r="U29" s="4">
        <v>0</v>
      </c>
      <c r="V29" s="4"/>
      <c r="W29" s="4">
        <v>0</v>
      </c>
      <c r="Y29" s="7">
        <v>0</v>
      </c>
      <c r="AA29" s="5"/>
    </row>
    <row r="30" spans="1:27" ht="18.75">
      <c r="A30" s="2" t="s">
        <v>36</v>
      </c>
      <c r="C30" s="4">
        <v>2500000</v>
      </c>
      <c r="D30" s="4"/>
      <c r="E30" s="4">
        <v>12207500000</v>
      </c>
      <c r="F30" s="4"/>
      <c r="G30" s="4">
        <v>6143229000</v>
      </c>
      <c r="H30" s="4"/>
      <c r="I30" s="4">
        <v>0</v>
      </c>
      <c r="J30" s="4"/>
      <c r="K30" s="4">
        <v>0</v>
      </c>
      <c r="L30" s="4"/>
      <c r="M30" s="4">
        <v>-2500000</v>
      </c>
      <c r="N30" s="4"/>
      <c r="O30" s="4">
        <v>6861430148</v>
      </c>
      <c r="P30" s="4"/>
      <c r="Q30" s="4">
        <v>0</v>
      </c>
      <c r="R30" s="4"/>
      <c r="S30" s="4">
        <v>0</v>
      </c>
      <c r="T30" s="4"/>
      <c r="U30" s="4">
        <v>0</v>
      </c>
      <c r="V30" s="4"/>
      <c r="W30" s="4">
        <v>0</v>
      </c>
      <c r="Y30" s="7">
        <v>0</v>
      </c>
      <c r="AA30" s="5"/>
    </row>
    <row r="31" spans="1:27" ht="18.75">
      <c r="A31" s="2" t="s">
        <v>37</v>
      </c>
      <c r="C31" s="4">
        <v>1</v>
      </c>
      <c r="D31" s="4"/>
      <c r="E31" s="4">
        <v>2589</v>
      </c>
      <c r="F31" s="4"/>
      <c r="G31" s="4">
        <v>2741.5898999999999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1</v>
      </c>
      <c r="R31" s="4"/>
      <c r="S31" s="4">
        <v>2463</v>
      </c>
      <c r="T31" s="4"/>
      <c r="U31" s="4">
        <v>2589</v>
      </c>
      <c r="V31" s="4"/>
      <c r="W31" s="4">
        <v>2448.3451500000001</v>
      </c>
      <c r="Y31" s="7">
        <v>4.8443301514895097E-10</v>
      </c>
      <c r="AA31" s="5"/>
    </row>
    <row r="32" spans="1:27" ht="18.75">
      <c r="A32" s="2" t="s">
        <v>38</v>
      </c>
      <c r="C32" s="4">
        <v>900000</v>
      </c>
      <c r="D32" s="4"/>
      <c r="E32" s="4">
        <v>18466780313</v>
      </c>
      <c r="F32" s="4"/>
      <c r="G32" s="4">
        <v>20469477600</v>
      </c>
      <c r="H32" s="4"/>
      <c r="I32" s="4">
        <v>850000</v>
      </c>
      <c r="J32" s="4"/>
      <c r="K32" s="4">
        <v>21524956638</v>
      </c>
      <c r="L32" s="4"/>
      <c r="M32" s="4">
        <v>0</v>
      </c>
      <c r="N32" s="4"/>
      <c r="O32" s="4">
        <v>0</v>
      </c>
      <c r="P32" s="4"/>
      <c r="Q32" s="4">
        <v>1750000</v>
      </c>
      <c r="R32" s="4"/>
      <c r="S32" s="4">
        <v>25470</v>
      </c>
      <c r="T32" s="4"/>
      <c r="U32" s="4">
        <v>39991736951</v>
      </c>
      <c r="V32" s="4"/>
      <c r="W32" s="4">
        <v>44307293625</v>
      </c>
      <c r="Y32" s="7">
        <v>8.7667034379726415E-3</v>
      </c>
      <c r="AA32" s="5"/>
    </row>
    <row r="33" spans="1:27" ht="18.75">
      <c r="A33" s="2" t="s">
        <v>39</v>
      </c>
      <c r="C33" s="4">
        <v>26550844</v>
      </c>
      <c r="D33" s="4"/>
      <c r="E33" s="4">
        <v>314495299748</v>
      </c>
      <c r="F33" s="4"/>
      <c r="G33" s="4">
        <v>259177948815.92401</v>
      </c>
      <c r="H33" s="4"/>
      <c r="I33" s="4">
        <v>11286240</v>
      </c>
      <c r="J33" s="4"/>
      <c r="K33" s="4">
        <v>48610754099</v>
      </c>
      <c r="L33" s="4"/>
      <c r="M33" s="4">
        <v>0</v>
      </c>
      <c r="N33" s="4"/>
      <c r="O33" s="4">
        <v>0</v>
      </c>
      <c r="P33" s="4"/>
      <c r="Q33" s="4">
        <v>37837084</v>
      </c>
      <c r="R33" s="4"/>
      <c r="S33" s="4">
        <v>11410</v>
      </c>
      <c r="T33" s="4"/>
      <c r="U33" s="4">
        <v>440282672527</v>
      </c>
      <c r="V33" s="4"/>
      <c r="W33" s="4">
        <v>429152387725.78198</v>
      </c>
      <c r="Y33" s="7">
        <v>8.4912695068492375E-2</v>
      </c>
      <c r="AA33" s="5"/>
    </row>
    <row r="34" spans="1:27" ht="18.75">
      <c r="A34" s="2" t="s">
        <v>40</v>
      </c>
      <c r="C34" s="4">
        <v>4000000</v>
      </c>
      <c r="D34" s="4"/>
      <c r="E34" s="4">
        <v>92638774873</v>
      </c>
      <c r="F34" s="4"/>
      <c r="G34" s="4">
        <v>63619200000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4000000</v>
      </c>
      <c r="R34" s="4"/>
      <c r="S34" s="4">
        <v>18860</v>
      </c>
      <c r="T34" s="4"/>
      <c r="U34" s="4">
        <v>92638774873</v>
      </c>
      <c r="V34" s="4"/>
      <c r="W34" s="4">
        <v>74991132000</v>
      </c>
      <c r="Y34" s="7">
        <v>1.4837850857830638E-2</v>
      </c>
      <c r="AA34" s="5"/>
    </row>
    <row r="35" spans="1:27" ht="18.75">
      <c r="A35" s="2" t="s">
        <v>41</v>
      </c>
      <c r="C35" s="4">
        <v>6459853</v>
      </c>
      <c r="D35" s="4"/>
      <c r="E35" s="4">
        <v>22682728460</v>
      </c>
      <c r="F35" s="4"/>
      <c r="G35" s="4">
        <v>16894747797.2041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6459853</v>
      </c>
      <c r="R35" s="4"/>
      <c r="S35" s="4">
        <v>2800</v>
      </c>
      <c r="T35" s="4"/>
      <c r="U35" s="4">
        <v>22682728460</v>
      </c>
      <c r="V35" s="4"/>
      <c r="W35" s="4">
        <v>17979967249.02</v>
      </c>
      <c r="Y35" s="7">
        <v>3.5575416099818068E-3</v>
      </c>
      <c r="AA35" s="5"/>
    </row>
    <row r="36" spans="1:27" ht="18.75">
      <c r="A36" s="2" t="s">
        <v>42</v>
      </c>
      <c r="C36" s="4">
        <v>24672280</v>
      </c>
      <c r="D36" s="4"/>
      <c r="E36" s="4">
        <v>251800650792</v>
      </c>
      <c r="F36" s="4"/>
      <c r="G36" s="4">
        <v>195958584672.66</v>
      </c>
      <c r="H36" s="4"/>
      <c r="I36" s="4">
        <v>2000000</v>
      </c>
      <c r="J36" s="4"/>
      <c r="K36" s="4">
        <v>16154977816</v>
      </c>
      <c r="L36" s="4"/>
      <c r="M36" s="4">
        <v>0</v>
      </c>
      <c r="N36" s="4"/>
      <c r="O36" s="4">
        <v>0</v>
      </c>
      <c r="P36" s="4"/>
      <c r="Q36" s="4">
        <v>26672280</v>
      </c>
      <c r="R36" s="4"/>
      <c r="S36" s="4">
        <v>9010</v>
      </c>
      <c r="T36" s="4"/>
      <c r="U36" s="4">
        <v>267955628608</v>
      </c>
      <c r="V36" s="4"/>
      <c r="W36" s="4">
        <v>238887355205.34</v>
      </c>
      <c r="Y36" s="7">
        <v>4.7266588112824415E-2</v>
      </c>
      <c r="AA36" s="5"/>
    </row>
    <row r="37" spans="1:27" ht="18.75">
      <c r="A37" s="2" t="s">
        <v>43</v>
      </c>
      <c r="C37" s="4">
        <v>14131039</v>
      </c>
      <c r="D37" s="4"/>
      <c r="E37" s="4">
        <v>133572478525</v>
      </c>
      <c r="F37" s="4"/>
      <c r="G37" s="4">
        <v>117573049491.242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14131039</v>
      </c>
      <c r="R37" s="4"/>
      <c r="S37" s="4">
        <v>9300</v>
      </c>
      <c r="T37" s="4"/>
      <c r="U37" s="4">
        <v>133572478525</v>
      </c>
      <c r="V37" s="4"/>
      <c r="W37" s="4">
        <v>130636721656.935</v>
      </c>
      <c r="Y37" s="7">
        <v>2.5847965496794145E-2</v>
      </c>
      <c r="AA37" s="5"/>
    </row>
    <row r="38" spans="1:27" ht="18.75">
      <c r="A38" s="2" t="s">
        <v>44</v>
      </c>
      <c r="C38" s="4">
        <v>25393369</v>
      </c>
      <c r="D38" s="4"/>
      <c r="E38" s="4">
        <v>149265087927</v>
      </c>
      <c r="F38" s="4"/>
      <c r="G38" s="4">
        <v>105310785711.965</v>
      </c>
      <c r="H38" s="4"/>
      <c r="I38" s="4">
        <v>0</v>
      </c>
      <c r="J38" s="4"/>
      <c r="K38" s="4">
        <v>0</v>
      </c>
      <c r="L38" s="4"/>
      <c r="M38" s="4">
        <v>-12593369</v>
      </c>
      <c r="N38" s="4"/>
      <c r="O38" s="4">
        <v>54466359473</v>
      </c>
      <c r="P38" s="4"/>
      <c r="Q38" s="4">
        <v>12800000</v>
      </c>
      <c r="R38" s="4"/>
      <c r="S38" s="4">
        <v>4580</v>
      </c>
      <c r="T38" s="4"/>
      <c r="U38" s="4">
        <v>75239844133</v>
      </c>
      <c r="V38" s="4"/>
      <c r="W38" s="4">
        <v>58275187200</v>
      </c>
      <c r="Y38" s="7">
        <v>1.153041050754856E-2</v>
      </c>
      <c r="AA38" s="5"/>
    </row>
    <row r="39" spans="1:27" ht="18.75">
      <c r="A39" s="2" t="s">
        <v>45</v>
      </c>
      <c r="C39" s="4">
        <v>10233871</v>
      </c>
      <c r="D39" s="4"/>
      <c r="E39" s="4">
        <v>114935274119</v>
      </c>
      <c r="F39" s="4"/>
      <c r="G39" s="4">
        <v>109054339892.136</v>
      </c>
      <c r="H39" s="4"/>
      <c r="I39" s="4">
        <v>0</v>
      </c>
      <c r="J39" s="4"/>
      <c r="K39" s="4">
        <v>0</v>
      </c>
      <c r="L39" s="4"/>
      <c r="M39" s="4">
        <v>-1500000</v>
      </c>
      <c r="N39" s="4"/>
      <c r="O39" s="4">
        <v>17922721575</v>
      </c>
      <c r="P39" s="4"/>
      <c r="Q39" s="4">
        <v>8733871</v>
      </c>
      <c r="R39" s="4"/>
      <c r="S39" s="4">
        <v>12000</v>
      </c>
      <c r="T39" s="4"/>
      <c r="U39" s="4">
        <v>98088969213</v>
      </c>
      <c r="V39" s="4"/>
      <c r="W39" s="4">
        <v>104182853610.60001</v>
      </c>
      <c r="Y39" s="7">
        <v>2.0613765955917095E-2</v>
      </c>
      <c r="AA39" s="5"/>
    </row>
    <row r="40" spans="1:27" ht="18.75">
      <c r="A40" s="2" t="s">
        <v>46</v>
      </c>
      <c r="C40" s="4">
        <v>40000000</v>
      </c>
      <c r="D40" s="4"/>
      <c r="E40" s="4">
        <v>607629362996</v>
      </c>
      <c r="F40" s="4"/>
      <c r="G40" s="4">
        <v>536389380000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40000000</v>
      </c>
      <c r="R40" s="4"/>
      <c r="S40" s="4">
        <v>15950</v>
      </c>
      <c r="T40" s="4"/>
      <c r="U40" s="4">
        <v>607629362996</v>
      </c>
      <c r="V40" s="4"/>
      <c r="W40" s="4">
        <v>634203900000</v>
      </c>
      <c r="Y40" s="7">
        <v>0.12548447570646801</v>
      </c>
      <c r="AA40" s="5"/>
    </row>
    <row r="41" spans="1:27" ht="18.75">
      <c r="A41" s="2" t="s">
        <v>47</v>
      </c>
      <c r="C41" s="4">
        <v>5340265</v>
      </c>
      <c r="D41" s="4"/>
      <c r="E41" s="4">
        <v>91627568860</v>
      </c>
      <c r="F41" s="4"/>
      <c r="G41" s="4">
        <v>84139573208.512497</v>
      </c>
      <c r="H41" s="4"/>
      <c r="I41" s="4">
        <v>710876</v>
      </c>
      <c r="J41" s="4"/>
      <c r="K41" s="4">
        <v>11609676830</v>
      </c>
      <c r="L41" s="4"/>
      <c r="M41" s="4">
        <v>0</v>
      </c>
      <c r="N41" s="4"/>
      <c r="O41" s="4">
        <v>0</v>
      </c>
      <c r="P41" s="4"/>
      <c r="Q41" s="4">
        <v>6051141</v>
      </c>
      <c r="R41" s="4"/>
      <c r="S41" s="4">
        <v>18000</v>
      </c>
      <c r="T41" s="4"/>
      <c r="U41" s="4">
        <v>103237245690</v>
      </c>
      <c r="V41" s="4"/>
      <c r="W41" s="4">
        <v>108272460798.89999</v>
      </c>
      <c r="Y41" s="7">
        <v>2.1422941386514772E-2</v>
      </c>
      <c r="AA41" s="5"/>
    </row>
    <row r="42" spans="1:27" ht="18.75">
      <c r="A42" s="2" t="s">
        <v>48</v>
      </c>
      <c r="C42" s="4">
        <v>3000000</v>
      </c>
      <c r="D42" s="4"/>
      <c r="E42" s="4">
        <v>67909952524</v>
      </c>
      <c r="F42" s="4"/>
      <c r="G42" s="4">
        <v>57615138000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3000000</v>
      </c>
      <c r="R42" s="4"/>
      <c r="S42" s="4">
        <v>21740</v>
      </c>
      <c r="T42" s="4"/>
      <c r="U42" s="4">
        <v>67909952524</v>
      </c>
      <c r="V42" s="4"/>
      <c r="W42" s="4">
        <v>64831941000</v>
      </c>
      <c r="Y42" s="7">
        <v>1.2827739036952734E-2</v>
      </c>
      <c r="AA42" s="5"/>
    </row>
    <row r="43" spans="1:27" ht="18.75">
      <c r="A43" s="2" t="s">
        <v>49</v>
      </c>
      <c r="C43" s="4">
        <v>4208399</v>
      </c>
      <c r="D43" s="4"/>
      <c r="E43" s="4">
        <v>101821562599</v>
      </c>
      <c r="F43" s="4"/>
      <c r="G43" s="4">
        <v>80236826117.720993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4208399</v>
      </c>
      <c r="R43" s="4"/>
      <c r="S43" s="4">
        <v>19800</v>
      </c>
      <c r="T43" s="4"/>
      <c r="U43" s="4">
        <v>101821562599</v>
      </c>
      <c r="V43" s="4"/>
      <c r="W43" s="4">
        <v>82830508713.809998</v>
      </c>
      <c r="Y43" s="7">
        <v>1.6388960961060753E-2</v>
      </c>
      <c r="AA43" s="5"/>
    </row>
    <row r="44" spans="1:27" ht="18.75">
      <c r="A44" s="2" t="s">
        <v>50</v>
      </c>
      <c r="C44" s="4">
        <v>1700000</v>
      </c>
      <c r="D44" s="4"/>
      <c r="E44" s="4">
        <v>4952065361</v>
      </c>
      <c r="F44" s="4"/>
      <c r="G44" s="4">
        <v>11998183500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1700000</v>
      </c>
      <c r="R44" s="4"/>
      <c r="S44" s="4">
        <v>7410</v>
      </c>
      <c r="T44" s="4"/>
      <c r="U44" s="4">
        <v>4952065361</v>
      </c>
      <c r="V44" s="4"/>
      <c r="W44" s="4">
        <v>12522047850</v>
      </c>
      <c r="Y44" s="7">
        <v>2.4776300007435387E-3</v>
      </c>
      <c r="AA44" s="5"/>
    </row>
    <row r="45" spans="1:27" ht="18.75">
      <c r="A45" s="2" t="s">
        <v>51</v>
      </c>
      <c r="C45" s="4">
        <v>20884146</v>
      </c>
      <c r="D45" s="4"/>
      <c r="E45" s="4">
        <v>94404086903</v>
      </c>
      <c r="F45" s="4"/>
      <c r="G45" s="4">
        <v>134939254653.45</v>
      </c>
      <c r="H45" s="4"/>
      <c r="I45" s="4">
        <v>0</v>
      </c>
      <c r="J45" s="4"/>
      <c r="K45" s="4">
        <v>0</v>
      </c>
      <c r="L45" s="4"/>
      <c r="M45" s="4">
        <v>-4364152</v>
      </c>
      <c r="N45" s="4"/>
      <c r="O45" s="4">
        <v>28608918094</v>
      </c>
      <c r="P45" s="4"/>
      <c r="Q45" s="4">
        <v>16519994</v>
      </c>
      <c r="R45" s="4"/>
      <c r="S45" s="4">
        <v>7030</v>
      </c>
      <c r="T45" s="4"/>
      <c r="U45" s="4">
        <v>74676500974</v>
      </c>
      <c r="V45" s="4"/>
      <c r="W45" s="4">
        <v>115444551250.97099</v>
      </c>
      <c r="Y45" s="7">
        <v>2.2842021291412069E-2</v>
      </c>
      <c r="AA45" s="5"/>
    </row>
    <row r="46" spans="1:27" ht="18.75">
      <c r="A46" s="2" t="s">
        <v>52</v>
      </c>
      <c r="C46" s="4">
        <v>3573734</v>
      </c>
      <c r="D46" s="4"/>
      <c r="E46" s="4">
        <v>121029577100</v>
      </c>
      <c r="F46" s="4"/>
      <c r="G46" s="4">
        <v>90943239237.119995</v>
      </c>
      <c r="H46" s="4"/>
      <c r="I46" s="4">
        <v>12309528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15883262</v>
      </c>
      <c r="R46" s="4"/>
      <c r="S46" s="4">
        <v>6007</v>
      </c>
      <c r="T46" s="4"/>
      <c r="U46" s="4">
        <v>121029577100</v>
      </c>
      <c r="V46" s="4"/>
      <c r="W46" s="4">
        <v>94843060842.737701</v>
      </c>
      <c r="Y46" s="7">
        <v>1.8765781421791299E-2</v>
      </c>
      <c r="AA46" s="5"/>
    </row>
    <row r="47" spans="1:27" ht="18.75">
      <c r="A47" s="2" t="s">
        <v>53</v>
      </c>
      <c r="C47" s="4">
        <v>80313993</v>
      </c>
      <c r="D47" s="4"/>
      <c r="E47" s="4">
        <v>411919138738</v>
      </c>
      <c r="F47" s="4"/>
      <c r="G47" s="4">
        <v>389121271990.802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80313993</v>
      </c>
      <c r="R47" s="4"/>
      <c r="S47" s="4">
        <v>4950</v>
      </c>
      <c r="T47" s="4"/>
      <c r="U47" s="4">
        <v>411919138738</v>
      </c>
      <c r="V47" s="4"/>
      <c r="W47" s="4">
        <v>395188817471.16699</v>
      </c>
      <c r="Y47" s="7">
        <v>7.8192615285759798E-2</v>
      </c>
      <c r="AA47" s="5"/>
    </row>
    <row r="48" spans="1:27" ht="18.75">
      <c r="A48" s="2" t="s">
        <v>54</v>
      </c>
      <c r="C48" s="4">
        <v>22629704</v>
      </c>
      <c r="D48" s="4"/>
      <c r="E48" s="4">
        <v>84684051258</v>
      </c>
      <c r="F48" s="4"/>
      <c r="G48" s="4">
        <v>41435895475.130402</v>
      </c>
      <c r="H48" s="4"/>
      <c r="I48" s="4">
        <v>0</v>
      </c>
      <c r="J48" s="4"/>
      <c r="K48" s="4">
        <v>0</v>
      </c>
      <c r="L48" s="4"/>
      <c r="M48" s="4">
        <v>-22629704</v>
      </c>
      <c r="N48" s="4"/>
      <c r="O48" s="4">
        <v>44457912994</v>
      </c>
      <c r="P48" s="4"/>
      <c r="Q48" s="4">
        <v>0</v>
      </c>
      <c r="R48" s="4"/>
      <c r="S48" s="4">
        <v>0</v>
      </c>
      <c r="T48" s="4"/>
      <c r="U48" s="4">
        <v>0</v>
      </c>
      <c r="V48" s="4"/>
      <c r="W48" s="4">
        <v>0</v>
      </c>
      <c r="Y48" s="7">
        <v>0</v>
      </c>
      <c r="AA48" s="5"/>
    </row>
    <row r="49" spans="1:27" ht="18.75">
      <c r="A49" s="2" t="s">
        <v>55</v>
      </c>
      <c r="C49" s="4">
        <v>2490764</v>
      </c>
      <c r="D49" s="4"/>
      <c r="E49" s="4">
        <v>40209921547</v>
      </c>
      <c r="F49" s="4"/>
      <c r="G49" s="4">
        <v>35034606951.93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2490764</v>
      </c>
      <c r="R49" s="4"/>
      <c r="S49" s="4">
        <v>14060</v>
      </c>
      <c r="T49" s="4"/>
      <c r="U49" s="4">
        <v>40209921547</v>
      </c>
      <c r="V49" s="4"/>
      <c r="W49" s="4">
        <v>34811771996.052002</v>
      </c>
      <c r="Y49" s="7">
        <v>6.8879061723488158E-3</v>
      </c>
      <c r="AA49" s="5"/>
    </row>
    <row r="50" spans="1:27" ht="18.75">
      <c r="A50" s="2" t="s">
        <v>56</v>
      </c>
      <c r="C50" s="4">
        <v>85000000</v>
      </c>
      <c r="D50" s="4"/>
      <c r="E50" s="4">
        <v>218753818289</v>
      </c>
      <c r="F50" s="4"/>
      <c r="G50" s="4">
        <v>118376444250</v>
      </c>
      <c r="H50" s="4"/>
      <c r="I50" s="4">
        <v>0</v>
      </c>
      <c r="J50" s="4"/>
      <c r="K50" s="4">
        <v>0</v>
      </c>
      <c r="L50" s="4"/>
      <c r="M50" s="4">
        <v>-8088516</v>
      </c>
      <c r="N50" s="4"/>
      <c r="O50" s="4">
        <v>12916459828</v>
      </c>
      <c r="P50" s="4"/>
      <c r="Q50" s="4">
        <v>76911484</v>
      </c>
      <c r="R50" s="4"/>
      <c r="S50" s="4">
        <v>1659</v>
      </c>
      <c r="T50" s="4"/>
      <c r="U50" s="4">
        <v>197937421128</v>
      </c>
      <c r="V50" s="4"/>
      <c r="W50" s="4">
        <v>126836954851.862</v>
      </c>
      <c r="Y50" s="7">
        <v>2.5096138292102676E-2</v>
      </c>
      <c r="AA50" s="5"/>
    </row>
    <row r="51" spans="1:27" ht="18.75">
      <c r="A51" s="2" t="s">
        <v>57</v>
      </c>
      <c r="C51" s="4">
        <v>3000000</v>
      </c>
      <c r="D51" s="4"/>
      <c r="E51" s="4">
        <v>37751537099</v>
      </c>
      <c r="F51" s="4"/>
      <c r="G51" s="4">
        <v>92208078000</v>
      </c>
      <c r="H51" s="4"/>
      <c r="I51" s="4">
        <v>4471662</v>
      </c>
      <c r="J51" s="4"/>
      <c r="K51" s="4">
        <v>136853646004</v>
      </c>
      <c r="L51" s="4"/>
      <c r="M51" s="4">
        <v>0</v>
      </c>
      <c r="N51" s="4"/>
      <c r="O51" s="4">
        <v>0</v>
      </c>
      <c r="P51" s="4"/>
      <c r="Q51" s="4">
        <v>7471662</v>
      </c>
      <c r="R51" s="4"/>
      <c r="S51" s="4">
        <v>36720</v>
      </c>
      <c r="T51" s="4"/>
      <c r="U51" s="4">
        <v>174605183103</v>
      </c>
      <c r="V51" s="4"/>
      <c r="W51" s="4">
        <v>272726990039.59201</v>
      </c>
      <c r="Y51" s="7">
        <v>5.3962145858960073E-2</v>
      </c>
      <c r="AA51" s="5"/>
    </row>
    <row r="52" spans="1:27" ht="18.75">
      <c r="A52" s="2" t="s">
        <v>58</v>
      </c>
      <c r="C52" s="4">
        <v>5000000</v>
      </c>
      <c r="D52" s="4"/>
      <c r="E52" s="4">
        <v>140038220602</v>
      </c>
      <c r="F52" s="4"/>
      <c r="G52" s="4">
        <v>55766205000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5000000</v>
      </c>
      <c r="R52" s="4"/>
      <c r="S52" s="4">
        <v>11220</v>
      </c>
      <c r="T52" s="4"/>
      <c r="U52" s="4">
        <v>140038220602</v>
      </c>
      <c r="V52" s="4"/>
      <c r="W52" s="4">
        <v>55766205000</v>
      </c>
      <c r="Y52" s="7">
        <v>1.1033979760396325E-2</v>
      </c>
      <c r="AA52" s="5"/>
    </row>
    <row r="53" spans="1:27" ht="18.75">
      <c r="A53" s="2" t="s">
        <v>59</v>
      </c>
      <c r="C53" s="4">
        <v>3100000</v>
      </c>
      <c r="D53" s="4"/>
      <c r="E53" s="4">
        <v>43314649108</v>
      </c>
      <c r="F53" s="4"/>
      <c r="G53" s="4">
        <v>73032853500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3100000</v>
      </c>
      <c r="R53" s="4"/>
      <c r="S53" s="4">
        <v>27600</v>
      </c>
      <c r="T53" s="4"/>
      <c r="U53" s="4">
        <v>43314649108</v>
      </c>
      <c r="V53" s="4"/>
      <c r="W53" s="4">
        <v>85050918000</v>
      </c>
      <c r="Y53" s="7">
        <v>1.6828294265588406E-2</v>
      </c>
      <c r="AA53" s="5"/>
    </row>
    <row r="54" spans="1:27" ht="18.75">
      <c r="A54" s="2" t="s">
        <v>60</v>
      </c>
      <c r="C54" s="4">
        <v>5560193</v>
      </c>
      <c r="D54" s="4"/>
      <c r="E54" s="4">
        <v>91971387782</v>
      </c>
      <c r="F54" s="4"/>
      <c r="G54" s="4">
        <v>31504526154.404999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5560193</v>
      </c>
      <c r="R54" s="4"/>
      <c r="S54" s="4">
        <v>5700</v>
      </c>
      <c r="T54" s="4"/>
      <c r="U54" s="4">
        <v>91971387782</v>
      </c>
      <c r="V54" s="4"/>
      <c r="W54" s="4">
        <v>31504526154.404999</v>
      </c>
      <c r="Y54" s="7">
        <v>6.2335298582462517E-3</v>
      </c>
      <c r="AA54" s="5"/>
    </row>
    <row r="55" spans="1:27" ht="18.75">
      <c r="A55" s="2" t="s">
        <v>61</v>
      </c>
      <c r="C55" s="4">
        <v>5733539</v>
      </c>
      <c r="D55" s="4"/>
      <c r="E55" s="4">
        <v>54511356123</v>
      </c>
      <c r="F55" s="4"/>
      <c r="G55" s="4">
        <v>45538401299.170502</v>
      </c>
      <c r="H55" s="4"/>
      <c r="I55" s="4">
        <v>4000000</v>
      </c>
      <c r="J55" s="4"/>
      <c r="K55" s="4">
        <v>34031551900</v>
      </c>
      <c r="L55" s="4"/>
      <c r="M55" s="4">
        <v>0</v>
      </c>
      <c r="N55" s="4"/>
      <c r="O55" s="4">
        <v>0</v>
      </c>
      <c r="P55" s="4"/>
      <c r="Q55" s="4">
        <v>9733539</v>
      </c>
      <c r="R55" s="4"/>
      <c r="S55" s="4">
        <v>8800</v>
      </c>
      <c r="T55" s="4"/>
      <c r="U55" s="4">
        <v>88542908023</v>
      </c>
      <c r="V55" s="4"/>
      <c r="W55" s="4">
        <v>85145495097.960007</v>
      </c>
      <c r="Y55" s="7">
        <v>1.6847007423220126E-2</v>
      </c>
      <c r="AA55" s="5"/>
    </row>
    <row r="56" spans="1:27" ht="18.75">
      <c r="A56" s="2" t="s">
        <v>62</v>
      </c>
      <c r="C56" s="4">
        <v>16000000</v>
      </c>
      <c r="D56" s="4"/>
      <c r="E56" s="4">
        <v>129650884041</v>
      </c>
      <c r="F56" s="4"/>
      <c r="G56" s="4">
        <v>77074660800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16000000</v>
      </c>
      <c r="R56" s="4"/>
      <c r="S56" s="4">
        <v>5980</v>
      </c>
      <c r="T56" s="4"/>
      <c r="U56" s="4">
        <v>129650884041</v>
      </c>
      <c r="V56" s="4"/>
      <c r="W56" s="4">
        <v>95110704000</v>
      </c>
      <c r="Y56" s="7">
        <v>1.8818737673346176E-2</v>
      </c>
      <c r="AA56" s="5"/>
    </row>
    <row r="57" spans="1:27" ht="18.75">
      <c r="A57" s="2" t="s">
        <v>63</v>
      </c>
      <c r="C57" s="4">
        <v>3386057</v>
      </c>
      <c r="D57" s="4"/>
      <c r="E57" s="4">
        <v>41471895058</v>
      </c>
      <c r="F57" s="4"/>
      <c r="G57" s="4">
        <v>48805694432.324997</v>
      </c>
      <c r="H57" s="4"/>
      <c r="I57" s="4">
        <v>0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3386057</v>
      </c>
      <c r="R57" s="4"/>
      <c r="S57" s="4">
        <v>15910</v>
      </c>
      <c r="T57" s="4"/>
      <c r="U57" s="4">
        <v>41471895058</v>
      </c>
      <c r="V57" s="4"/>
      <c r="W57" s="4">
        <v>53551627477.123497</v>
      </c>
      <c r="Y57" s="7">
        <v>1.0595800336760667E-2</v>
      </c>
      <c r="AA57" s="5"/>
    </row>
    <row r="58" spans="1:27" ht="18.75">
      <c r="A58" s="2" t="s">
        <v>64</v>
      </c>
      <c r="C58" s="4">
        <v>10200</v>
      </c>
      <c r="D58" s="4"/>
      <c r="E58" s="4">
        <v>698446833</v>
      </c>
      <c r="F58" s="4"/>
      <c r="G58" s="4">
        <v>465323353.82999998</v>
      </c>
      <c r="H58" s="4"/>
      <c r="I58" s="4">
        <v>0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10200</v>
      </c>
      <c r="R58" s="4"/>
      <c r="S58" s="4">
        <v>45893</v>
      </c>
      <c r="T58" s="4"/>
      <c r="U58" s="4">
        <v>698446833</v>
      </c>
      <c r="V58" s="4"/>
      <c r="W58" s="4">
        <v>465323353.82999998</v>
      </c>
      <c r="Y58" s="7">
        <v>9.2069533298885184E-5</v>
      </c>
      <c r="AA58" s="5"/>
    </row>
    <row r="59" spans="1:27" ht="18.75">
      <c r="A59" s="2" t="s">
        <v>65</v>
      </c>
      <c r="C59" s="4">
        <v>5990742</v>
      </c>
      <c r="D59" s="4"/>
      <c r="E59" s="4">
        <v>52277530330</v>
      </c>
      <c r="F59" s="4"/>
      <c r="G59" s="4">
        <f>24862530330.2925-15</f>
        <v>24862530315.2925</v>
      </c>
      <c r="H59" s="4"/>
      <c r="I59" s="4">
        <v>0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5990742</v>
      </c>
      <c r="R59" s="4"/>
      <c r="S59" s="4">
        <v>4881</v>
      </c>
      <c r="T59" s="4"/>
      <c r="U59" s="4">
        <v>52277530330</v>
      </c>
      <c r="V59" s="4"/>
      <c r="W59" s="4">
        <v>29066828872.3731</v>
      </c>
      <c r="Y59" s="7">
        <v>5.7512036452304462E-3</v>
      </c>
      <c r="AA59" s="5"/>
    </row>
    <row r="60" spans="1:27" ht="18.75">
      <c r="A60" s="2" t="s">
        <v>66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8021784</v>
      </c>
      <c r="J60" s="4"/>
      <c r="K60" s="4">
        <v>76957710594</v>
      </c>
      <c r="L60" s="4"/>
      <c r="M60" s="4">
        <v>-8021784</v>
      </c>
      <c r="N60" s="4"/>
      <c r="O60" s="4">
        <v>79740504887</v>
      </c>
      <c r="P60" s="4"/>
      <c r="Q60" s="4">
        <v>0</v>
      </c>
      <c r="R60" s="4"/>
      <c r="S60" s="4">
        <v>0</v>
      </c>
      <c r="T60" s="4"/>
      <c r="U60" s="4">
        <v>0</v>
      </c>
      <c r="V60" s="4"/>
      <c r="W60" s="4">
        <v>0</v>
      </c>
      <c r="Y60" s="7">
        <v>0</v>
      </c>
      <c r="AA60" s="5"/>
    </row>
    <row r="61" spans="1:27" ht="18.75">
      <c r="A61" s="2" t="s">
        <v>67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70247</v>
      </c>
      <c r="J61" s="4"/>
      <c r="K61" s="4">
        <v>70310780</v>
      </c>
      <c r="L61" s="4"/>
      <c r="M61" s="4">
        <v>0</v>
      </c>
      <c r="N61" s="4"/>
      <c r="O61" s="4">
        <v>0</v>
      </c>
      <c r="P61" s="4"/>
      <c r="Q61" s="4">
        <v>70247</v>
      </c>
      <c r="R61" s="4"/>
      <c r="S61" s="4">
        <v>1000</v>
      </c>
      <c r="T61" s="4"/>
      <c r="U61" s="4">
        <v>70310780</v>
      </c>
      <c r="V61" s="4"/>
      <c r="W61" s="4">
        <f>69829030.35-18</f>
        <v>69829012.349999994</v>
      </c>
      <c r="Y61" s="7">
        <v>1.3816466602996652E-5</v>
      </c>
      <c r="AA61" s="5"/>
    </row>
    <row r="62" spans="1:27" ht="19.5" thickBot="1">
      <c r="C62" s="9">
        <f>SUM(C9:C61)</f>
        <v>682778710</v>
      </c>
      <c r="D62" s="4"/>
      <c r="E62" s="9">
        <f>SUM(E9:E61)</f>
        <v>5220114617916</v>
      </c>
      <c r="F62" s="4"/>
      <c r="G62" s="9">
        <f>SUM(G9:G61)</f>
        <v>4387882025529.3286</v>
      </c>
      <c r="H62" s="4"/>
      <c r="I62" s="9">
        <f>SUM(I9:I61)</f>
        <v>52587124</v>
      </c>
      <c r="J62" s="4"/>
      <c r="K62" s="9">
        <f>SUM(K9:K61)</f>
        <v>437085539310</v>
      </c>
      <c r="L62" s="4"/>
      <c r="M62" s="9">
        <f>SUM(M9:M61)</f>
        <v>-100313069</v>
      </c>
      <c r="N62" s="4"/>
      <c r="O62" s="9">
        <f>SUM(O9:O61)</f>
        <v>389494699582</v>
      </c>
      <c r="P62" s="4"/>
      <c r="Q62" s="9">
        <f>SUM(Q9:Q61)</f>
        <v>635052765</v>
      </c>
      <c r="R62" s="4"/>
      <c r="S62" s="9">
        <f>SUM(S9:S61)</f>
        <v>1104002</v>
      </c>
      <c r="T62" s="4"/>
      <c r="U62" s="9">
        <f>SUM(U9:U61)</f>
        <v>5163888747182</v>
      </c>
      <c r="V62" s="4"/>
      <c r="W62" s="9">
        <f>SUM(W9:W61)</f>
        <v>4927528233994.9297</v>
      </c>
      <c r="Y62" s="10">
        <f>SUM(Y9:Y61)</f>
        <v>0.97496766729386564</v>
      </c>
    </row>
    <row r="63" spans="1:27" ht="19.5" thickTop="1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7" ht="18.75">
      <c r="E64" s="11"/>
      <c r="G64" s="4"/>
      <c r="I64" s="3"/>
      <c r="K64" s="3"/>
      <c r="M64" s="12"/>
      <c r="O64" s="3"/>
      <c r="U64" s="11"/>
      <c r="W64" s="4"/>
    </row>
    <row r="65" spans="3:23" ht="18.75">
      <c r="C65" s="11"/>
      <c r="D65" s="11"/>
      <c r="E65" s="11"/>
      <c r="F65" s="11"/>
      <c r="G65" s="11"/>
      <c r="W65" s="4"/>
    </row>
    <row r="66" spans="3:23" ht="18.75">
      <c r="K66" s="11"/>
      <c r="M66" s="3"/>
      <c r="O66" s="3"/>
      <c r="U66" s="11"/>
      <c r="W66" s="4"/>
    </row>
    <row r="67" spans="3:23" ht="18.75">
      <c r="W67" s="4"/>
    </row>
    <row r="68" spans="3:23" ht="18.75">
      <c r="W68" s="4"/>
    </row>
    <row r="70" spans="3:23">
      <c r="W70" s="11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tabSelected="1" view="pageBreakPreview" zoomScale="160" zoomScaleNormal="100" zoomScaleSheetLayoutView="160" workbookViewId="0">
      <selection activeCell="E7" sqref="E7"/>
    </sheetView>
  </sheetViews>
  <sheetFormatPr defaultRowHeight="15"/>
  <cols>
    <col min="1" max="1" width="24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8.7109375" style="1" bestFit="1" customWidth="1"/>
    <col min="10" max="10" width="20.5703125" style="1" bestFit="1" customWidth="1"/>
    <col min="11" max="16384" width="9.140625" style="1"/>
  </cols>
  <sheetData>
    <row r="2" spans="1:10" ht="23.25">
      <c r="A2" s="16" t="s">
        <v>0</v>
      </c>
      <c r="B2" s="16"/>
      <c r="C2" s="16"/>
      <c r="D2" s="16"/>
      <c r="E2" s="16"/>
      <c r="F2" s="16"/>
      <c r="G2" s="16"/>
    </row>
    <row r="3" spans="1:10" ht="23.25">
      <c r="A3" s="16" t="s">
        <v>104</v>
      </c>
      <c r="B3" s="16"/>
      <c r="C3" s="16"/>
      <c r="D3" s="16"/>
      <c r="E3" s="16"/>
      <c r="F3" s="16"/>
      <c r="G3" s="16"/>
    </row>
    <row r="4" spans="1:10" ht="23.25">
      <c r="A4" s="16" t="s">
        <v>2</v>
      </c>
      <c r="B4" s="16"/>
      <c r="C4" s="16"/>
      <c r="D4" s="16"/>
      <c r="E4" s="16"/>
      <c r="F4" s="16"/>
      <c r="G4" s="16"/>
    </row>
    <row r="6" spans="1:10" ht="23.25">
      <c r="A6" s="15" t="s">
        <v>108</v>
      </c>
      <c r="C6" s="15" t="s">
        <v>75</v>
      </c>
      <c r="E6" s="15" t="s">
        <v>164</v>
      </c>
      <c r="G6" s="15" t="s">
        <v>13</v>
      </c>
      <c r="I6" s="3"/>
      <c r="J6" s="3"/>
    </row>
    <row r="7" spans="1:10" ht="18.75">
      <c r="A7" s="2" t="s">
        <v>174</v>
      </c>
      <c r="C7" s="4">
        <v>399185820267</v>
      </c>
      <c r="E7" s="7">
        <v>0.82020000000000004</v>
      </c>
      <c r="G7" s="7">
        <v>7.9000000000000001E-2</v>
      </c>
      <c r="I7" s="7"/>
      <c r="J7" s="5"/>
    </row>
    <row r="8" spans="1:10" ht="18.75">
      <c r="A8" s="2" t="s">
        <v>175</v>
      </c>
      <c r="C8" s="4">
        <v>0</v>
      </c>
      <c r="E8" s="7">
        <v>0</v>
      </c>
      <c r="G8" s="7">
        <v>0</v>
      </c>
      <c r="I8" s="7"/>
      <c r="J8" s="5"/>
    </row>
    <row r="9" spans="1:10" ht="18.75">
      <c r="A9" s="2" t="s">
        <v>176</v>
      </c>
      <c r="C9" s="4">
        <v>-129420148</v>
      </c>
      <c r="E9" s="7">
        <v>-2.9999999999999997E-4</v>
      </c>
      <c r="G9" s="7">
        <v>0</v>
      </c>
      <c r="I9" s="7"/>
      <c r="J9" s="5"/>
    </row>
    <row r="10" spans="1:10" ht="19.5" thickBot="1">
      <c r="C10" s="9">
        <f>SUM(C7:C9)</f>
        <v>399056400119</v>
      </c>
      <c r="E10" s="10">
        <f>SUM(E7:E9)</f>
        <v>0.81990000000000007</v>
      </c>
      <c r="F10" s="7"/>
      <c r="G10" s="10">
        <f>SUM(G7:G9)</f>
        <v>7.9000000000000001E-2</v>
      </c>
      <c r="I10" s="4"/>
    </row>
    <row r="11" spans="1:10" ht="15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2"/>
  <sheetViews>
    <sheetView rightToLeft="1" view="pageBreakPreview" zoomScale="90" zoomScaleNormal="100" zoomScaleSheetLayoutView="90" workbookViewId="0">
      <selection activeCell="S10" sqref="S10"/>
    </sheetView>
  </sheetViews>
  <sheetFormatPr defaultRowHeight="1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17.7109375" style="1" customWidth="1"/>
    <col min="22" max="16384" width="9.140625" style="1"/>
  </cols>
  <sheetData>
    <row r="2" spans="1:21" ht="23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1" ht="23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1" ht="23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21" ht="30">
      <c r="A6" s="16" t="s">
        <v>70</v>
      </c>
      <c r="C6" s="15" t="s">
        <v>71</v>
      </c>
      <c r="D6" s="15" t="s">
        <v>71</v>
      </c>
      <c r="E6" s="15" t="s">
        <v>71</v>
      </c>
      <c r="F6" s="15" t="s">
        <v>71</v>
      </c>
      <c r="G6" s="15" t="s">
        <v>71</v>
      </c>
      <c r="H6" s="15" t="s">
        <v>71</v>
      </c>
      <c r="I6" s="15" t="s">
        <v>71</v>
      </c>
      <c r="K6" s="17" t="s">
        <v>4</v>
      </c>
      <c r="M6" s="15" t="s">
        <v>5</v>
      </c>
      <c r="N6" s="15" t="s">
        <v>5</v>
      </c>
      <c r="O6" s="15" t="s">
        <v>5</v>
      </c>
      <c r="Q6" s="17" t="s">
        <v>6</v>
      </c>
      <c r="R6" s="17" t="s">
        <v>6</v>
      </c>
      <c r="S6" s="17" t="s">
        <v>6</v>
      </c>
    </row>
    <row r="7" spans="1:21" ht="23.25">
      <c r="A7" s="15" t="s">
        <v>70</v>
      </c>
      <c r="C7" s="15" t="s">
        <v>72</v>
      </c>
      <c r="E7" s="15" t="s">
        <v>73</v>
      </c>
      <c r="G7" s="15" t="s">
        <v>74</v>
      </c>
      <c r="I7" s="15" t="s">
        <v>68</v>
      </c>
      <c r="K7" s="15" t="s">
        <v>75</v>
      </c>
      <c r="M7" s="15" t="s">
        <v>76</v>
      </c>
      <c r="O7" s="15" t="s">
        <v>77</v>
      </c>
      <c r="Q7" s="15" t="s">
        <v>75</v>
      </c>
      <c r="S7" s="15" t="s">
        <v>69</v>
      </c>
      <c r="U7" s="4"/>
    </row>
    <row r="8" spans="1:21" ht="18.75">
      <c r="A8" s="2" t="s">
        <v>78</v>
      </c>
      <c r="C8" s="6" t="s">
        <v>79</v>
      </c>
      <c r="D8" s="6"/>
      <c r="E8" s="8" t="s">
        <v>80</v>
      </c>
      <c r="F8" s="8"/>
      <c r="G8" s="8" t="s">
        <v>81</v>
      </c>
      <c r="I8" s="4">
        <v>0</v>
      </c>
      <c r="J8" s="4"/>
      <c r="K8" s="4">
        <v>11065063809</v>
      </c>
      <c r="L8" s="4"/>
      <c r="M8" s="4">
        <v>44419952767</v>
      </c>
      <c r="N8" s="4"/>
      <c r="O8" s="4">
        <v>55400000300</v>
      </c>
      <c r="P8" s="4"/>
      <c r="Q8" s="4">
        <v>85016276</v>
      </c>
      <c r="S8" s="7">
        <v>1.6821439950741992E-5</v>
      </c>
      <c r="U8" s="5"/>
    </row>
    <row r="9" spans="1:21" ht="18.75">
      <c r="A9" s="2" t="s">
        <v>82</v>
      </c>
      <c r="C9" s="6" t="s">
        <v>83</v>
      </c>
      <c r="D9" s="6"/>
      <c r="E9" s="8" t="s">
        <v>80</v>
      </c>
      <c r="F9" s="8"/>
      <c r="G9" s="8" t="s">
        <v>84</v>
      </c>
      <c r="I9" s="4">
        <v>10</v>
      </c>
      <c r="J9" s="4"/>
      <c r="K9" s="4">
        <v>409837</v>
      </c>
      <c r="L9" s="4"/>
      <c r="M9" s="4">
        <v>2677</v>
      </c>
      <c r="N9" s="4"/>
      <c r="O9" s="4">
        <v>0</v>
      </c>
      <c r="P9" s="4"/>
      <c r="Q9" s="4">
        <v>412514</v>
      </c>
      <c r="S9" s="7">
        <v>8.1620600270004555E-8</v>
      </c>
      <c r="U9" s="5"/>
    </row>
    <row r="10" spans="1:21" ht="18.75">
      <c r="A10" s="2" t="s">
        <v>85</v>
      </c>
      <c r="C10" s="6" t="s">
        <v>86</v>
      </c>
      <c r="D10" s="6"/>
      <c r="E10" s="8" t="s">
        <v>80</v>
      </c>
      <c r="F10" s="8"/>
      <c r="G10" s="8" t="s">
        <v>87</v>
      </c>
      <c r="I10" s="4">
        <v>10</v>
      </c>
      <c r="J10" s="4"/>
      <c r="K10" s="4">
        <v>219920</v>
      </c>
      <c r="L10" s="4"/>
      <c r="M10" s="4">
        <v>0</v>
      </c>
      <c r="N10" s="4"/>
      <c r="O10" s="4">
        <v>0</v>
      </c>
      <c r="P10" s="4"/>
      <c r="Q10" s="4">
        <v>219920</v>
      </c>
      <c r="S10" s="7">
        <v>4.3513680532974404E-8</v>
      </c>
      <c r="U10" s="5"/>
    </row>
    <row r="11" spans="1:21" ht="18.75">
      <c r="A11" s="2" t="s">
        <v>88</v>
      </c>
      <c r="C11" s="6" t="s">
        <v>89</v>
      </c>
      <c r="D11" s="6"/>
      <c r="E11" s="8" t="s">
        <v>80</v>
      </c>
      <c r="F11" s="8"/>
      <c r="G11" s="8" t="s">
        <v>87</v>
      </c>
      <c r="I11" s="4">
        <v>10</v>
      </c>
      <c r="J11" s="4"/>
      <c r="K11" s="4">
        <v>21762624</v>
      </c>
      <c r="L11" s="4"/>
      <c r="M11" s="4">
        <v>177377</v>
      </c>
      <c r="N11" s="4"/>
      <c r="O11" s="4">
        <v>0</v>
      </c>
      <c r="P11" s="4"/>
      <c r="Q11" s="4">
        <v>21940001</v>
      </c>
      <c r="S11" s="7">
        <v>4.3410794580171834E-6</v>
      </c>
      <c r="U11" s="5"/>
    </row>
    <row r="12" spans="1:21" ht="18.75">
      <c r="A12" s="2" t="s">
        <v>90</v>
      </c>
      <c r="C12" s="6" t="s">
        <v>91</v>
      </c>
      <c r="D12" s="6"/>
      <c r="E12" s="8" t="s">
        <v>80</v>
      </c>
      <c r="F12" s="8"/>
      <c r="G12" s="8" t="s">
        <v>92</v>
      </c>
      <c r="I12" s="4">
        <v>10</v>
      </c>
      <c r="J12" s="4"/>
      <c r="K12" s="4">
        <v>36846393470</v>
      </c>
      <c r="L12" s="4"/>
      <c r="M12" s="4">
        <v>15038775163</v>
      </c>
      <c r="N12" s="4"/>
      <c r="O12" s="4">
        <v>40912236067</v>
      </c>
      <c r="P12" s="4"/>
      <c r="Q12" s="4">
        <v>10972932566</v>
      </c>
      <c r="S12" s="7">
        <v>2.171119871711509E-3</v>
      </c>
      <c r="U12" s="5"/>
    </row>
    <row r="13" spans="1:21" ht="18.75">
      <c r="A13" s="2" t="s">
        <v>90</v>
      </c>
      <c r="C13" s="6" t="s">
        <v>93</v>
      </c>
      <c r="D13" s="6"/>
      <c r="E13" s="8" t="s">
        <v>94</v>
      </c>
      <c r="F13" s="8"/>
      <c r="G13" s="8" t="s">
        <v>95</v>
      </c>
      <c r="I13" s="4">
        <v>0</v>
      </c>
      <c r="J13" s="4"/>
      <c r="K13" s="4">
        <v>496000</v>
      </c>
      <c r="L13" s="4"/>
      <c r="M13" s="4">
        <v>0</v>
      </c>
      <c r="N13" s="4"/>
      <c r="O13" s="4">
        <v>0</v>
      </c>
      <c r="P13" s="4"/>
      <c r="Q13" s="4">
        <v>496000</v>
      </c>
      <c r="S13" s="7">
        <v>9.8139257658945544E-8</v>
      </c>
      <c r="U13" s="5"/>
    </row>
    <row r="14" spans="1:21" ht="18.75">
      <c r="A14" s="2" t="s">
        <v>96</v>
      </c>
      <c r="C14" s="6" t="s">
        <v>97</v>
      </c>
      <c r="D14" s="6"/>
      <c r="E14" s="8" t="s">
        <v>80</v>
      </c>
      <c r="F14" s="8"/>
      <c r="G14" s="8" t="s">
        <v>98</v>
      </c>
      <c r="I14" s="4">
        <v>0</v>
      </c>
      <c r="J14" s="4"/>
      <c r="K14" s="4">
        <v>107794587</v>
      </c>
      <c r="L14" s="4"/>
      <c r="M14" s="4">
        <v>885982</v>
      </c>
      <c r="N14" s="4"/>
      <c r="O14" s="4">
        <v>0</v>
      </c>
      <c r="P14" s="4"/>
      <c r="Q14" s="4">
        <v>108680569</v>
      </c>
      <c r="S14" s="7">
        <v>2.1503690249217359E-5</v>
      </c>
      <c r="U14" s="5"/>
    </row>
    <row r="15" spans="1:21" ht="18.75">
      <c r="A15" s="2" t="s">
        <v>99</v>
      </c>
      <c r="C15" s="6" t="s">
        <v>100</v>
      </c>
      <c r="D15" s="6"/>
      <c r="E15" s="8" t="s">
        <v>94</v>
      </c>
      <c r="F15" s="8"/>
      <c r="G15" s="8" t="s">
        <v>101</v>
      </c>
      <c r="I15" s="4">
        <v>0</v>
      </c>
      <c r="J15" s="4"/>
      <c r="K15" s="4">
        <v>300887845</v>
      </c>
      <c r="L15" s="4"/>
      <c r="M15" s="4">
        <v>0</v>
      </c>
      <c r="N15" s="4"/>
      <c r="O15" s="4">
        <v>0</v>
      </c>
      <c r="P15" s="4"/>
      <c r="Q15" s="4">
        <v>300887845</v>
      </c>
      <c r="S15" s="7">
        <v>5.9534092231652962E-5</v>
      </c>
      <c r="U15" s="5"/>
    </row>
    <row r="16" spans="1:21" ht="18.75">
      <c r="A16" s="2" t="s">
        <v>99</v>
      </c>
      <c r="C16" s="6" t="s">
        <v>102</v>
      </c>
      <c r="D16" s="6"/>
      <c r="E16" s="8" t="s">
        <v>80</v>
      </c>
      <c r="F16" s="8"/>
      <c r="G16" s="8" t="s">
        <v>103</v>
      </c>
      <c r="I16" s="4">
        <v>0</v>
      </c>
      <c r="J16" s="4"/>
      <c r="K16" s="4">
        <v>152354003560</v>
      </c>
      <c r="L16" s="4"/>
      <c r="M16" s="4">
        <v>319530504958</v>
      </c>
      <c r="N16" s="4"/>
      <c r="O16" s="4">
        <v>467440885114</v>
      </c>
      <c r="P16" s="4"/>
      <c r="Q16" s="4">
        <v>4443623404</v>
      </c>
      <c r="S16" s="7">
        <v>8.79221576984832E-4</v>
      </c>
      <c r="U16" s="5"/>
    </row>
    <row r="17" spans="9:19" ht="19.5" thickBot="1">
      <c r="I17" s="4"/>
      <c r="J17" s="4"/>
      <c r="K17" s="9">
        <f>SUM(K8:K16)</f>
        <v>200697031652</v>
      </c>
      <c r="L17" s="4"/>
      <c r="M17" s="9">
        <f>SUM(M8:M16)</f>
        <v>378990298924</v>
      </c>
      <c r="N17" s="4"/>
      <c r="O17" s="9">
        <f>SUM(O8:O16)</f>
        <v>563753121481</v>
      </c>
      <c r="P17" s="4"/>
      <c r="Q17" s="9">
        <f>SUM(Q8:Q16)</f>
        <v>15934209095</v>
      </c>
      <c r="S17" s="10">
        <f>SUM(S8:S16)</f>
        <v>3.1527650241244326E-3</v>
      </c>
    </row>
    <row r="18" spans="9:19" ht="19.5" thickTop="1">
      <c r="I18" s="4"/>
      <c r="J18" s="4"/>
      <c r="K18" s="4"/>
      <c r="L18" s="4"/>
      <c r="M18" s="4"/>
      <c r="N18" s="4"/>
      <c r="O18" s="4"/>
      <c r="P18" s="4"/>
      <c r="Q18" s="4"/>
    </row>
    <row r="19" spans="9:19" ht="18.75">
      <c r="K19" s="12"/>
      <c r="M19" s="11"/>
      <c r="N19" s="11"/>
      <c r="O19" s="11"/>
      <c r="P19" s="11"/>
      <c r="Q19" s="11"/>
    </row>
    <row r="20" spans="9:19">
      <c r="K20" s="11"/>
    </row>
    <row r="22" spans="9:19">
      <c r="K22" s="11"/>
    </row>
  </sheetData>
  <mergeCells count="17">
    <mergeCell ref="K6"/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</mergeCells>
  <pageMargins left="0.7" right="0.7" top="0.75" bottom="0.75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21"/>
  <sheetViews>
    <sheetView rightToLeft="1" view="pageBreakPreview" zoomScale="110" zoomScaleNormal="100" zoomScaleSheetLayoutView="110" workbookViewId="0">
      <selection activeCell="F16" sqref="F16"/>
    </sheetView>
  </sheetViews>
  <sheetFormatPr defaultRowHeight="15"/>
  <cols>
    <col min="1" max="1" width="28.14062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6.710937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23.25">
      <c r="A3" s="16" t="s">
        <v>104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23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6" spans="1:18" ht="23.25">
      <c r="A6" s="15" t="s">
        <v>105</v>
      </c>
      <c r="B6" s="15" t="s">
        <v>105</v>
      </c>
      <c r="C6" s="15" t="s">
        <v>105</v>
      </c>
      <c r="D6" s="15" t="s">
        <v>105</v>
      </c>
      <c r="E6" s="15" t="s">
        <v>105</v>
      </c>
      <c r="F6" s="15" t="s">
        <v>105</v>
      </c>
      <c r="H6" s="15" t="s">
        <v>106</v>
      </c>
      <c r="I6" s="15" t="s">
        <v>106</v>
      </c>
      <c r="J6" s="15" t="s">
        <v>106</v>
      </c>
      <c r="K6" s="15" t="s">
        <v>106</v>
      </c>
      <c r="L6" s="15" t="s">
        <v>106</v>
      </c>
      <c r="N6" s="15" t="s">
        <v>107</v>
      </c>
      <c r="O6" s="15" t="s">
        <v>107</v>
      </c>
      <c r="P6" s="15" t="s">
        <v>107</v>
      </c>
      <c r="Q6" s="15" t="s">
        <v>107</v>
      </c>
      <c r="R6" s="15" t="s">
        <v>107</v>
      </c>
    </row>
    <row r="7" spans="1:18" ht="23.25">
      <c r="A7" s="15" t="s">
        <v>108</v>
      </c>
      <c r="C7" s="15" t="s">
        <v>109</v>
      </c>
      <c r="F7" s="15" t="s">
        <v>68</v>
      </c>
      <c r="H7" s="15" t="s">
        <v>110</v>
      </c>
      <c r="J7" s="15" t="s">
        <v>111</v>
      </c>
      <c r="L7" s="15" t="s">
        <v>112</v>
      </c>
      <c r="N7" s="15" t="s">
        <v>110</v>
      </c>
      <c r="P7" s="15" t="s">
        <v>111</v>
      </c>
      <c r="R7" s="15" t="s">
        <v>112</v>
      </c>
    </row>
    <row r="8" spans="1:18" ht="18.75">
      <c r="A8" s="2" t="s">
        <v>78</v>
      </c>
      <c r="C8" s="4">
        <v>30</v>
      </c>
      <c r="D8" s="4"/>
      <c r="E8" s="4"/>
      <c r="F8" s="4">
        <v>0</v>
      </c>
      <c r="G8" s="4"/>
      <c r="H8" s="4">
        <v>693067</v>
      </c>
      <c r="I8" s="4"/>
      <c r="J8" s="4">
        <v>0</v>
      </c>
      <c r="K8" s="4"/>
      <c r="L8" s="4">
        <f>H8-J8</f>
        <v>693067</v>
      </c>
      <c r="M8" s="4"/>
      <c r="N8" s="4">
        <v>5665907</v>
      </c>
      <c r="O8" s="4"/>
      <c r="P8" s="4">
        <v>0</v>
      </c>
      <c r="Q8" s="4"/>
      <c r="R8" s="4">
        <f>N8-P8</f>
        <v>5665907</v>
      </c>
    </row>
    <row r="9" spans="1:18" ht="18.75">
      <c r="A9" s="2" t="s">
        <v>82</v>
      </c>
      <c r="C9" s="4">
        <v>29</v>
      </c>
      <c r="D9" s="4"/>
      <c r="E9" s="4"/>
      <c r="F9" s="4">
        <v>10</v>
      </c>
      <c r="G9" s="4"/>
      <c r="H9" s="4">
        <v>2679</v>
      </c>
      <c r="I9" s="4"/>
      <c r="J9" s="4">
        <v>0</v>
      </c>
      <c r="K9" s="4"/>
      <c r="L9" s="4">
        <f t="shared" ref="L9:L16" si="0">H9-J9</f>
        <v>2679</v>
      </c>
      <c r="M9" s="4"/>
      <c r="N9" s="4">
        <v>16133</v>
      </c>
      <c r="O9" s="4"/>
      <c r="P9" s="4">
        <v>-2</v>
      </c>
      <c r="Q9" s="4"/>
      <c r="R9" s="4">
        <f t="shared" ref="R9:R16" si="1">N9-P9</f>
        <v>16135</v>
      </c>
    </row>
    <row r="10" spans="1:18" ht="18.75">
      <c r="A10" s="2" t="s">
        <v>85</v>
      </c>
      <c r="C10" s="4">
        <v>23</v>
      </c>
      <c r="D10" s="4"/>
      <c r="E10" s="4"/>
      <c r="F10" s="4">
        <v>10</v>
      </c>
      <c r="G10" s="4"/>
      <c r="H10" s="4">
        <v>1800</v>
      </c>
      <c r="I10" s="4"/>
      <c r="J10" s="4">
        <v>-11</v>
      </c>
      <c r="K10" s="4"/>
      <c r="L10" s="4">
        <f t="shared" si="0"/>
        <v>1811</v>
      </c>
      <c r="M10" s="4"/>
      <c r="N10" s="4">
        <v>11040</v>
      </c>
      <c r="O10" s="4"/>
      <c r="P10" s="4">
        <v>-198</v>
      </c>
      <c r="Q10" s="4"/>
      <c r="R10" s="4">
        <f t="shared" si="1"/>
        <v>11238</v>
      </c>
    </row>
    <row r="11" spans="1:18" ht="18.75">
      <c r="A11" s="2" t="s">
        <v>88</v>
      </c>
      <c r="C11" s="4">
        <v>30</v>
      </c>
      <c r="D11" s="4"/>
      <c r="E11" s="4"/>
      <c r="F11" s="4">
        <v>10</v>
      </c>
      <c r="G11" s="4"/>
      <c r="H11" s="4">
        <v>177619</v>
      </c>
      <c r="I11" s="4"/>
      <c r="J11" s="4">
        <v>0</v>
      </c>
      <c r="K11" s="4"/>
      <c r="L11" s="4">
        <f t="shared" si="0"/>
        <v>177619</v>
      </c>
      <c r="M11" s="4"/>
      <c r="N11" s="4">
        <v>776241</v>
      </c>
      <c r="O11" s="4"/>
      <c r="P11" s="4">
        <v>0</v>
      </c>
      <c r="Q11" s="4"/>
      <c r="R11" s="4">
        <f t="shared" si="1"/>
        <v>776241</v>
      </c>
    </row>
    <row r="12" spans="1:18" ht="18.75">
      <c r="A12" s="2" t="s">
        <v>90</v>
      </c>
      <c r="C12" s="4">
        <v>30</v>
      </c>
      <c r="D12" s="4"/>
      <c r="E12" s="4"/>
      <c r="F12" s="4">
        <v>10</v>
      </c>
      <c r="G12" s="4"/>
      <c r="H12" s="4">
        <v>-167406486</v>
      </c>
      <c r="I12" s="4"/>
      <c r="J12" s="4">
        <v>0</v>
      </c>
      <c r="K12" s="4"/>
      <c r="L12" s="4">
        <f t="shared" si="0"/>
        <v>-167406486</v>
      </c>
      <c r="M12" s="4"/>
      <c r="N12" s="4">
        <v>40367777</v>
      </c>
      <c r="O12" s="4"/>
      <c r="P12" s="4">
        <v>0</v>
      </c>
      <c r="Q12" s="4"/>
      <c r="R12" s="4">
        <f t="shared" si="1"/>
        <v>40367777</v>
      </c>
    </row>
    <row r="13" spans="1:18" ht="18.75">
      <c r="A13" s="2" t="s">
        <v>96</v>
      </c>
      <c r="C13" s="4">
        <v>17</v>
      </c>
      <c r="D13" s="4"/>
      <c r="E13" s="4"/>
      <c r="F13" s="4">
        <v>0</v>
      </c>
      <c r="G13" s="4"/>
      <c r="H13" s="4">
        <v>885982</v>
      </c>
      <c r="I13" s="4"/>
      <c r="J13" s="4">
        <v>0</v>
      </c>
      <c r="K13" s="4"/>
      <c r="L13" s="4">
        <f t="shared" si="0"/>
        <v>885982</v>
      </c>
      <c r="M13" s="4"/>
      <c r="N13" s="4">
        <v>2264787</v>
      </c>
      <c r="O13" s="4"/>
      <c r="P13" s="4">
        <v>0</v>
      </c>
      <c r="Q13" s="4"/>
      <c r="R13" s="4">
        <f t="shared" si="1"/>
        <v>2264787</v>
      </c>
    </row>
    <row r="14" spans="1:18" ht="18.75">
      <c r="A14" s="2" t="s">
        <v>96</v>
      </c>
      <c r="C14" s="4">
        <v>14</v>
      </c>
      <c r="D14" s="4"/>
      <c r="E14" s="4"/>
      <c r="F14" s="4">
        <v>10</v>
      </c>
      <c r="G14" s="4"/>
      <c r="H14" s="4">
        <v>0</v>
      </c>
      <c r="I14" s="4"/>
      <c r="J14" s="4">
        <v>0</v>
      </c>
      <c r="K14" s="4"/>
      <c r="L14" s="4">
        <f t="shared" si="0"/>
        <v>0</v>
      </c>
      <c r="M14" s="4"/>
      <c r="N14" s="4">
        <v>106034907</v>
      </c>
      <c r="O14" s="4"/>
      <c r="P14" s="4">
        <v>0</v>
      </c>
      <c r="Q14" s="4"/>
      <c r="R14" s="4">
        <f t="shared" si="1"/>
        <v>106034907</v>
      </c>
    </row>
    <row r="15" spans="1:18" ht="18.75">
      <c r="A15" s="2" t="s">
        <v>114</v>
      </c>
      <c r="C15" s="4">
        <v>9</v>
      </c>
      <c r="D15" s="4"/>
      <c r="E15" s="4"/>
      <c r="F15" s="4">
        <v>10</v>
      </c>
      <c r="G15" s="4"/>
      <c r="H15" s="4">
        <v>0</v>
      </c>
      <c r="I15" s="4"/>
      <c r="J15" s="4">
        <v>0</v>
      </c>
      <c r="K15" s="4"/>
      <c r="L15" s="4">
        <f t="shared" si="0"/>
        <v>0</v>
      </c>
      <c r="M15" s="4"/>
      <c r="N15" s="4">
        <v>12584031</v>
      </c>
      <c r="O15" s="4"/>
      <c r="P15" s="4">
        <v>0</v>
      </c>
      <c r="Q15" s="4"/>
      <c r="R15" s="4">
        <f t="shared" si="1"/>
        <v>12584031</v>
      </c>
    </row>
    <row r="16" spans="1:18" ht="18.75">
      <c r="A16" s="2" t="s">
        <v>99</v>
      </c>
      <c r="C16" s="4">
        <v>30</v>
      </c>
      <c r="D16" s="4"/>
      <c r="E16" s="4"/>
      <c r="F16" s="4">
        <v>0</v>
      </c>
      <c r="G16" s="4"/>
      <c r="H16" s="4">
        <v>36225191</v>
      </c>
      <c r="I16" s="4"/>
      <c r="J16" s="4">
        <v>0</v>
      </c>
      <c r="K16" s="4"/>
      <c r="L16" s="4">
        <f t="shared" si="0"/>
        <v>36225191</v>
      </c>
      <c r="M16" s="4"/>
      <c r="N16" s="4">
        <v>2501854142</v>
      </c>
      <c r="O16" s="4"/>
      <c r="P16" s="4">
        <v>0</v>
      </c>
      <c r="Q16" s="4"/>
      <c r="R16" s="4">
        <f t="shared" si="1"/>
        <v>2501854142</v>
      </c>
    </row>
    <row r="17" spans="3:18" ht="19.5" thickBot="1">
      <c r="C17" s="4"/>
      <c r="D17" s="4"/>
      <c r="E17" s="4"/>
      <c r="F17" s="4"/>
      <c r="G17" s="4"/>
      <c r="H17" s="9">
        <f>SUM(H8:H16)</f>
        <v>-129420148</v>
      </c>
      <c r="I17" s="4"/>
      <c r="J17" s="9">
        <f>SUM(J8:J16)</f>
        <v>-11</v>
      </c>
      <c r="K17" s="4"/>
      <c r="L17" s="9">
        <f>SUM(L8:L16)</f>
        <v>-129420137</v>
      </c>
      <c r="M17" s="4"/>
      <c r="N17" s="9">
        <f>SUM(N8:N16)</f>
        <v>2669574965</v>
      </c>
      <c r="O17" s="4"/>
      <c r="P17" s="9">
        <f>SUM(P8:P16)</f>
        <v>-200</v>
      </c>
      <c r="Q17" s="4"/>
      <c r="R17" s="9">
        <f>SUM(R8:R16)</f>
        <v>2669575165</v>
      </c>
    </row>
    <row r="18" spans="3:18" ht="19.5" thickTop="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3:18" ht="18.75">
      <c r="F19" s="4"/>
      <c r="H19" s="3"/>
      <c r="J19" s="3"/>
      <c r="N19" s="11"/>
      <c r="O19" s="11"/>
      <c r="P19" s="11"/>
    </row>
    <row r="20" spans="3:18">
      <c r="H20" s="11"/>
      <c r="J20" s="11"/>
    </row>
    <row r="21" spans="3:18">
      <c r="H21" s="11"/>
      <c r="I21" s="11"/>
      <c r="J21" s="11"/>
    </row>
  </sheetData>
  <mergeCells count="15">
    <mergeCell ref="A2:R2"/>
    <mergeCell ref="A3:R3"/>
    <mergeCell ref="A4:R4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</mergeCells>
  <pageMargins left="0.7" right="0.7" top="0.75" bottom="0.75" header="0.3" footer="0.3"/>
  <pageSetup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4"/>
  <sheetViews>
    <sheetView rightToLeft="1" view="pageBreakPreview" topLeftCell="A7" zoomScale="80" zoomScaleNormal="100" zoomScaleSheetLayoutView="80" workbookViewId="0">
      <selection activeCell="S40" sqref="S40"/>
    </sheetView>
  </sheetViews>
  <sheetFormatPr defaultRowHeight="15"/>
  <cols>
    <col min="1" max="1" width="29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3.25">
      <c r="A3" s="16" t="s">
        <v>104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3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3.25">
      <c r="A6" s="16" t="s">
        <v>3</v>
      </c>
      <c r="C6" s="15" t="s">
        <v>115</v>
      </c>
      <c r="D6" s="15" t="s">
        <v>115</v>
      </c>
      <c r="E6" s="15" t="s">
        <v>115</v>
      </c>
      <c r="F6" s="15" t="s">
        <v>115</v>
      </c>
      <c r="G6" s="15" t="s">
        <v>115</v>
      </c>
      <c r="I6" s="15" t="s">
        <v>106</v>
      </c>
      <c r="J6" s="15" t="s">
        <v>106</v>
      </c>
      <c r="K6" s="15" t="s">
        <v>106</v>
      </c>
      <c r="L6" s="15" t="s">
        <v>106</v>
      </c>
      <c r="M6" s="15" t="s">
        <v>106</v>
      </c>
      <c r="O6" s="15" t="s">
        <v>107</v>
      </c>
      <c r="P6" s="15" t="s">
        <v>107</v>
      </c>
      <c r="Q6" s="15" t="s">
        <v>107</v>
      </c>
      <c r="R6" s="15" t="s">
        <v>107</v>
      </c>
      <c r="S6" s="15" t="s">
        <v>107</v>
      </c>
    </row>
    <row r="7" spans="1:19" ht="23.25">
      <c r="A7" s="15" t="s">
        <v>3</v>
      </c>
      <c r="C7" s="15" t="s">
        <v>116</v>
      </c>
      <c r="E7" s="15" t="s">
        <v>117</v>
      </c>
      <c r="G7" s="15" t="s">
        <v>118</v>
      </c>
      <c r="I7" s="15" t="s">
        <v>119</v>
      </c>
      <c r="K7" s="15" t="s">
        <v>111</v>
      </c>
      <c r="M7" s="15" t="s">
        <v>120</v>
      </c>
      <c r="O7" s="15" t="s">
        <v>119</v>
      </c>
      <c r="Q7" s="15" t="s">
        <v>111</v>
      </c>
      <c r="S7" s="15" t="s">
        <v>120</v>
      </c>
    </row>
    <row r="8" spans="1:19" ht="18.75">
      <c r="A8" s="2" t="s">
        <v>121</v>
      </c>
      <c r="C8" s="8" t="s">
        <v>122</v>
      </c>
      <c r="E8" s="4">
        <v>2500000</v>
      </c>
      <c r="F8" s="4"/>
      <c r="G8" s="4">
        <v>4500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v>11250000000</v>
      </c>
      <c r="P8" s="4"/>
      <c r="Q8" s="4">
        <v>7700205</v>
      </c>
      <c r="R8" s="4"/>
      <c r="S8" s="4">
        <v>11242299795</v>
      </c>
    </row>
    <row r="9" spans="1:19" ht="18.75">
      <c r="A9" s="2" t="s">
        <v>60</v>
      </c>
      <c r="C9" s="8" t="s">
        <v>123</v>
      </c>
      <c r="E9" s="4">
        <v>6000000</v>
      </c>
      <c r="F9" s="4"/>
      <c r="G9" s="4">
        <v>79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474000000</v>
      </c>
      <c r="P9" s="4"/>
      <c r="Q9" s="4">
        <v>4820339</v>
      </c>
      <c r="R9" s="4"/>
      <c r="S9" s="4">
        <v>469179661</v>
      </c>
    </row>
    <row r="10" spans="1:19" ht="18.75">
      <c r="A10" s="2" t="s">
        <v>30</v>
      </c>
      <c r="C10" s="8" t="s">
        <v>124</v>
      </c>
      <c r="E10" s="4">
        <v>5818182</v>
      </c>
      <c r="F10" s="4"/>
      <c r="G10" s="4">
        <v>260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1512727320</v>
      </c>
      <c r="P10" s="4"/>
      <c r="Q10" s="4">
        <v>0</v>
      </c>
      <c r="R10" s="4"/>
      <c r="S10" s="4">
        <v>1512727320</v>
      </c>
    </row>
    <row r="11" spans="1:19" ht="18.75">
      <c r="A11" s="2" t="s">
        <v>16</v>
      </c>
      <c r="C11" s="8" t="s">
        <v>125</v>
      </c>
      <c r="E11" s="4">
        <v>53500000</v>
      </c>
      <c r="F11" s="4"/>
      <c r="G11" s="4">
        <v>63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3370500000</v>
      </c>
      <c r="P11" s="4"/>
      <c r="Q11" s="4">
        <v>0</v>
      </c>
      <c r="R11" s="4"/>
      <c r="S11" s="4">
        <v>3370500000</v>
      </c>
    </row>
    <row r="12" spans="1:19" ht="18.75">
      <c r="A12" s="2" t="s">
        <v>55</v>
      </c>
      <c r="C12" s="8" t="s">
        <v>4</v>
      </c>
      <c r="E12" s="4">
        <v>2490764</v>
      </c>
      <c r="F12" s="4"/>
      <c r="G12" s="4">
        <v>350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871767400</v>
      </c>
      <c r="P12" s="4"/>
      <c r="Q12" s="4">
        <v>79744747</v>
      </c>
      <c r="R12" s="4"/>
      <c r="S12" s="4">
        <v>792022653</v>
      </c>
    </row>
    <row r="13" spans="1:19" ht="18.75">
      <c r="A13" s="2" t="s">
        <v>45</v>
      </c>
      <c r="C13" s="8" t="s">
        <v>125</v>
      </c>
      <c r="E13" s="4">
        <v>10233871</v>
      </c>
      <c r="F13" s="4"/>
      <c r="G13" s="4">
        <v>2400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24561290400</v>
      </c>
      <c r="P13" s="4"/>
      <c r="Q13" s="4">
        <v>0</v>
      </c>
      <c r="R13" s="4"/>
      <c r="S13" s="4">
        <v>24561290400</v>
      </c>
    </row>
    <row r="14" spans="1:19" ht="18.75">
      <c r="A14" s="2" t="s">
        <v>62</v>
      </c>
      <c r="C14" s="8" t="s">
        <v>125</v>
      </c>
      <c r="E14" s="4">
        <v>16000000</v>
      </c>
      <c r="F14" s="4"/>
      <c r="G14" s="4">
        <v>700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11200000000</v>
      </c>
      <c r="P14" s="4"/>
      <c r="Q14" s="4">
        <v>0</v>
      </c>
      <c r="R14" s="4"/>
      <c r="S14" s="4">
        <v>11200000000</v>
      </c>
    </row>
    <row r="15" spans="1:19" ht="18.75">
      <c r="A15" s="2" t="s">
        <v>56</v>
      </c>
      <c r="C15" s="8" t="s">
        <v>126</v>
      </c>
      <c r="E15" s="4">
        <v>85000000</v>
      </c>
      <c r="F15" s="4"/>
      <c r="G15" s="4">
        <v>7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595000000</v>
      </c>
      <c r="P15" s="4"/>
      <c r="Q15" s="4">
        <v>0</v>
      </c>
      <c r="R15" s="4"/>
      <c r="S15" s="4">
        <v>595000000</v>
      </c>
    </row>
    <row r="16" spans="1:19" ht="18.75">
      <c r="A16" s="2" t="s">
        <v>43</v>
      </c>
      <c r="C16" s="8" t="s">
        <v>127</v>
      </c>
      <c r="E16" s="4">
        <v>13304756</v>
      </c>
      <c r="F16" s="4"/>
      <c r="G16" s="4">
        <v>1440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19158848640</v>
      </c>
      <c r="P16" s="4"/>
      <c r="Q16" s="4">
        <v>0</v>
      </c>
      <c r="R16" s="4"/>
      <c r="S16" s="4">
        <v>19158848640</v>
      </c>
    </row>
    <row r="17" spans="1:19" ht="18.75">
      <c r="A17" s="2" t="s">
        <v>31</v>
      </c>
      <c r="C17" s="8" t="s">
        <v>128</v>
      </c>
      <c r="E17" s="4">
        <v>33968061</v>
      </c>
      <c r="F17" s="4"/>
      <c r="G17" s="4">
        <v>400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13587224400</v>
      </c>
      <c r="P17" s="4"/>
      <c r="Q17" s="4">
        <v>406262524</v>
      </c>
      <c r="R17" s="4"/>
      <c r="S17" s="4">
        <v>13180961876</v>
      </c>
    </row>
    <row r="18" spans="1:19" ht="18.75">
      <c r="A18" s="2" t="s">
        <v>38</v>
      </c>
      <c r="C18" s="8" t="s">
        <v>129</v>
      </c>
      <c r="E18" s="4">
        <v>900000</v>
      </c>
      <c r="F18" s="4"/>
      <c r="G18" s="4">
        <v>2500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2250000000</v>
      </c>
      <c r="P18" s="4"/>
      <c r="Q18" s="4">
        <v>83113456</v>
      </c>
      <c r="R18" s="4"/>
      <c r="S18" s="4">
        <v>2166886544</v>
      </c>
    </row>
    <row r="19" spans="1:19" ht="18.75">
      <c r="A19" s="2" t="s">
        <v>53</v>
      </c>
      <c r="C19" s="8" t="s">
        <v>130</v>
      </c>
      <c r="E19" s="4">
        <v>44400000</v>
      </c>
      <c r="F19" s="4"/>
      <c r="G19" s="4">
        <v>1700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75480000000</v>
      </c>
      <c r="P19" s="4"/>
      <c r="Q19" s="4">
        <v>0</v>
      </c>
      <c r="R19" s="4"/>
      <c r="S19" s="4">
        <v>75480000000</v>
      </c>
    </row>
    <row r="20" spans="1:19" ht="18.75">
      <c r="A20" s="2" t="s">
        <v>19</v>
      </c>
      <c r="C20" s="8" t="s">
        <v>131</v>
      </c>
      <c r="E20" s="4">
        <v>34263645</v>
      </c>
      <c r="F20" s="4"/>
      <c r="G20" s="4">
        <v>130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4454273850</v>
      </c>
      <c r="P20" s="4"/>
      <c r="Q20" s="4">
        <v>0</v>
      </c>
      <c r="R20" s="4"/>
      <c r="S20" s="4">
        <v>4454273850</v>
      </c>
    </row>
    <row r="21" spans="1:19" ht="18.75">
      <c r="A21" s="2" t="s">
        <v>21</v>
      </c>
      <c r="C21" s="8" t="s">
        <v>125</v>
      </c>
      <c r="E21" s="4">
        <v>31350000</v>
      </c>
      <c r="F21" s="4"/>
      <c r="G21" s="4">
        <v>1350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42322500000</v>
      </c>
      <c r="P21" s="4"/>
      <c r="Q21" s="4">
        <v>0</v>
      </c>
      <c r="R21" s="4"/>
      <c r="S21" s="4">
        <v>42322500000</v>
      </c>
    </row>
    <row r="22" spans="1:19" ht="18.75">
      <c r="A22" s="2" t="s">
        <v>132</v>
      </c>
      <c r="C22" s="8" t="s">
        <v>133</v>
      </c>
      <c r="E22" s="4">
        <v>785000</v>
      </c>
      <c r="F22" s="4"/>
      <c r="G22" s="4">
        <v>300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235500000</v>
      </c>
      <c r="P22" s="4"/>
      <c r="Q22" s="4">
        <v>161191</v>
      </c>
      <c r="R22" s="4"/>
      <c r="S22" s="4">
        <v>235338809</v>
      </c>
    </row>
    <row r="23" spans="1:19" ht="18.75">
      <c r="A23" s="2" t="s">
        <v>15</v>
      </c>
      <c r="C23" s="8" t="s">
        <v>125</v>
      </c>
      <c r="E23" s="4">
        <v>34740000</v>
      </c>
      <c r="F23" s="4"/>
      <c r="G23" s="4">
        <v>64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2223360000</v>
      </c>
      <c r="P23" s="4"/>
      <c r="Q23" s="4">
        <v>0</v>
      </c>
      <c r="R23" s="4"/>
      <c r="S23" s="4">
        <v>2223360000</v>
      </c>
    </row>
    <row r="24" spans="1:19" ht="18.75">
      <c r="A24" s="2" t="s">
        <v>51</v>
      </c>
      <c r="C24" s="8" t="s">
        <v>134</v>
      </c>
      <c r="E24" s="4">
        <v>20884146</v>
      </c>
      <c r="F24" s="4"/>
      <c r="G24" s="4">
        <v>500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10442073000</v>
      </c>
      <c r="P24" s="4"/>
      <c r="Q24" s="4">
        <v>244463247</v>
      </c>
      <c r="R24" s="4"/>
      <c r="S24" s="4">
        <v>10197609753</v>
      </c>
    </row>
    <row r="25" spans="1:19" ht="18.75">
      <c r="A25" s="2" t="s">
        <v>39</v>
      </c>
      <c r="C25" s="8" t="s">
        <v>135</v>
      </c>
      <c r="E25" s="4">
        <v>26550844</v>
      </c>
      <c r="F25" s="4"/>
      <c r="G25" s="4">
        <v>2150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57084314600</v>
      </c>
      <c r="P25" s="4"/>
      <c r="Q25" s="4">
        <v>0</v>
      </c>
      <c r="R25" s="4"/>
      <c r="S25" s="4">
        <v>57084314600</v>
      </c>
    </row>
    <row r="26" spans="1:19" ht="18.75">
      <c r="A26" s="2" t="s">
        <v>50</v>
      </c>
      <c r="C26" s="8" t="s">
        <v>136</v>
      </c>
      <c r="E26" s="4">
        <v>1700000</v>
      </c>
      <c r="F26" s="4"/>
      <c r="G26" s="4">
        <v>590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1003000000</v>
      </c>
      <c r="P26" s="4"/>
      <c r="Q26" s="4">
        <v>0</v>
      </c>
      <c r="R26" s="4"/>
      <c r="S26" s="4">
        <v>1003000000</v>
      </c>
    </row>
    <row r="27" spans="1:19" ht="18.75">
      <c r="A27" s="2" t="s">
        <v>40</v>
      </c>
      <c r="C27" s="8" t="s">
        <v>137</v>
      </c>
      <c r="E27" s="4">
        <v>4000000</v>
      </c>
      <c r="F27" s="4"/>
      <c r="G27" s="4">
        <v>2750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11000000000</v>
      </c>
      <c r="P27" s="4"/>
      <c r="Q27" s="4">
        <v>0</v>
      </c>
      <c r="R27" s="4"/>
      <c r="S27" s="4">
        <v>11000000000</v>
      </c>
    </row>
    <row r="28" spans="1:19" ht="18.75">
      <c r="A28" s="2" t="s">
        <v>33</v>
      </c>
      <c r="C28" s="8" t="s">
        <v>138</v>
      </c>
      <c r="E28" s="4">
        <v>593827</v>
      </c>
      <c r="F28" s="4"/>
      <c r="G28" s="4">
        <v>17165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10193040455</v>
      </c>
      <c r="P28" s="4"/>
      <c r="Q28" s="4">
        <v>0</v>
      </c>
      <c r="R28" s="4"/>
      <c r="S28" s="4">
        <v>10193040455</v>
      </c>
    </row>
    <row r="29" spans="1:19" ht="18.75">
      <c r="A29" s="2" t="s">
        <v>32</v>
      </c>
      <c r="C29" s="8" t="s">
        <v>125</v>
      </c>
      <c r="E29" s="4">
        <v>3000001</v>
      </c>
      <c r="F29" s="4"/>
      <c r="G29" s="4">
        <v>50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150000050</v>
      </c>
      <c r="P29" s="4"/>
      <c r="Q29" s="4">
        <v>3511707</v>
      </c>
      <c r="R29" s="4"/>
      <c r="S29" s="4">
        <v>146488343</v>
      </c>
    </row>
    <row r="30" spans="1:19" ht="18.75">
      <c r="A30" s="2" t="s">
        <v>58</v>
      </c>
      <c r="C30" s="8" t="s">
        <v>4</v>
      </c>
      <c r="E30" s="4">
        <v>5000000</v>
      </c>
      <c r="F30" s="4"/>
      <c r="G30" s="4">
        <v>1100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5500000000</v>
      </c>
      <c r="P30" s="4"/>
      <c r="Q30" s="4">
        <v>175066313</v>
      </c>
      <c r="R30" s="4"/>
      <c r="S30" s="4">
        <v>5324933687</v>
      </c>
    </row>
    <row r="31" spans="1:19" ht="18.75">
      <c r="A31" s="2" t="s">
        <v>59</v>
      </c>
      <c r="C31" s="8" t="s">
        <v>127</v>
      </c>
      <c r="E31" s="4">
        <v>3100000</v>
      </c>
      <c r="F31" s="4"/>
      <c r="G31" s="4">
        <v>6500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20150000000</v>
      </c>
      <c r="P31" s="4"/>
      <c r="Q31" s="4">
        <v>0</v>
      </c>
      <c r="R31" s="4"/>
      <c r="S31" s="4">
        <v>20150000000</v>
      </c>
    </row>
    <row r="32" spans="1:19" ht="18.75">
      <c r="A32" s="2" t="s">
        <v>41</v>
      </c>
      <c r="C32" s="8" t="s">
        <v>139</v>
      </c>
      <c r="E32" s="4">
        <v>6459853</v>
      </c>
      <c r="F32" s="4"/>
      <c r="G32" s="4">
        <v>500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3229926500</v>
      </c>
      <c r="P32" s="4"/>
      <c r="Q32" s="4">
        <v>2210764</v>
      </c>
      <c r="R32" s="4"/>
      <c r="S32" s="4">
        <v>3227715736</v>
      </c>
    </row>
    <row r="33" spans="1:19" ht="18.75">
      <c r="A33" s="2" t="s">
        <v>54</v>
      </c>
      <c r="C33" s="8" t="s">
        <v>140</v>
      </c>
      <c r="E33" s="4">
        <v>23629704</v>
      </c>
      <c r="F33" s="4"/>
      <c r="G33" s="4">
        <v>20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472594080</v>
      </c>
      <c r="P33" s="4"/>
      <c r="Q33" s="4">
        <v>15951223</v>
      </c>
      <c r="R33" s="4"/>
      <c r="S33" s="4">
        <v>456642857</v>
      </c>
    </row>
    <row r="34" spans="1:19" ht="18.75">
      <c r="A34" s="2" t="s">
        <v>37</v>
      </c>
      <c r="C34" s="8" t="s">
        <v>141</v>
      </c>
      <c r="E34" s="4">
        <v>6000000</v>
      </c>
      <c r="F34" s="4"/>
      <c r="G34" s="4">
        <v>212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1272000000</v>
      </c>
      <c r="P34" s="4"/>
      <c r="Q34" s="4">
        <v>0</v>
      </c>
      <c r="R34" s="4"/>
      <c r="S34" s="4">
        <v>1272000000</v>
      </c>
    </row>
    <row r="35" spans="1:19" ht="18.75">
      <c r="A35" s="2" t="s">
        <v>27</v>
      </c>
      <c r="C35" s="8" t="s">
        <v>142</v>
      </c>
      <c r="E35" s="4">
        <v>1673330</v>
      </c>
      <c r="F35" s="4"/>
      <c r="G35" s="4">
        <v>800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1338664000</v>
      </c>
      <c r="P35" s="4"/>
      <c r="Q35" s="4">
        <v>0</v>
      </c>
      <c r="R35" s="4"/>
      <c r="S35" s="4">
        <v>1338664000</v>
      </c>
    </row>
    <row r="36" spans="1:19" ht="18.75">
      <c r="A36" s="2" t="s">
        <v>42</v>
      </c>
      <c r="C36" s="8" t="s">
        <v>135</v>
      </c>
      <c r="E36" s="4">
        <v>24672280</v>
      </c>
      <c r="F36" s="4"/>
      <c r="G36" s="4">
        <v>1300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32073964000</v>
      </c>
      <c r="P36" s="4"/>
      <c r="Q36" s="4">
        <v>21953432</v>
      </c>
      <c r="R36" s="4"/>
      <c r="S36" s="4">
        <v>32052010568</v>
      </c>
    </row>
    <row r="37" spans="1:19" ht="18.75">
      <c r="A37" s="2" t="s">
        <v>52</v>
      </c>
      <c r="C37" s="8" t="s">
        <v>141</v>
      </c>
      <c r="E37" s="4">
        <v>3573734</v>
      </c>
      <c r="F37" s="4"/>
      <c r="G37" s="4">
        <v>450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1608180300</v>
      </c>
      <c r="P37" s="4"/>
      <c r="Q37" s="4">
        <v>33436344</v>
      </c>
      <c r="R37" s="4"/>
      <c r="S37" s="4">
        <v>1574743956</v>
      </c>
    </row>
    <row r="38" spans="1:19" ht="18.75">
      <c r="A38" s="2" t="s">
        <v>143</v>
      </c>
      <c r="C38" s="8" t="s">
        <v>144</v>
      </c>
      <c r="E38" s="4">
        <v>2500000</v>
      </c>
      <c r="F38" s="4"/>
      <c r="G38" s="4">
        <v>1700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4250000000</v>
      </c>
      <c r="P38" s="4"/>
      <c r="Q38" s="4">
        <v>0</v>
      </c>
      <c r="R38" s="4"/>
      <c r="S38" s="4">
        <v>4250000000</v>
      </c>
    </row>
    <row r="39" spans="1:19" ht="18.75">
      <c r="A39" s="2" t="s">
        <v>145</v>
      </c>
      <c r="C39" s="8" t="s">
        <v>146</v>
      </c>
      <c r="E39" s="4">
        <v>25453</v>
      </c>
      <c r="F39" s="4"/>
      <c r="G39" s="4">
        <v>40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f>1018120+2741</f>
        <v>1020861</v>
      </c>
      <c r="P39" s="4"/>
      <c r="Q39" s="4">
        <v>55390</v>
      </c>
      <c r="R39" s="4"/>
      <c r="S39" s="4">
        <v>965471</v>
      </c>
    </row>
    <row r="40" spans="1:19" ht="18.75">
      <c r="A40" s="2" t="s">
        <v>177</v>
      </c>
      <c r="C40" s="8" t="s">
        <v>4</v>
      </c>
      <c r="E40" s="4">
        <v>2490764</v>
      </c>
      <c r="F40" s="4"/>
      <c r="G40" s="4">
        <v>350</v>
      </c>
      <c r="H40" s="4"/>
      <c r="I40" s="4">
        <v>0</v>
      </c>
      <c r="J40" s="4"/>
      <c r="K40" s="4">
        <v>30357972</v>
      </c>
      <c r="L40" s="4"/>
      <c r="M40" s="4">
        <f>I40-K40</f>
        <v>-30357972</v>
      </c>
      <c r="N40" s="4"/>
      <c r="O40" s="4">
        <v>0</v>
      </c>
      <c r="P40" s="4"/>
      <c r="Q40" s="4">
        <v>0</v>
      </c>
      <c r="R40" s="4"/>
      <c r="S40" s="4">
        <v>0</v>
      </c>
    </row>
    <row r="41" spans="1:19" ht="19.5" thickBot="1">
      <c r="C41" s="8"/>
      <c r="E41" s="4"/>
      <c r="F41" s="4"/>
      <c r="G41" s="4"/>
      <c r="H41" s="4"/>
      <c r="I41" s="9">
        <f>SUM(I8:I40)</f>
        <v>0</v>
      </c>
      <c r="J41" s="4"/>
      <c r="K41" s="9">
        <f>SUM(K8:K40)</f>
        <v>30357972</v>
      </c>
      <c r="L41" s="4"/>
      <c r="M41" s="9">
        <f>SUM(M8:M40)</f>
        <v>-30357972</v>
      </c>
      <c r="N41" s="4"/>
      <c r="O41" s="9">
        <f>SUM(O8:O40)</f>
        <v>373315769856</v>
      </c>
      <c r="P41" s="4"/>
      <c r="Q41" s="9">
        <f>SUM(Q8:Q40)</f>
        <v>1078450882</v>
      </c>
      <c r="R41" s="4"/>
      <c r="S41" s="9">
        <f>SUM(S8:S40)</f>
        <v>372237318974</v>
      </c>
    </row>
    <row r="42" spans="1:19" ht="19.5" thickTop="1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3"/>
      <c r="R42" s="4"/>
      <c r="S42" s="4"/>
    </row>
    <row r="43" spans="1:19" ht="18.7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>
      <c r="K44" s="11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2"/>
  <sheetViews>
    <sheetView rightToLeft="1" view="pageBreakPreview" topLeftCell="A25" zoomScale="80" zoomScaleNormal="100" zoomScaleSheetLayoutView="80" workbookViewId="0">
      <selection activeCell="O45" sqref="O45"/>
    </sheetView>
  </sheetViews>
  <sheetFormatPr defaultRowHeight="15"/>
  <cols>
    <col min="1" max="1" width="28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3.25">
      <c r="A3" s="16" t="s">
        <v>104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3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3.25">
      <c r="A6" s="16" t="s">
        <v>3</v>
      </c>
      <c r="C6" s="15" t="s">
        <v>106</v>
      </c>
      <c r="D6" s="15" t="s">
        <v>106</v>
      </c>
      <c r="E6" s="15" t="s">
        <v>106</v>
      </c>
      <c r="F6" s="15" t="s">
        <v>106</v>
      </c>
      <c r="G6" s="15" t="s">
        <v>106</v>
      </c>
      <c r="H6" s="15" t="s">
        <v>106</v>
      </c>
      <c r="I6" s="15" t="s">
        <v>106</v>
      </c>
      <c r="K6" s="15" t="s">
        <v>107</v>
      </c>
      <c r="L6" s="15" t="s">
        <v>107</v>
      </c>
      <c r="M6" s="15" t="s">
        <v>107</v>
      </c>
      <c r="N6" s="15" t="s">
        <v>107</v>
      </c>
      <c r="O6" s="15" t="s">
        <v>107</v>
      </c>
      <c r="P6" s="15" t="s">
        <v>107</v>
      </c>
      <c r="Q6" s="15" t="s">
        <v>107</v>
      </c>
    </row>
    <row r="7" spans="1:17" ht="23.25">
      <c r="A7" s="15" t="s">
        <v>3</v>
      </c>
      <c r="C7" s="15" t="s">
        <v>7</v>
      </c>
      <c r="E7" s="15" t="s">
        <v>147</v>
      </c>
      <c r="G7" s="15" t="s">
        <v>148</v>
      </c>
      <c r="I7" s="15" t="s">
        <v>149</v>
      </c>
      <c r="K7" s="15" t="s">
        <v>7</v>
      </c>
      <c r="M7" s="15" t="s">
        <v>147</v>
      </c>
      <c r="O7" s="15" t="s">
        <v>148</v>
      </c>
      <c r="Q7" s="15" t="s">
        <v>149</v>
      </c>
    </row>
    <row r="8" spans="1:17" ht="18.75">
      <c r="A8" s="2" t="s">
        <v>49</v>
      </c>
      <c r="C8" s="4">
        <v>4208399</v>
      </c>
      <c r="D8" s="4"/>
      <c r="E8" s="4">
        <v>82830508713</v>
      </c>
      <c r="F8" s="4"/>
      <c r="G8" s="4">
        <v>80236826117</v>
      </c>
      <c r="H8" s="4"/>
      <c r="I8" s="4">
        <v>2593682596</v>
      </c>
      <c r="J8" s="4"/>
      <c r="K8" s="4">
        <v>4208399</v>
      </c>
      <c r="L8" s="4"/>
      <c r="M8" s="4">
        <v>82830508713</v>
      </c>
      <c r="N8" s="4"/>
      <c r="O8" s="4">
        <v>103919488803</v>
      </c>
      <c r="P8" s="4"/>
      <c r="Q8" s="4">
        <v>-21088980089</v>
      </c>
    </row>
    <row r="9" spans="1:17" ht="18.75">
      <c r="A9" s="2" t="s">
        <v>42</v>
      </c>
      <c r="C9" s="4">
        <v>26672280</v>
      </c>
      <c r="D9" s="4"/>
      <c r="E9" s="4">
        <v>238887355205</v>
      </c>
      <c r="F9" s="4"/>
      <c r="G9" s="4">
        <v>212113562488</v>
      </c>
      <c r="H9" s="4"/>
      <c r="I9" s="4">
        <v>26773792717</v>
      </c>
      <c r="J9" s="4"/>
      <c r="K9" s="4">
        <v>26672280</v>
      </c>
      <c r="L9" s="4"/>
      <c r="M9" s="4">
        <v>238887355205</v>
      </c>
      <c r="N9" s="4"/>
      <c r="O9" s="4">
        <v>280183901069</v>
      </c>
      <c r="P9" s="4"/>
      <c r="Q9" s="4">
        <v>-41296545863</v>
      </c>
    </row>
    <row r="10" spans="1:17" ht="18.75">
      <c r="A10" s="2" t="s">
        <v>63</v>
      </c>
      <c r="C10" s="4">
        <v>3386057</v>
      </c>
      <c r="D10" s="4"/>
      <c r="E10" s="4">
        <v>53551627477</v>
      </c>
      <c r="F10" s="4"/>
      <c r="G10" s="4">
        <v>48805694432</v>
      </c>
      <c r="H10" s="4"/>
      <c r="I10" s="4">
        <v>4745933045</v>
      </c>
      <c r="J10" s="4"/>
      <c r="K10" s="4">
        <v>3386057</v>
      </c>
      <c r="L10" s="4"/>
      <c r="M10" s="4">
        <v>53551627477</v>
      </c>
      <c r="N10" s="4"/>
      <c r="O10" s="4">
        <v>41471895058</v>
      </c>
      <c r="P10" s="4"/>
      <c r="Q10" s="4">
        <v>12079732419</v>
      </c>
    </row>
    <row r="11" spans="1:17" ht="18.75">
      <c r="A11" s="2" t="s">
        <v>22</v>
      </c>
      <c r="C11" s="4">
        <v>6450000</v>
      </c>
      <c r="D11" s="4"/>
      <c r="E11" s="4">
        <v>105150609000</v>
      </c>
      <c r="F11" s="4"/>
      <c r="G11" s="4">
        <v>90724458375</v>
      </c>
      <c r="H11" s="4"/>
      <c r="I11" s="4">
        <v>14426150625</v>
      </c>
      <c r="J11" s="4"/>
      <c r="K11" s="4">
        <v>6450000</v>
      </c>
      <c r="L11" s="4"/>
      <c r="M11" s="4">
        <v>105150609000</v>
      </c>
      <c r="N11" s="4"/>
      <c r="O11" s="4">
        <v>146120876775</v>
      </c>
      <c r="P11" s="4"/>
      <c r="Q11" s="4">
        <v>-40970267775</v>
      </c>
    </row>
    <row r="12" spans="1:17" ht="18.75">
      <c r="A12" s="2" t="s">
        <v>21</v>
      </c>
      <c r="C12" s="4">
        <v>34594336</v>
      </c>
      <c r="D12" s="4"/>
      <c r="E12" s="4">
        <v>310872037295</v>
      </c>
      <c r="F12" s="4"/>
      <c r="G12" s="4">
        <v>254182107428</v>
      </c>
      <c r="H12" s="4"/>
      <c r="I12" s="4">
        <v>56689929867</v>
      </c>
      <c r="J12" s="4"/>
      <c r="K12" s="4">
        <v>34594336</v>
      </c>
      <c r="L12" s="4"/>
      <c r="M12" s="4">
        <v>310872037295</v>
      </c>
      <c r="N12" s="4"/>
      <c r="O12" s="4">
        <v>313498891877</v>
      </c>
      <c r="P12" s="4"/>
      <c r="Q12" s="4">
        <v>-2626854581</v>
      </c>
    </row>
    <row r="13" spans="1:17" ht="18.75">
      <c r="A13" s="2" t="s">
        <v>65</v>
      </c>
      <c r="C13" s="4">
        <v>5990742</v>
      </c>
      <c r="D13" s="4"/>
      <c r="E13" s="4">
        <v>29066828872</v>
      </c>
      <c r="F13" s="4"/>
      <c r="G13" s="4">
        <v>24862530330</v>
      </c>
      <c r="H13" s="4"/>
      <c r="I13" s="4">
        <v>4204298542</v>
      </c>
      <c r="J13" s="4"/>
      <c r="K13" s="4">
        <v>5990742</v>
      </c>
      <c r="L13" s="4"/>
      <c r="M13" s="4">
        <v>29066828872</v>
      </c>
      <c r="N13" s="4"/>
      <c r="O13" s="4">
        <v>33467645618</v>
      </c>
      <c r="P13" s="4"/>
      <c r="Q13" s="4">
        <v>-4400816745</v>
      </c>
    </row>
    <row r="14" spans="1:17" ht="18.75">
      <c r="A14" s="2" t="s">
        <v>53</v>
      </c>
      <c r="C14" s="4">
        <v>80313993</v>
      </c>
      <c r="D14" s="4"/>
      <c r="E14" s="4">
        <v>395188817471</v>
      </c>
      <c r="F14" s="4"/>
      <c r="G14" s="4">
        <v>389121271990</v>
      </c>
      <c r="H14" s="4"/>
      <c r="I14" s="4">
        <v>6067545481</v>
      </c>
      <c r="J14" s="4"/>
      <c r="K14" s="4">
        <v>80313993</v>
      </c>
      <c r="L14" s="4"/>
      <c r="M14" s="4">
        <v>395188817471</v>
      </c>
      <c r="N14" s="4"/>
      <c r="O14" s="4">
        <v>553463182800</v>
      </c>
      <c r="P14" s="4"/>
      <c r="Q14" s="4">
        <v>-158274365328</v>
      </c>
    </row>
    <row r="15" spans="1:17" ht="18.75">
      <c r="A15" s="2" t="s">
        <v>62</v>
      </c>
      <c r="C15" s="4">
        <v>16000000</v>
      </c>
      <c r="D15" s="4"/>
      <c r="E15" s="4">
        <v>95110704000</v>
      </c>
      <c r="F15" s="4"/>
      <c r="G15" s="4">
        <v>77074660800</v>
      </c>
      <c r="H15" s="4"/>
      <c r="I15" s="4">
        <v>18036043200</v>
      </c>
      <c r="J15" s="4"/>
      <c r="K15" s="4">
        <v>16000000</v>
      </c>
      <c r="L15" s="4"/>
      <c r="M15" s="4">
        <v>95110704000</v>
      </c>
      <c r="N15" s="4"/>
      <c r="O15" s="4">
        <v>119922191996</v>
      </c>
      <c r="P15" s="4"/>
      <c r="Q15" s="4">
        <v>-24811487996</v>
      </c>
    </row>
    <row r="16" spans="1:17" ht="18.75">
      <c r="A16" s="2" t="s">
        <v>20</v>
      </c>
      <c r="C16" s="4">
        <v>350000</v>
      </c>
      <c r="D16" s="4"/>
      <c r="E16" s="4">
        <v>46412194500</v>
      </c>
      <c r="F16" s="4"/>
      <c r="G16" s="4">
        <v>45403233750</v>
      </c>
      <c r="H16" s="4"/>
      <c r="I16" s="4">
        <v>1008960750</v>
      </c>
      <c r="J16" s="4"/>
      <c r="K16" s="4">
        <v>350000</v>
      </c>
      <c r="L16" s="4"/>
      <c r="M16" s="4">
        <v>46412194500</v>
      </c>
      <c r="N16" s="4"/>
      <c r="O16" s="4">
        <v>38866842549</v>
      </c>
      <c r="P16" s="4"/>
      <c r="Q16" s="4">
        <v>7545351951</v>
      </c>
    </row>
    <row r="17" spans="1:17" ht="18.75">
      <c r="A17" s="2" t="s">
        <v>64</v>
      </c>
      <c r="C17" s="4">
        <v>10200</v>
      </c>
      <c r="D17" s="4"/>
      <c r="E17" s="4">
        <v>465323353</v>
      </c>
      <c r="F17" s="4"/>
      <c r="G17" s="4">
        <v>465323353</v>
      </c>
      <c r="H17" s="4"/>
      <c r="I17" s="4">
        <v>0</v>
      </c>
      <c r="J17" s="4"/>
      <c r="K17" s="4">
        <v>10200</v>
      </c>
      <c r="L17" s="4"/>
      <c r="M17" s="4">
        <v>465323353</v>
      </c>
      <c r="N17" s="4"/>
      <c r="O17" s="4">
        <v>465323353</v>
      </c>
      <c r="P17" s="4"/>
      <c r="Q17" s="4">
        <v>0</v>
      </c>
    </row>
    <row r="18" spans="1:17" ht="18.75">
      <c r="A18" s="2" t="s">
        <v>56</v>
      </c>
      <c r="C18" s="4">
        <v>76911484</v>
      </c>
      <c r="D18" s="4"/>
      <c r="E18" s="4">
        <v>126836954851</v>
      </c>
      <c r="F18" s="4"/>
      <c r="G18" s="4">
        <v>102898694774</v>
      </c>
      <c r="H18" s="4"/>
      <c r="I18" s="4">
        <v>23938260077</v>
      </c>
      <c r="J18" s="4"/>
      <c r="K18" s="4">
        <v>76911484</v>
      </c>
      <c r="L18" s="4"/>
      <c r="M18" s="4">
        <v>126836954851</v>
      </c>
      <c r="N18" s="4"/>
      <c r="O18" s="4">
        <v>147173681774</v>
      </c>
      <c r="P18" s="4"/>
      <c r="Q18" s="4">
        <v>-20336726922</v>
      </c>
    </row>
    <row r="19" spans="1:17" ht="18.75">
      <c r="A19" s="2" t="s">
        <v>45</v>
      </c>
      <c r="C19" s="4">
        <v>8733871</v>
      </c>
      <c r="D19" s="4"/>
      <c r="E19" s="4">
        <v>104182853610</v>
      </c>
      <c r="F19" s="4"/>
      <c r="G19" s="4">
        <v>87279888143</v>
      </c>
      <c r="H19" s="4"/>
      <c r="I19" s="4">
        <v>16902965467</v>
      </c>
      <c r="J19" s="4"/>
      <c r="K19" s="4">
        <v>8733871</v>
      </c>
      <c r="L19" s="4"/>
      <c r="M19" s="4">
        <v>104182853610</v>
      </c>
      <c r="N19" s="4"/>
      <c r="O19" s="4">
        <v>126783501961</v>
      </c>
      <c r="P19" s="4"/>
      <c r="Q19" s="4">
        <v>-22600648350</v>
      </c>
    </row>
    <row r="20" spans="1:17" ht="18.75">
      <c r="A20" s="2" t="s">
        <v>44</v>
      </c>
      <c r="C20" s="4">
        <v>12800000</v>
      </c>
      <c r="D20" s="4"/>
      <c r="E20" s="4">
        <v>58275187200</v>
      </c>
      <c r="F20" s="4"/>
      <c r="G20" s="4">
        <v>41032514269</v>
      </c>
      <c r="H20" s="4"/>
      <c r="I20" s="4">
        <v>17242672931</v>
      </c>
      <c r="J20" s="4"/>
      <c r="K20" s="4">
        <v>12800000</v>
      </c>
      <c r="L20" s="4"/>
      <c r="M20" s="4">
        <v>58275187200</v>
      </c>
      <c r="N20" s="4"/>
      <c r="O20" s="4">
        <v>65332944262</v>
      </c>
      <c r="P20" s="4"/>
      <c r="Q20" s="4">
        <v>-7057757062</v>
      </c>
    </row>
    <row r="21" spans="1:17" ht="18.75">
      <c r="A21" s="2" t="s">
        <v>46</v>
      </c>
      <c r="C21" s="4">
        <v>40000000</v>
      </c>
      <c r="D21" s="4"/>
      <c r="E21" s="4">
        <v>634203900000</v>
      </c>
      <c r="F21" s="4"/>
      <c r="G21" s="4">
        <v>536389380000</v>
      </c>
      <c r="H21" s="4"/>
      <c r="I21" s="4">
        <v>97814520000</v>
      </c>
      <c r="J21" s="4"/>
      <c r="K21" s="4">
        <v>40000000</v>
      </c>
      <c r="L21" s="4"/>
      <c r="M21" s="4">
        <v>634203900000</v>
      </c>
      <c r="N21" s="4"/>
      <c r="O21" s="4">
        <v>581524159818</v>
      </c>
      <c r="P21" s="4"/>
      <c r="Q21" s="4">
        <v>52679740182</v>
      </c>
    </row>
    <row r="22" spans="1:17" ht="18.75">
      <c r="A22" s="2" t="s">
        <v>43</v>
      </c>
      <c r="C22" s="4">
        <v>14131039</v>
      </c>
      <c r="D22" s="4"/>
      <c r="E22" s="4">
        <v>130636721656</v>
      </c>
      <c r="F22" s="4"/>
      <c r="G22" s="4">
        <v>117573049491</v>
      </c>
      <c r="H22" s="4"/>
      <c r="I22" s="19">
        <v>13063672165</v>
      </c>
      <c r="J22" s="4"/>
      <c r="K22" s="4">
        <v>14131039</v>
      </c>
      <c r="L22" s="4"/>
      <c r="M22" s="4">
        <v>130636721656</v>
      </c>
      <c r="N22" s="4"/>
      <c r="O22" s="4">
        <v>146264182831</v>
      </c>
      <c r="P22" s="4"/>
      <c r="Q22" s="4">
        <v>-15627461174</v>
      </c>
    </row>
    <row r="23" spans="1:17" ht="18.75">
      <c r="A23" s="2" t="s">
        <v>59</v>
      </c>
      <c r="C23" s="4">
        <v>3100000</v>
      </c>
      <c r="D23" s="4"/>
      <c r="E23" s="4">
        <v>85050918000</v>
      </c>
      <c r="F23" s="4"/>
      <c r="G23" s="4">
        <v>73032853500</v>
      </c>
      <c r="H23" s="4"/>
      <c r="I23" s="19">
        <v>12018064500</v>
      </c>
      <c r="J23" s="4"/>
      <c r="K23" s="4">
        <v>3100000</v>
      </c>
      <c r="L23" s="4"/>
      <c r="M23" s="4">
        <v>85050918000</v>
      </c>
      <c r="N23" s="4"/>
      <c r="O23" s="4">
        <v>82246702950</v>
      </c>
      <c r="P23" s="4"/>
      <c r="Q23" s="4">
        <v>2804215050</v>
      </c>
    </row>
    <row r="24" spans="1:17" ht="18.75">
      <c r="A24" s="2" t="s">
        <v>32</v>
      </c>
      <c r="C24" s="4">
        <v>1</v>
      </c>
      <c r="D24" s="4"/>
      <c r="E24" s="4">
        <v>4871</v>
      </c>
      <c r="F24" s="4"/>
      <c r="G24" s="4">
        <v>4990</v>
      </c>
      <c r="H24" s="4"/>
      <c r="I24" s="19">
        <v>-119</v>
      </c>
      <c r="J24" s="4"/>
      <c r="K24" s="4">
        <v>1</v>
      </c>
      <c r="L24" s="4"/>
      <c r="M24" s="4">
        <v>4871</v>
      </c>
      <c r="N24" s="4"/>
      <c r="O24" s="4">
        <v>7335</v>
      </c>
      <c r="P24" s="4"/>
      <c r="Q24" s="4">
        <v>-2463</v>
      </c>
    </row>
    <row r="25" spans="1:17" ht="18.75">
      <c r="A25" s="2" t="s">
        <v>30</v>
      </c>
      <c r="C25" s="4">
        <v>5818182</v>
      </c>
      <c r="D25" s="4"/>
      <c r="E25" s="4">
        <v>34007355244</v>
      </c>
      <c r="F25" s="4"/>
      <c r="G25" s="4">
        <v>33486834501</v>
      </c>
      <c r="H25" s="4"/>
      <c r="I25" s="19">
        <v>520520743</v>
      </c>
      <c r="J25" s="4"/>
      <c r="K25" s="4">
        <v>5818182</v>
      </c>
      <c r="L25" s="4"/>
      <c r="M25" s="4">
        <v>34007355244</v>
      </c>
      <c r="N25" s="4"/>
      <c r="O25" s="4">
        <v>52861773288</v>
      </c>
      <c r="P25" s="4"/>
      <c r="Q25" s="4">
        <v>-18854418043</v>
      </c>
    </row>
    <row r="26" spans="1:17" ht="18.75">
      <c r="A26" s="2" t="s">
        <v>40</v>
      </c>
      <c r="C26" s="4">
        <v>4000000</v>
      </c>
      <c r="D26" s="4"/>
      <c r="E26" s="4">
        <v>74991132000</v>
      </c>
      <c r="F26" s="4"/>
      <c r="G26" s="4">
        <v>63619200000</v>
      </c>
      <c r="H26" s="4"/>
      <c r="I26" s="19">
        <v>11371932000</v>
      </c>
      <c r="J26" s="4"/>
      <c r="K26" s="4">
        <v>4000000</v>
      </c>
      <c r="L26" s="4"/>
      <c r="M26" s="4">
        <v>74991132000</v>
      </c>
      <c r="N26" s="4"/>
      <c r="O26" s="4">
        <v>91253790000</v>
      </c>
      <c r="P26" s="4"/>
      <c r="Q26" s="4">
        <v>-16262658000</v>
      </c>
    </row>
    <row r="27" spans="1:17" ht="18.75">
      <c r="A27" s="2" t="s">
        <v>38</v>
      </c>
      <c r="C27" s="4">
        <v>1750000</v>
      </c>
      <c r="D27" s="4"/>
      <c r="E27" s="4">
        <v>44307293625</v>
      </c>
      <c r="F27" s="4"/>
      <c r="G27" s="4">
        <v>41994434238</v>
      </c>
      <c r="H27" s="4"/>
      <c r="I27" s="19">
        <v>2312859387</v>
      </c>
      <c r="J27" s="4"/>
      <c r="K27" s="4">
        <v>1750000</v>
      </c>
      <c r="L27" s="4"/>
      <c r="M27" s="4">
        <v>44307293625</v>
      </c>
      <c r="N27" s="4"/>
      <c r="O27" s="4">
        <v>45501442638</v>
      </c>
      <c r="P27" s="4"/>
      <c r="Q27" s="4">
        <v>-1194149013</v>
      </c>
    </row>
    <row r="28" spans="1:17" ht="18.75">
      <c r="A28" s="2" t="s">
        <v>33</v>
      </c>
      <c r="C28" s="4">
        <v>722639</v>
      </c>
      <c r="D28" s="4"/>
      <c r="E28" s="4">
        <v>74384034302</v>
      </c>
      <c r="F28" s="4"/>
      <c r="G28" s="4">
        <v>66985139533</v>
      </c>
      <c r="H28" s="4"/>
      <c r="I28" s="19">
        <v>7398894769</v>
      </c>
      <c r="J28" s="4"/>
      <c r="K28" s="4">
        <v>722639</v>
      </c>
      <c r="L28" s="4"/>
      <c r="M28" s="4">
        <v>74384034302</v>
      </c>
      <c r="N28" s="4"/>
      <c r="O28" s="4">
        <v>66066402538</v>
      </c>
      <c r="P28" s="4"/>
      <c r="Q28" s="4">
        <v>8317631764</v>
      </c>
    </row>
    <row r="29" spans="1:17" ht="18.75">
      <c r="A29" s="2" t="s">
        <v>57</v>
      </c>
      <c r="C29" s="4">
        <v>7471662</v>
      </c>
      <c r="D29" s="4"/>
      <c r="E29" s="4">
        <v>272726990039</v>
      </c>
      <c r="F29" s="4"/>
      <c r="G29" s="4">
        <v>229061724004</v>
      </c>
      <c r="H29" s="4"/>
      <c r="I29" s="19">
        <v>43665266035</v>
      </c>
      <c r="J29" s="4"/>
      <c r="K29" s="4">
        <v>7471662</v>
      </c>
      <c r="L29" s="4"/>
      <c r="M29" s="4">
        <v>272726990039</v>
      </c>
      <c r="N29" s="4"/>
      <c r="O29" s="4">
        <v>229946664244</v>
      </c>
      <c r="P29" s="4"/>
      <c r="Q29" s="4">
        <v>42780325795</v>
      </c>
    </row>
    <row r="30" spans="1:17" ht="18.75">
      <c r="A30" s="2" t="s">
        <v>23</v>
      </c>
      <c r="C30" s="4">
        <v>1005081</v>
      </c>
      <c r="D30" s="4"/>
      <c r="E30" s="4">
        <v>193795575978</v>
      </c>
      <c r="F30" s="4"/>
      <c r="G30" s="4">
        <v>185762805803</v>
      </c>
      <c r="H30" s="4"/>
      <c r="I30" s="19">
        <v>8032770175</v>
      </c>
      <c r="J30" s="4"/>
      <c r="K30" s="4">
        <v>1005081</v>
      </c>
      <c r="L30" s="4"/>
      <c r="M30" s="4">
        <v>193795575978</v>
      </c>
      <c r="N30" s="4"/>
      <c r="O30" s="4">
        <v>175468426438</v>
      </c>
      <c r="P30" s="4"/>
      <c r="Q30" s="4">
        <v>18327149540</v>
      </c>
    </row>
    <row r="31" spans="1:17" ht="18.75">
      <c r="A31" s="2" t="s">
        <v>51</v>
      </c>
      <c r="C31" s="4">
        <v>16519994</v>
      </c>
      <c r="D31" s="4"/>
      <c r="E31" s="4">
        <v>115444551250</v>
      </c>
      <c r="F31" s="4"/>
      <c r="G31" s="4">
        <v>98585262308</v>
      </c>
      <c r="H31" s="4"/>
      <c r="I31" s="19">
        <v>16859288942</v>
      </c>
      <c r="J31" s="4"/>
      <c r="K31" s="4">
        <v>16519994</v>
      </c>
      <c r="L31" s="4"/>
      <c r="M31" s="4">
        <v>115444551250</v>
      </c>
      <c r="N31" s="4"/>
      <c r="O31" s="4">
        <v>137613846731</v>
      </c>
      <c r="P31" s="4"/>
      <c r="Q31" s="4">
        <v>-22169295480</v>
      </c>
    </row>
    <row r="32" spans="1:17" ht="18.75">
      <c r="A32" s="2" t="s">
        <v>39</v>
      </c>
      <c r="C32" s="4">
        <v>37837084</v>
      </c>
      <c r="D32" s="4"/>
      <c r="E32" s="4">
        <v>429152387725</v>
      </c>
      <c r="F32" s="4"/>
      <c r="G32" s="4">
        <v>384965321594</v>
      </c>
      <c r="H32" s="4"/>
      <c r="I32" s="19">
        <v>44187066131</v>
      </c>
      <c r="J32" s="4"/>
      <c r="K32" s="4">
        <v>37837084</v>
      </c>
      <c r="L32" s="4"/>
      <c r="M32" s="4">
        <v>429152387725</v>
      </c>
      <c r="N32" s="4"/>
      <c r="O32" s="4">
        <v>492585219178</v>
      </c>
      <c r="P32" s="4"/>
      <c r="Q32" s="4">
        <v>-63432831452</v>
      </c>
    </row>
    <row r="33" spans="1:17" ht="18.75">
      <c r="A33" s="2" t="s">
        <v>61</v>
      </c>
      <c r="C33" s="4">
        <v>9733539</v>
      </c>
      <c r="D33" s="4"/>
      <c r="E33" s="4">
        <v>85145495097</v>
      </c>
      <c r="F33" s="4"/>
      <c r="G33" s="4">
        <v>79569953199</v>
      </c>
      <c r="H33" s="4"/>
      <c r="I33" s="19">
        <v>5575541898</v>
      </c>
      <c r="J33" s="4"/>
      <c r="K33" s="4">
        <v>9733539</v>
      </c>
      <c r="L33" s="4"/>
      <c r="M33" s="4">
        <v>85145495097</v>
      </c>
      <c r="N33" s="4"/>
      <c r="O33" s="4">
        <v>88542908023</v>
      </c>
      <c r="P33" s="4"/>
      <c r="Q33" s="4">
        <v>-3397412925</v>
      </c>
    </row>
    <row r="34" spans="1:17" ht="18.75">
      <c r="A34" s="2" t="s">
        <v>24</v>
      </c>
      <c r="C34" s="4">
        <v>1418354</v>
      </c>
      <c r="D34" s="4"/>
      <c r="E34" s="4">
        <v>170585590889</v>
      </c>
      <c r="F34" s="4"/>
      <c r="G34" s="4">
        <v>146927899660</v>
      </c>
      <c r="H34" s="4"/>
      <c r="I34" s="19">
        <v>23657691229</v>
      </c>
      <c r="J34" s="4"/>
      <c r="K34" s="4">
        <v>1418354</v>
      </c>
      <c r="L34" s="4"/>
      <c r="M34" s="4">
        <v>170585590889</v>
      </c>
      <c r="N34" s="4"/>
      <c r="O34" s="4">
        <v>160332630301</v>
      </c>
      <c r="P34" s="4"/>
      <c r="Q34" s="4">
        <v>10252960588</v>
      </c>
    </row>
    <row r="35" spans="1:17" ht="18.75">
      <c r="A35" s="2" t="s">
        <v>25</v>
      </c>
      <c r="C35" s="4">
        <v>100000</v>
      </c>
      <c r="D35" s="4"/>
      <c r="E35" s="4">
        <v>7336089000</v>
      </c>
      <c r="F35" s="4"/>
      <c r="G35" s="4">
        <v>6525938250</v>
      </c>
      <c r="H35" s="4"/>
      <c r="I35" s="19">
        <v>810150750</v>
      </c>
      <c r="J35" s="4"/>
      <c r="K35" s="4">
        <v>100000</v>
      </c>
      <c r="L35" s="4"/>
      <c r="M35" s="4">
        <v>7336089000</v>
      </c>
      <c r="N35" s="4"/>
      <c r="O35" s="4">
        <v>6903517333</v>
      </c>
      <c r="P35" s="4"/>
      <c r="Q35" s="4">
        <v>432571667</v>
      </c>
    </row>
    <row r="36" spans="1:17" ht="18.75">
      <c r="A36" s="2" t="s">
        <v>52</v>
      </c>
      <c r="C36" s="4">
        <v>15883262</v>
      </c>
      <c r="D36" s="4"/>
      <c r="E36" s="4">
        <v>94843060842</v>
      </c>
      <c r="F36" s="4"/>
      <c r="G36" s="4">
        <v>90943239237</v>
      </c>
      <c r="H36" s="4"/>
      <c r="I36" s="19">
        <v>3899821605</v>
      </c>
      <c r="J36" s="4"/>
      <c r="K36" s="4">
        <v>15883262</v>
      </c>
      <c r="L36" s="4"/>
      <c r="M36" s="4">
        <v>94843060842</v>
      </c>
      <c r="N36" s="4"/>
      <c r="O36" s="4">
        <v>123625965837</v>
      </c>
      <c r="P36" s="4"/>
      <c r="Q36" s="4">
        <v>-28782904994</v>
      </c>
    </row>
    <row r="37" spans="1:17" ht="18.75">
      <c r="A37" s="2" t="s">
        <v>48</v>
      </c>
      <c r="C37" s="4">
        <v>3000000</v>
      </c>
      <c r="D37" s="4"/>
      <c r="E37" s="4">
        <v>64831941000</v>
      </c>
      <c r="F37" s="4"/>
      <c r="G37" s="4">
        <v>57615138000</v>
      </c>
      <c r="H37" s="4"/>
      <c r="I37" s="19">
        <v>7216803000</v>
      </c>
      <c r="J37" s="4"/>
      <c r="K37" s="4">
        <v>3000000</v>
      </c>
      <c r="L37" s="4"/>
      <c r="M37" s="4">
        <v>64831941000</v>
      </c>
      <c r="N37" s="4"/>
      <c r="O37" s="4">
        <v>67909952524</v>
      </c>
      <c r="P37" s="4"/>
      <c r="Q37" s="4">
        <v>-3078011524</v>
      </c>
    </row>
    <row r="38" spans="1:17" ht="18.75">
      <c r="A38" s="2" t="s">
        <v>47</v>
      </c>
      <c r="C38" s="4">
        <v>6051141</v>
      </c>
      <c r="D38" s="4"/>
      <c r="E38" s="4">
        <v>108272460798</v>
      </c>
      <c r="F38" s="4"/>
      <c r="G38" s="4">
        <v>95749250038</v>
      </c>
      <c r="H38" s="4"/>
      <c r="I38" s="19">
        <v>12523210760</v>
      </c>
      <c r="J38" s="4"/>
      <c r="K38" s="4">
        <v>6051141</v>
      </c>
      <c r="L38" s="4"/>
      <c r="M38" s="4">
        <v>108272460798</v>
      </c>
      <c r="N38" s="4"/>
      <c r="O38" s="4">
        <v>103237245690</v>
      </c>
      <c r="P38" s="4"/>
      <c r="Q38" s="4">
        <v>5035215108</v>
      </c>
    </row>
    <row r="39" spans="1:17" ht="18.75">
      <c r="A39" s="2" t="s">
        <v>58</v>
      </c>
      <c r="C39" s="4">
        <v>5000000</v>
      </c>
      <c r="D39" s="4"/>
      <c r="E39" s="4">
        <v>55766205000</v>
      </c>
      <c r="F39" s="4"/>
      <c r="G39" s="4">
        <v>55766205000</v>
      </c>
      <c r="H39" s="4"/>
      <c r="I39" s="19">
        <v>0</v>
      </c>
      <c r="J39" s="4"/>
      <c r="K39" s="4">
        <v>5000000</v>
      </c>
      <c r="L39" s="4"/>
      <c r="M39" s="4">
        <v>55766205000</v>
      </c>
      <c r="N39" s="4"/>
      <c r="O39" s="4">
        <v>101492505000</v>
      </c>
      <c r="P39" s="4"/>
      <c r="Q39" s="4">
        <v>-45726300000</v>
      </c>
    </row>
    <row r="40" spans="1:17" ht="18.75">
      <c r="A40" s="2" t="s">
        <v>41</v>
      </c>
      <c r="C40" s="4">
        <v>6459853</v>
      </c>
      <c r="D40" s="4"/>
      <c r="E40" s="4">
        <v>17979967249</v>
      </c>
      <c r="F40" s="4"/>
      <c r="G40" s="4">
        <v>16894747797</v>
      </c>
      <c r="H40" s="4"/>
      <c r="I40" s="19">
        <v>1085219452</v>
      </c>
      <c r="J40" s="4"/>
      <c r="K40" s="4">
        <v>6459853</v>
      </c>
      <c r="L40" s="4"/>
      <c r="M40" s="4">
        <v>17979967249</v>
      </c>
      <c r="N40" s="4"/>
      <c r="O40" s="4">
        <v>22682728460</v>
      </c>
      <c r="P40" s="4"/>
      <c r="Q40" s="4">
        <v>-4702761210</v>
      </c>
    </row>
    <row r="41" spans="1:17" ht="18.75">
      <c r="A41" s="2" t="s">
        <v>16</v>
      </c>
      <c r="C41" s="4">
        <v>58500000</v>
      </c>
      <c r="D41" s="4"/>
      <c r="E41" s="4">
        <v>169687317150</v>
      </c>
      <c r="F41" s="4"/>
      <c r="G41" s="4">
        <v>180736182900</v>
      </c>
      <c r="H41" s="4"/>
      <c r="I41" s="19">
        <v>-11048865750</v>
      </c>
      <c r="J41" s="4"/>
      <c r="K41" s="4">
        <v>58500000</v>
      </c>
      <c r="L41" s="4"/>
      <c r="M41" s="4">
        <v>169687317150</v>
      </c>
      <c r="N41" s="4"/>
      <c r="O41" s="4">
        <v>229104531835</v>
      </c>
      <c r="P41" s="4"/>
      <c r="Q41" s="4">
        <v>-59417214685</v>
      </c>
    </row>
    <row r="42" spans="1:17" ht="18.75">
      <c r="A42" s="2" t="s">
        <v>15</v>
      </c>
      <c r="C42" s="4">
        <v>34740000</v>
      </c>
      <c r="D42" s="4"/>
      <c r="E42" s="4">
        <v>103565357703</v>
      </c>
      <c r="F42" s="4"/>
      <c r="G42" s="4">
        <v>104048823861</v>
      </c>
      <c r="H42" s="4"/>
      <c r="I42" s="19">
        <v>-483466158</v>
      </c>
      <c r="J42" s="4"/>
      <c r="K42" s="4">
        <v>34740000</v>
      </c>
      <c r="L42" s="4"/>
      <c r="M42" s="4">
        <v>103565357703</v>
      </c>
      <c r="N42" s="4"/>
      <c r="O42" s="4">
        <v>121211872470</v>
      </c>
      <c r="P42" s="4"/>
      <c r="Q42" s="4">
        <v>-17646514767</v>
      </c>
    </row>
    <row r="43" spans="1:17" ht="18.75">
      <c r="A43" s="2" t="s">
        <v>29</v>
      </c>
      <c r="C43" s="4">
        <v>1100000</v>
      </c>
      <c r="D43" s="4"/>
      <c r="E43" s="4">
        <v>44776982250</v>
      </c>
      <c r="F43" s="4"/>
      <c r="G43" s="4">
        <v>39145689000</v>
      </c>
      <c r="H43" s="4"/>
      <c r="I43" s="19">
        <v>5631293250</v>
      </c>
      <c r="J43" s="4"/>
      <c r="K43" s="4">
        <v>1100000</v>
      </c>
      <c r="L43" s="4"/>
      <c r="M43" s="4">
        <v>44776982250</v>
      </c>
      <c r="N43" s="4"/>
      <c r="O43" s="4">
        <v>43738200000</v>
      </c>
      <c r="P43" s="4"/>
      <c r="Q43" s="4">
        <v>1038782250</v>
      </c>
    </row>
    <row r="44" spans="1:17" ht="18.75">
      <c r="A44" s="2" t="s">
        <v>60</v>
      </c>
      <c r="C44" s="4">
        <v>5560193</v>
      </c>
      <c r="D44" s="4"/>
      <c r="E44" s="4">
        <v>31504526154</v>
      </c>
      <c r="F44" s="4"/>
      <c r="G44" s="4">
        <v>31504526154</v>
      </c>
      <c r="H44" s="4"/>
      <c r="I44" s="19">
        <v>0</v>
      </c>
      <c r="J44" s="4"/>
      <c r="K44" s="4">
        <v>5560193</v>
      </c>
      <c r="L44" s="4"/>
      <c r="M44" s="4">
        <v>31504526154</v>
      </c>
      <c r="N44" s="4"/>
      <c r="O44" s="4">
        <v>45598656277</v>
      </c>
      <c r="P44" s="4"/>
      <c r="Q44" s="4">
        <v>-14094130122</v>
      </c>
    </row>
    <row r="45" spans="1:17" ht="18.75">
      <c r="A45" s="2" t="s">
        <v>50</v>
      </c>
      <c r="C45" s="4">
        <v>1700000</v>
      </c>
      <c r="D45" s="4"/>
      <c r="E45" s="4">
        <v>12522047850</v>
      </c>
      <c r="F45" s="4"/>
      <c r="G45" s="4">
        <v>11998183500</v>
      </c>
      <c r="H45" s="4"/>
      <c r="I45" s="19">
        <v>523864350</v>
      </c>
      <c r="J45" s="4"/>
      <c r="K45" s="4">
        <v>1700000</v>
      </c>
      <c r="L45" s="4"/>
      <c r="M45" s="4">
        <v>12522047850</v>
      </c>
      <c r="N45" s="4"/>
      <c r="O45" s="4">
        <v>16983344250</v>
      </c>
      <c r="P45" s="4"/>
      <c r="Q45" s="4">
        <v>-4461296400</v>
      </c>
    </row>
    <row r="46" spans="1:17" ht="18.75">
      <c r="A46" s="2" t="s">
        <v>19</v>
      </c>
      <c r="C46" s="4">
        <v>41569329</v>
      </c>
      <c r="D46" s="4"/>
      <c r="E46" s="4">
        <v>69049047783</v>
      </c>
      <c r="F46" s="4"/>
      <c r="G46" s="4">
        <v>67768066047</v>
      </c>
      <c r="H46" s="4"/>
      <c r="I46" s="19">
        <v>1280981736</v>
      </c>
      <c r="J46" s="4"/>
      <c r="K46" s="4">
        <v>41569329</v>
      </c>
      <c r="L46" s="4"/>
      <c r="M46" s="4">
        <v>69049047783</v>
      </c>
      <c r="N46" s="4"/>
      <c r="O46" s="4">
        <v>83139913978</v>
      </c>
      <c r="P46" s="4"/>
      <c r="Q46" s="4">
        <v>-14090866194</v>
      </c>
    </row>
    <row r="47" spans="1:17" ht="18.75">
      <c r="A47" s="2" t="s">
        <v>17</v>
      </c>
      <c r="C47" s="4">
        <v>38137</v>
      </c>
      <c r="D47" s="4"/>
      <c r="E47" s="4">
        <v>26537059</v>
      </c>
      <c r="F47" s="4"/>
      <c r="G47" s="4">
        <v>26537059</v>
      </c>
      <c r="H47" s="4"/>
      <c r="I47" s="19">
        <v>0</v>
      </c>
      <c r="J47" s="4"/>
      <c r="K47" s="4">
        <v>38137</v>
      </c>
      <c r="L47" s="4"/>
      <c r="M47" s="4">
        <v>26537059</v>
      </c>
      <c r="N47" s="4"/>
      <c r="O47" s="4">
        <v>26537059</v>
      </c>
      <c r="P47" s="4"/>
      <c r="Q47" s="4">
        <v>0</v>
      </c>
    </row>
    <row r="48" spans="1:17" ht="18.75">
      <c r="A48" s="2" t="s">
        <v>18</v>
      </c>
      <c r="C48" s="4">
        <v>108053</v>
      </c>
      <c r="D48" s="4"/>
      <c r="E48" s="4">
        <v>53705042</v>
      </c>
      <c r="F48" s="4"/>
      <c r="G48" s="4">
        <v>53705042</v>
      </c>
      <c r="H48" s="4"/>
      <c r="I48" s="19">
        <v>0</v>
      </c>
      <c r="J48" s="4"/>
      <c r="K48" s="4">
        <v>108053</v>
      </c>
      <c r="L48" s="4"/>
      <c r="M48" s="4">
        <v>53705042</v>
      </c>
      <c r="N48" s="4"/>
      <c r="O48" s="4">
        <v>53705042</v>
      </c>
      <c r="P48" s="4"/>
      <c r="Q48" s="4">
        <v>0</v>
      </c>
    </row>
    <row r="49" spans="1:17" ht="18.75">
      <c r="A49" s="2" t="s">
        <v>67</v>
      </c>
      <c r="C49" s="4">
        <v>70247</v>
      </c>
      <c r="D49" s="4"/>
      <c r="E49" s="4">
        <v>69829030</v>
      </c>
      <c r="F49" s="4"/>
      <c r="G49" s="4">
        <v>70310780</v>
      </c>
      <c r="H49" s="4"/>
      <c r="I49" s="19">
        <v>-481750</v>
      </c>
      <c r="J49" s="4"/>
      <c r="K49" s="4">
        <v>70247</v>
      </c>
      <c r="L49" s="4"/>
      <c r="M49" s="4">
        <v>69829030</v>
      </c>
      <c r="N49" s="4"/>
      <c r="O49" s="4">
        <v>70310780</v>
      </c>
      <c r="P49" s="4"/>
      <c r="Q49" s="4">
        <v>-481749</v>
      </c>
    </row>
    <row r="50" spans="1:17" ht="18.75">
      <c r="A50" s="2" t="s">
        <v>34</v>
      </c>
      <c r="C50" s="4">
        <v>1003998</v>
      </c>
      <c r="D50" s="4"/>
      <c r="E50" s="4">
        <v>3123815783</v>
      </c>
      <c r="F50" s="4"/>
      <c r="G50" s="4">
        <v>3214635986</v>
      </c>
      <c r="H50" s="4"/>
      <c r="I50" s="19">
        <v>-90820203</v>
      </c>
      <c r="J50" s="4"/>
      <c r="K50" s="4">
        <v>1003998</v>
      </c>
      <c r="L50" s="4"/>
      <c r="M50" s="4">
        <v>3123815783</v>
      </c>
      <c r="N50" s="4"/>
      <c r="O50" s="4">
        <v>2395539228</v>
      </c>
      <c r="P50" s="4"/>
      <c r="Q50" s="4">
        <v>728276555</v>
      </c>
    </row>
    <row r="51" spans="1:17" ht="18.75">
      <c r="A51" s="2" t="s">
        <v>27</v>
      </c>
      <c r="C51" s="4">
        <v>1673330</v>
      </c>
      <c r="D51" s="4"/>
      <c r="E51" s="4">
        <v>7451914115</v>
      </c>
      <c r="F51" s="4"/>
      <c r="G51" s="4">
        <v>7701420168</v>
      </c>
      <c r="H51" s="4"/>
      <c r="I51" s="19">
        <v>-249506053</v>
      </c>
      <c r="J51" s="4"/>
      <c r="K51" s="4">
        <v>1673330</v>
      </c>
      <c r="L51" s="4"/>
      <c r="M51" s="4">
        <v>7451914115</v>
      </c>
      <c r="N51" s="4"/>
      <c r="O51" s="4">
        <v>9780356193</v>
      </c>
      <c r="P51" s="4"/>
      <c r="Q51" s="4">
        <v>-2328442077</v>
      </c>
    </row>
    <row r="52" spans="1:17" ht="18.75">
      <c r="A52" s="2" t="s">
        <v>28</v>
      </c>
      <c r="C52" s="4">
        <v>27440000</v>
      </c>
      <c r="D52" s="4"/>
      <c r="E52" s="4">
        <v>97650700560</v>
      </c>
      <c r="F52" s="4"/>
      <c r="G52" s="4">
        <v>110865998880</v>
      </c>
      <c r="H52" s="4"/>
      <c r="I52" s="19">
        <v>-13215298320</v>
      </c>
      <c r="J52" s="4"/>
      <c r="K52" s="4">
        <v>27440000</v>
      </c>
      <c r="L52" s="4"/>
      <c r="M52" s="4">
        <v>97650700560</v>
      </c>
      <c r="N52" s="4"/>
      <c r="O52" s="4">
        <v>106793006375</v>
      </c>
      <c r="P52" s="4"/>
      <c r="Q52" s="4">
        <v>-9142305815</v>
      </c>
    </row>
    <row r="53" spans="1:17" ht="18.75">
      <c r="A53" s="2" t="s">
        <v>26</v>
      </c>
      <c r="C53" s="4">
        <v>2635520</v>
      </c>
      <c r="D53" s="4"/>
      <c r="E53" s="4">
        <v>12942002960</v>
      </c>
      <c r="F53" s="4"/>
      <c r="G53" s="4">
        <v>15221262591</v>
      </c>
      <c r="H53" s="4"/>
      <c r="I53" s="19">
        <v>-2279259631</v>
      </c>
      <c r="J53" s="4"/>
      <c r="K53" s="4">
        <v>2635520</v>
      </c>
      <c r="L53" s="4"/>
      <c r="M53" s="4">
        <v>12942002960</v>
      </c>
      <c r="N53" s="4"/>
      <c r="O53" s="4">
        <v>11773894601</v>
      </c>
      <c r="P53" s="4"/>
      <c r="Q53" s="4">
        <v>1168108359</v>
      </c>
    </row>
    <row r="54" spans="1:17" ht="18.75">
      <c r="A54" s="2" t="s">
        <v>37</v>
      </c>
      <c r="C54" s="4">
        <v>1</v>
      </c>
      <c r="D54" s="4"/>
      <c r="E54" s="4">
        <v>2448</v>
      </c>
      <c r="F54" s="4"/>
      <c r="G54" s="4">
        <v>2741</v>
      </c>
      <c r="H54" s="4"/>
      <c r="I54" s="19">
        <v>-293</v>
      </c>
      <c r="J54" s="4"/>
      <c r="K54" s="4">
        <v>1</v>
      </c>
      <c r="L54" s="4"/>
      <c r="M54" s="4">
        <v>2448</v>
      </c>
      <c r="N54" s="4"/>
      <c r="O54" s="4">
        <v>3225</v>
      </c>
      <c r="P54" s="4"/>
      <c r="Q54" s="4">
        <v>-776</v>
      </c>
    </row>
    <row r="55" spans="1:17" ht="18.75">
      <c r="A55" s="2" t="s">
        <v>55</v>
      </c>
      <c r="C55" s="4">
        <v>2490764</v>
      </c>
      <c r="D55" s="4"/>
      <c r="E55" s="4">
        <v>34811771996</v>
      </c>
      <c r="F55" s="4"/>
      <c r="G55" s="4">
        <v>35034606951</v>
      </c>
      <c r="H55" s="4"/>
      <c r="I55" s="19">
        <v>-222834955</v>
      </c>
      <c r="J55" s="4"/>
      <c r="K55" s="4">
        <v>2490764</v>
      </c>
      <c r="L55" s="4"/>
      <c r="M55" s="4">
        <v>34811771996</v>
      </c>
      <c r="N55" s="4"/>
      <c r="O55" s="4">
        <v>42264363298</v>
      </c>
      <c r="P55" s="4"/>
      <c r="Q55" s="4">
        <f>-7452591301-21</f>
        <v>-7452591322</v>
      </c>
    </row>
    <row r="56" spans="1:17" ht="19.5" thickBot="1">
      <c r="C56" s="9">
        <f>SUM(C8:C55)</f>
        <v>635052765</v>
      </c>
      <c r="D56" s="4"/>
      <c r="E56" s="9">
        <f>SUM(E8:E55)</f>
        <v>4927528233995</v>
      </c>
      <c r="F56" s="4"/>
      <c r="G56" s="9">
        <f>SUM(G8:G55)</f>
        <v>4443039099052</v>
      </c>
      <c r="H56" s="4"/>
      <c r="I56" s="20">
        <f>SUM(I8:I55)</f>
        <v>484489134943</v>
      </c>
      <c r="J56" s="4"/>
      <c r="K56" s="9">
        <f>SUM(K8:K55)</f>
        <v>635052765</v>
      </c>
      <c r="L56" s="4"/>
      <c r="M56" s="9">
        <f>SUM(M8:M55)</f>
        <v>4927528233995</v>
      </c>
      <c r="N56" s="4"/>
      <c r="O56" s="9">
        <f>SUM(O8:O55)</f>
        <v>5459664673663</v>
      </c>
      <c r="P56" s="4"/>
      <c r="Q56" s="9">
        <f>SUM(Q8:Q55)</f>
        <v>-532136439668</v>
      </c>
    </row>
    <row r="57" spans="1:17" ht="19.5" thickTop="1">
      <c r="C57" s="4"/>
      <c r="D57" s="4"/>
      <c r="E57" s="18"/>
      <c r="F57" s="19"/>
      <c r="G57" s="19"/>
      <c r="H57" s="19"/>
      <c r="I57" s="19"/>
      <c r="J57" s="4"/>
      <c r="K57" s="4"/>
      <c r="L57" s="4"/>
      <c r="M57" s="4"/>
      <c r="N57" s="4"/>
      <c r="O57" s="4"/>
      <c r="P57" s="4"/>
      <c r="Q57" s="4"/>
    </row>
    <row r="58" spans="1:17" ht="18.75">
      <c r="C58" s="4"/>
      <c r="D58" s="4"/>
      <c r="E58" s="19"/>
      <c r="F58" s="19"/>
      <c r="G58" s="19"/>
      <c r="H58" s="19"/>
      <c r="I58" s="19"/>
      <c r="J58" s="4"/>
      <c r="K58" s="4"/>
      <c r="L58" s="4"/>
      <c r="M58" s="4"/>
      <c r="N58" s="4"/>
      <c r="O58" s="4"/>
      <c r="P58" s="4"/>
      <c r="Q58" s="4"/>
    </row>
    <row r="59" spans="1:17" ht="18.75">
      <c r="C59" s="4"/>
      <c r="D59" s="4"/>
      <c r="E59" s="19"/>
      <c r="F59" s="19"/>
      <c r="G59" s="19"/>
      <c r="H59" s="19"/>
      <c r="I59" s="19"/>
      <c r="J59" s="4"/>
      <c r="K59" s="4"/>
      <c r="L59" s="4"/>
      <c r="M59" s="4"/>
      <c r="N59" s="4"/>
      <c r="O59" s="4"/>
      <c r="P59" s="4"/>
      <c r="Q59" s="4"/>
    </row>
    <row r="60" spans="1:17" ht="18.75">
      <c r="C60" s="4"/>
      <c r="D60" s="4"/>
      <c r="E60" s="19"/>
      <c r="F60" s="19"/>
      <c r="G60" s="19"/>
      <c r="H60" s="19"/>
      <c r="I60" s="19"/>
      <c r="J60" s="4"/>
      <c r="K60" s="4"/>
      <c r="L60" s="4"/>
      <c r="M60" s="4"/>
      <c r="N60" s="4"/>
      <c r="O60" s="4"/>
      <c r="P60" s="4"/>
      <c r="Q60" s="4"/>
    </row>
    <row r="61" spans="1:17" ht="18.7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ht="18.7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0"/>
  <sheetViews>
    <sheetView rightToLeft="1" view="pageBreakPreview" topLeftCell="A16" zoomScale="90" zoomScaleNormal="100" zoomScaleSheetLayoutView="90" workbookViewId="0">
      <selection activeCell="Q42" activeCellId="1" sqref="I42 Q42"/>
    </sheetView>
  </sheetViews>
  <sheetFormatPr defaultRowHeight="15"/>
  <cols>
    <col min="1" max="1" width="30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3.25">
      <c r="A3" s="16" t="s">
        <v>104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3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3.25">
      <c r="A6" s="16" t="s">
        <v>3</v>
      </c>
      <c r="C6" s="15" t="s">
        <v>106</v>
      </c>
      <c r="D6" s="15" t="s">
        <v>106</v>
      </c>
      <c r="E6" s="15" t="s">
        <v>106</v>
      </c>
      <c r="F6" s="15" t="s">
        <v>106</v>
      </c>
      <c r="G6" s="15" t="s">
        <v>106</v>
      </c>
      <c r="H6" s="15" t="s">
        <v>106</v>
      </c>
      <c r="I6" s="15" t="s">
        <v>106</v>
      </c>
      <c r="K6" s="15" t="s">
        <v>107</v>
      </c>
      <c r="L6" s="15" t="s">
        <v>107</v>
      </c>
      <c r="M6" s="15" t="s">
        <v>107</v>
      </c>
      <c r="N6" s="15" t="s">
        <v>107</v>
      </c>
      <c r="O6" s="15" t="s">
        <v>107</v>
      </c>
      <c r="P6" s="15" t="s">
        <v>107</v>
      </c>
      <c r="Q6" s="15" t="s">
        <v>107</v>
      </c>
    </row>
    <row r="7" spans="1:17" ht="23.25">
      <c r="A7" s="15" t="s">
        <v>3</v>
      </c>
      <c r="C7" s="15" t="s">
        <v>7</v>
      </c>
      <c r="E7" s="15" t="s">
        <v>147</v>
      </c>
      <c r="G7" s="15" t="s">
        <v>148</v>
      </c>
      <c r="I7" s="15" t="s">
        <v>150</v>
      </c>
      <c r="K7" s="15" t="s">
        <v>7</v>
      </c>
      <c r="M7" s="15" t="s">
        <v>147</v>
      </c>
      <c r="O7" s="15" t="s">
        <v>148</v>
      </c>
      <c r="Q7" s="15" t="s">
        <v>150</v>
      </c>
    </row>
    <row r="8" spans="1:17" ht="18.75">
      <c r="A8" s="2" t="s">
        <v>31</v>
      </c>
      <c r="C8" s="4">
        <v>34100000</v>
      </c>
      <c r="D8" s="4"/>
      <c r="E8" s="4">
        <v>144520392583</v>
      </c>
      <c r="F8" s="4"/>
      <c r="G8" s="4">
        <v>194562160402</v>
      </c>
      <c r="H8" s="4"/>
      <c r="I8" s="4">
        <v>-50041767819</v>
      </c>
      <c r="J8" s="4"/>
      <c r="K8" s="4">
        <v>34100000</v>
      </c>
      <c r="L8" s="4"/>
      <c r="M8" s="4">
        <v>144520392583</v>
      </c>
      <c r="N8" s="4"/>
      <c r="O8" s="4">
        <v>194562160402</v>
      </c>
      <c r="P8" s="4"/>
      <c r="Q8" s="4">
        <f>M8-O8</f>
        <v>-50041767819</v>
      </c>
    </row>
    <row r="9" spans="1:17" ht="18.75">
      <c r="A9" s="2" t="s">
        <v>66</v>
      </c>
      <c r="C9" s="4">
        <v>8021784</v>
      </c>
      <c r="D9" s="4"/>
      <c r="E9" s="4">
        <v>79740504887</v>
      </c>
      <c r="F9" s="4"/>
      <c r="G9" s="4">
        <v>76957710594</v>
      </c>
      <c r="H9" s="4"/>
      <c r="I9" s="4">
        <v>2782794293</v>
      </c>
      <c r="J9" s="4"/>
      <c r="K9" s="4">
        <v>8021784</v>
      </c>
      <c r="L9" s="4"/>
      <c r="M9" s="4">
        <v>79740504887</v>
      </c>
      <c r="N9" s="4"/>
      <c r="O9" s="4">
        <v>76957710594</v>
      </c>
      <c r="P9" s="4"/>
      <c r="Q9" s="4">
        <f t="shared" ref="Q9:Q41" si="0">M9-O9</f>
        <v>2782794293</v>
      </c>
    </row>
    <row r="10" spans="1:17" ht="18.75">
      <c r="A10" s="2" t="s">
        <v>51</v>
      </c>
      <c r="C10" s="4">
        <v>4364152</v>
      </c>
      <c r="D10" s="4"/>
      <c r="E10" s="4">
        <v>28608918094</v>
      </c>
      <c r="F10" s="4"/>
      <c r="G10" s="4">
        <v>36353992345</v>
      </c>
      <c r="H10" s="4"/>
      <c r="I10" s="4">
        <v>-7745074251</v>
      </c>
      <c r="J10" s="4"/>
      <c r="K10" s="4">
        <v>4364152</v>
      </c>
      <c r="L10" s="4"/>
      <c r="M10" s="4">
        <v>28608918094</v>
      </c>
      <c r="N10" s="4"/>
      <c r="O10" s="4">
        <v>36353992345</v>
      </c>
      <c r="P10" s="4"/>
      <c r="Q10" s="4">
        <f t="shared" si="0"/>
        <v>-7745074251</v>
      </c>
    </row>
    <row r="11" spans="1:17" ht="18.75">
      <c r="A11" s="2" t="s">
        <v>54</v>
      </c>
      <c r="C11" s="4">
        <v>22629704</v>
      </c>
      <c r="D11" s="4"/>
      <c r="E11" s="4">
        <v>44457912994</v>
      </c>
      <c r="F11" s="4"/>
      <c r="G11" s="4">
        <v>53155820278</v>
      </c>
      <c r="H11" s="4"/>
      <c r="I11" s="4">
        <v>-8697907284</v>
      </c>
      <c r="J11" s="4"/>
      <c r="K11" s="4">
        <v>49380632</v>
      </c>
      <c r="L11" s="4"/>
      <c r="M11" s="4">
        <v>102781442136</v>
      </c>
      <c r="N11" s="4"/>
      <c r="O11" s="4">
        <v>115992149137</v>
      </c>
      <c r="P11" s="4"/>
      <c r="Q11" s="4">
        <f t="shared" si="0"/>
        <v>-13210707001</v>
      </c>
    </row>
    <row r="12" spans="1:17" ht="18.75">
      <c r="A12" s="2" t="s">
        <v>35</v>
      </c>
      <c r="C12" s="4">
        <v>6515544</v>
      </c>
      <c r="D12" s="4"/>
      <c r="E12" s="4">
        <v>70661074680</v>
      </c>
      <c r="F12" s="4"/>
      <c r="G12" s="4">
        <v>70661074680</v>
      </c>
      <c r="H12" s="4"/>
      <c r="I12" s="4">
        <v>0</v>
      </c>
      <c r="J12" s="4"/>
      <c r="K12" s="4">
        <v>6515544</v>
      </c>
      <c r="L12" s="4"/>
      <c r="M12" s="4">
        <v>70661074680</v>
      </c>
      <c r="N12" s="4"/>
      <c r="O12" s="4">
        <v>70661074680</v>
      </c>
      <c r="P12" s="4"/>
      <c r="Q12" s="4">
        <f t="shared" si="0"/>
        <v>0</v>
      </c>
    </row>
    <row r="13" spans="1:17" ht="18.75">
      <c r="A13" s="2" t="s">
        <v>45</v>
      </c>
      <c r="C13" s="4">
        <v>1500000</v>
      </c>
      <c r="D13" s="4"/>
      <c r="E13" s="4">
        <v>17922721575</v>
      </c>
      <c r="F13" s="4"/>
      <c r="G13" s="4">
        <v>21774451749</v>
      </c>
      <c r="H13" s="4"/>
      <c r="I13" s="4">
        <v>-3851730174</v>
      </c>
      <c r="J13" s="4"/>
      <c r="K13" s="4">
        <v>1500000</v>
      </c>
      <c r="L13" s="4"/>
      <c r="M13" s="4">
        <v>17922721575</v>
      </c>
      <c r="N13" s="4"/>
      <c r="O13" s="4">
        <v>21774451749</v>
      </c>
      <c r="P13" s="4"/>
      <c r="Q13" s="4">
        <f t="shared" si="0"/>
        <v>-3851730174</v>
      </c>
    </row>
    <row r="14" spans="1:17" ht="18.75">
      <c r="A14" s="2" t="s">
        <v>44</v>
      </c>
      <c r="C14" s="4">
        <v>12593369</v>
      </c>
      <c r="D14" s="4"/>
      <c r="E14" s="4">
        <v>54466359473</v>
      </c>
      <c r="F14" s="4"/>
      <c r="G14" s="4">
        <v>64278271442</v>
      </c>
      <c r="H14" s="4"/>
      <c r="I14" s="4">
        <v>-9811911969</v>
      </c>
      <c r="J14" s="4"/>
      <c r="K14" s="4">
        <v>16104090</v>
      </c>
      <c r="L14" s="4"/>
      <c r="M14" s="4">
        <v>69721004237</v>
      </c>
      <c r="N14" s="4"/>
      <c r="O14" s="4">
        <v>82200295525</v>
      </c>
      <c r="P14" s="4"/>
      <c r="Q14" s="4">
        <f t="shared" si="0"/>
        <v>-12479291288</v>
      </c>
    </row>
    <row r="15" spans="1:17" ht="18.75">
      <c r="A15" s="2" t="s">
        <v>36</v>
      </c>
      <c r="C15" s="4">
        <v>2500000</v>
      </c>
      <c r="D15" s="4"/>
      <c r="E15" s="4">
        <v>6861430148</v>
      </c>
      <c r="F15" s="4"/>
      <c r="G15" s="4">
        <v>12207500000</v>
      </c>
      <c r="H15" s="4"/>
      <c r="I15" s="4">
        <v>-5346069852</v>
      </c>
      <c r="J15" s="4"/>
      <c r="K15" s="4">
        <v>3200000</v>
      </c>
      <c r="L15" s="4"/>
      <c r="M15" s="4">
        <v>8575768785</v>
      </c>
      <c r="N15" s="4"/>
      <c r="O15" s="4">
        <v>15625600000</v>
      </c>
      <c r="P15" s="4"/>
      <c r="Q15" s="4">
        <f t="shared" si="0"/>
        <v>-7049831215</v>
      </c>
    </row>
    <row r="16" spans="1:17" ht="18.75">
      <c r="A16" s="2" t="s">
        <v>56</v>
      </c>
      <c r="C16" s="4">
        <v>8088516</v>
      </c>
      <c r="D16" s="4"/>
      <c r="E16" s="4">
        <v>12916459828</v>
      </c>
      <c r="F16" s="4"/>
      <c r="G16" s="4">
        <v>15477749476</v>
      </c>
      <c r="H16" s="4"/>
      <c r="I16" s="4">
        <v>-2561289648</v>
      </c>
      <c r="J16" s="4"/>
      <c r="K16" s="4">
        <v>8088516</v>
      </c>
      <c r="L16" s="4"/>
      <c r="M16" s="4">
        <v>12916459828</v>
      </c>
      <c r="N16" s="4"/>
      <c r="O16" s="4">
        <v>15477749476</v>
      </c>
      <c r="P16" s="4"/>
      <c r="Q16" s="4">
        <f t="shared" si="0"/>
        <v>-2561289648</v>
      </c>
    </row>
    <row r="17" spans="1:17" ht="18.75">
      <c r="A17" s="2" t="s">
        <v>26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309810</v>
      </c>
      <c r="L17" s="4"/>
      <c r="M17" s="4">
        <v>309810</v>
      </c>
      <c r="N17" s="4"/>
      <c r="O17" s="4">
        <v>1384041967</v>
      </c>
      <c r="P17" s="4"/>
      <c r="Q17" s="4">
        <f t="shared" si="0"/>
        <v>-1383732157</v>
      </c>
    </row>
    <row r="18" spans="1:17" ht="18.75">
      <c r="A18" s="2" t="s">
        <v>151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9098854</v>
      </c>
      <c r="L18" s="4"/>
      <c r="M18" s="4">
        <v>113977340281</v>
      </c>
      <c r="N18" s="4"/>
      <c r="O18" s="4">
        <v>102114841593</v>
      </c>
      <c r="P18" s="4"/>
      <c r="Q18" s="4">
        <f t="shared" si="0"/>
        <v>11862498688</v>
      </c>
    </row>
    <row r="19" spans="1:17" ht="18.75">
      <c r="A19" s="2" t="s">
        <v>152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7800000</v>
      </c>
      <c r="L19" s="4"/>
      <c r="M19" s="4">
        <v>74287552059</v>
      </c>
      <c r="N19" s="4"/>
      <c r="O19" s="4">
        <v>84281523300</v>
      </c>
      <c r="P19" s="4"/>
      <c r="Q19" s="4">
        <f t="shared" si="0"/>
        <v>-9993971241</v>
      </c>
    </row>
    <row r="20" spans="1:17" ht="18.75">
      <c r="A20" s="2" t="s">
        <v>60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439807</v>
      </c>
      <c r="L20" s="4"/>
      <c r="M20" s="4">
        <v>2955724067</v>
      </c>
      <c r="N20" s="4"/>
      <c r="O20" s="4">
        <v>3606818723</v>
      </c>
      <c r="P20" s="4"/>
      <c r="Q20" s="4">
        <f t="shared" si="0"/>
        <v>-651094656</v>
      </c>
    </row>
    <row r="21" spans="1:17" ht="18.75">
      <c r="A21" s="2" t="s">
        <v>153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1214051</v>
      </c>
      <c r="L21" s="4"/>
      <c r="M21" s="4">
        <v>2947686375</v>
      </c>
      <c r="N21" s="4"/>
      <c r="O21" s="4">
        <v>2774690743</v>
      </c>
      <c r="P21" s="4"/>
      <c r="Q21" s="4">
        <f t="shared" si="0"/>
        <v>172995632</v>
      </c>
    </row>
    <row r="22" spans="1:17" ht="18.75">
      <c r="A22" s="2" t="s">
        <v>121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2500000</v>
      </c>
      <c r="L22" s="4"/>
      <c r="M22" s="4">
        <v>61581591040</v>
      </c>
      <c r="N22" s="4"/>
      <c r="O22" s="4">
        <v>83251687500</v>
      </c>
      <c r="P22" s="4"/>
      <c r="Q22" s="4">
        <f t="shared" si="0"/>
        <v>-21670096460</v>
      </c>
    </row>
    <row r="23" spans="1:17" ht="18.75">
      <c r="A23" s="2" t="s">
        <v>62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1000000</v>
      </c>
      <c r="L23" s="4"/>
      <c r="M23" s="4">
        <v>6361920111</v>
      </c>
      <c r="N23" s="4"/>
      <c r="O23" s="4">
        <v>7495137004</v>
      </c>
      <c r="P23" s="4"/>
      <c r="Q23" s="4">
        <f t="shared" si="0"/>
        <v>-1133216893</v>
      </c>
    </row>
    <row r="24" spans="1:17" ht="18.75">
      <c r="A24" s="2" t="s">
        <v>154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4750000</v>
      </c>
      <c r="L24" s="4"/>
      <c r="M24" s="4">
        <v>41931335035</v>
      </c>
      <c r="N24" s="4"/>
      <c r="O24" s="4">
        <v>33713205750</v>
      </c>
      <c r="P24" s="4"/>
      <c r="Q24" s="4">
        <f t="shared" si="0"/>
        <v>8218129285</v>
      </c>
    </row>
    <row r="25" spans="1:17" ht="18.75">
      <c r="A25" s="2" t="s">
        <v>155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600000</v>
      </c>
      <c r="L25" s="4"/>
      <c r="M25" s="4">
        <v>11845748848</v>
      </c>
      <c r="N25" s="4"/>
      <c r="O25" s="4">
        <v>12143314800</v>
      </c>
      <c r="P25" s="4"/>
      <c r="Q25" s="4">
        <f t="shared" si="0"/>
        <v>-297565952</v>
      </c>
    </row>
    <row r="26" spans="1:17" ht="18.75">
      <c r="A26" s="2" t="s">
        <v>32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4000000</v>
      </c>
      <c r="L26" s="4"/>
      <c r="M26" s="4">
        <v>31247668086</v>
      </c>
      <c r="N26" s="4"/>
      <c r="O26" s="4">
        <v>29304593991</v>
      </c>
      <c r="P26" s="4"/>
      <c r="Q26" s="4">
        <f t="shared" si="0"/>
        <v>1943074095</v>
      </c>
    </row>
    <row r="27" spans="1:17" ht="18.75">
      <c r="A27" s="2" t="s">
        <v>132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785000</v>
      </c>
      <c r="L27" s="4"/>
      <c r="M27" s="4">
        <v>67708154446</v>
      </c>
      <c r="N27" s="4"/>
      <c r="O27" s="4">
        <v>73350949500</v>
      </c>
      <c r="P27" s="4"/>
      <c r="Q27" s="4">
        <f t="shared" si="0"/>
        <v>-5642795054</v>
      </c>
    </row>
    <row r="28" spans="1:17" ht="18.75">
      <c r="A28" s="2" t="s">
        <v>156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16700000</v>
      </c>
      <c r="L28" s="4"/>
      <c r="M28" s="4">
        <v>265824068572</v>
      </c>
      <c r="N28" s="4"/>
      <c r="O28" s="4">
        <v>279886706100</v>
      </c>
      <c r="P28" s="4"/>
      <c r="Q28" s="4">
        <f t="shared" si="0"/>
        <v>-14062637528</v>
      </c>
    </row>
    <row r="29" spans="1:17" ht="18.75">
      <c r="A29" s="2" t="s">
        <v>143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5000000</v>
      </c>
      <c r="L29" s="4"/>
      <c r="M29" s="4">
        <v>99125858723</v>
      </c>
      <c r="N29" s="4"/>
      <c r="O29" s="4">
        <v>100089800000</v>
      </c>
      <c r="P29" s="4"/>
      <c r="Q29" s="4">
        <f t="shared" si="0"/>
        <v>-963941277</v>
      </c>
    </row>
    <row r="30" spans="1:17" ht="18.75">
      <c r="A30" s="2" t="s">
        <v>27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2500000</v>
      </c>
      <c r="L30" s="4"/>
      <c r="M30" s="4">
        <v>17386496581</v>
      </c>
      <c r="N30" s="4"/>
      <c r="O30" s="4">
        <v>18191114964</v>
      </c>
      <c r="P30" s="4"/>
      <c r="Q30" s="4">
        <f t="shared" si="0"/>
        <v>-804618383</v>
      </c>
    </row>
    <row r="31" spans="1:17" ht="18.75">
      <c r="A31" s="2" t="s">
        <v>145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25453</v>
      </c>
      <c r="L31" s="4"/>
      <c r="M31" s="4">
        <v>25453000</v>
      </c>
      <c r="N31" s="4"/>
      <c r="O31" s="4">
        <v>25301554</v>
      </c>
      <c r="P31" s="4"/>
      <c r="Q31" s="4">
        <f t="shared" si="0"/>
        <v>151446</v>
      </c>
    </row>
    <row r="32" spans="1:17" ht="18.75">
      <c r="A32" s="2" t="s">
        <v>157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28423611</v>
      </c>
      <c r="L32" s="4"/>
      <c r="M32" s="4">
        <v>91615040551</v>
      </c>
      <c r="N32" s="4"/>
      <c r="O32" s="4">
        <v>99681842535</v>
      </c>
      <c r="P32" s="4"/>
      <c r="Q32" s="4">
        <f t="shared" si="0"/>
        <v>-8066801984</v>
      </c>
    </row>
    <row r="33" spans="1:17" ht="18.75">
      <c r="A33" s="2" t="s">
        <v>145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25453</v>
      </c>
      <c r="L33" s="4"/>
      <c r="M33" s="4">
        <v>130176505</v>
      </c>
      <c r="N33" s="4"/>
      <c r="O33" s="4">
        <v>25453000</v>
      </c>
      <c r="P33" s="4"/>
      <c r="Q33" s="4">
        <f t="shared" si="0"/>
        <v>104723505</v>
      </c>
    </row>
    <row r="34" spans="1:17" ht="18.75">
      <c r="A34" s="2" t="s">
        <v>158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9500000</v>
      </c>
      <c r="L34" s="4"/>
      <c r="M34" s="4">
        <v>32481206474</v>
      </c>
      <c r="N34" s="4"/>
      <c r="O34" s="4">
        <v>32060597625</v>
      </c>
      <c r="P34" s="4"/>
      <c r="Q34" s="4">
        <f t="shared" si="0"/>
        <v>420608849</v>
      </c>
    </row>
    <row r="35" spans="1:17" ht="18.75">
      <c r="A35" s="2" t="s">
        <v>33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593827</v>
      </c>
      <c r="L35" s="4"/>
      <c r="M35" s="4">
        <v>62071932214</v>
      </c>
      <c r="N35" s="4"/>
      <c r="O35" s="4">
        <v>70835247522</v>
      </c>
      <c r="P35" s="4"/>
      <c r="Q35" s="4">
        <f t="shared" si="0"/>
        <v>-8763315308</v>
      </c>
    </row>
    <row r="36" spans="1:17" ht="18.75">
      <c r="A36" s="2" t="s">
        <v>24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500000</v>
      </c>
      <c r="L36" s="4"/>
      <c r="M36" s="4">
        <v>70300233050</v>
      </c>
      <c r="N36" s="4"/>
      <c r="O36" s="4">
        <v>70204781250</v>
      </c>
      <c r="P36" s="4"/>
      <c r="Q36" s="4">
        <f t="shared" si="0"/>
        <v>95451800</v>
      </c>
    </row>
    <row r="37" spans="1:17" ht="18.75">
      <c r="A37" s="2" t="s">
        <v>25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2450000</v>
      </c>
      <c r="L37" s="4"/>
      <c r="M37" s="4">
        <v>189326915395</v>
      </c>
      <c r="N37" s="4"/>
      <c r="O37" s="4">
        <v>194468486625</v>
      </c>
      <c r="P37" s="4"/>
      <c r="Q37" s="4">
        <f t="shared" si="0"/>
        <v>-5141571230</v>
      </c>
    </row>
    <row r="38" spans="1:17" ht="18.75">
      <c r="A38" s="2" t="s">
        <v>43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6576063</v>
      </c>
      <c r="L38" s="4"/>
      <c r="M38" s="4">
        <v>66503228560</v>
      </c>
      <c r="N38" s="4"/>
      <c r="O38" s="4">
        <v>68065941475</v>
      </c>
      <c r="P38" s="4"/>
      <c r="Q38" s="4">
        <f t="shared" si="0"/>
        <v>-1562712915</v>
      </c>
    </row>
    <row r="39" spans="1:17" ht="18.75">
      <c r="A39" s="2" t="s">
        <v>159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500000</v>
      </c>
      <c r="L39" s="4"/>
      <c r="M39" s="4">
        <v>20502778295</v>
      </c>
      <c r="N39" s="4"/>
      <c r="O39" s="4">
        <v>19964666419</v>
      </c>
      <c r="P39" s="4"/>
      <c r="Q39" s="4">
        <f t="shared" si="0"/>
        <v>538111876</v>
      </c>
    </row>
    <row r="40" spans="1:17" ht="18.75">
      <c r="A40" s="2" t="s">
        <v>160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1405546</v>
      </c>
      <c r="L40" s="4"/>
      <c r="M40" s="4">
        <v>17050387214</v>
      </c>
      <c r="N40" s="4"/>
      <c r="O40" s="4">
        <v>16960941494</v>
      </c>
      <c r="P40" s="4"/>
      <c r="Q40" s="4">
        <f t="shared" si="0"/>
        <v>89445720</v>
      </c>
    </row>
    <row r="41" spans="1:17" ht="18.75">
      <c r="A41" s="2" t="s">
        <v>37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19911767</v>
      </c>
      <c r="L41" s="4"/>
      <c r="M41" s="4">
        <f>59070606589-309810</f>
        <v>59070296779</v>
      </c>
      <c r="N41" s="4"/>
      <c r="O41" s="4">
        <v>58211564775</v>
      </c>
      <c r="P41" s="4"/>
      <c r="Q41" s="4">
        <f t="shared" si="0"/>
        <v>858732004</v>
      </c>
    </row>
    <row r="42" spans="1:17" ht="19.5" thickBot="1">
      <c r="C42" s="9">
        <f>SUM(C8:C41)</f>
        <v>100313069</v>
      </c>
      <c r="D42" s="4"/>
      <c r="E42" s="9">
        <f>SUM(E8:E41)</f>
        <v>460155774262</v>
      </c>
      <c r="F42" s="4"/>
      <c r="G42" s="9">
        <f>SUM(G8:G41)</f>
        <v>545428730966</v>
      </c>
      <c r="H42" s="4"/>
      <c r="I42" s="9">
        <f>SUM(I8:I41)</f>
        <v>-85272956704</v>
      </c>
      <c r="J42" s="4"/>
      <c r="K42" s="9">
        <f>SUM(K8:K41)</f>
        <v>257883960</v>
      </c>
      <c r="L42" s="4"/>
      <c r="M42" s="9">
        <f>SUM(M8:M41)</f>
        <v>1941707388876</v>
      </c>
      <c r="N42" s="4"/>
      <c r="O42" s="9">
        <f>SUM(O8:O41)</f>
        <v>2091698434117</v>
      </c>
      <c r="P42" s="4"/>
      <c r="Q42" s="20">
        <f>SUM(Q8:Q41)</f>
        <v>-149991045241</v>
      </c>
    </row>
    <row r="43" spans="1:17" ht="19.5" thickTop="1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8.7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8.7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8.75">
      <c r="I46" s="4"/>
      <c r="Q46" s="4"/>
    </row>
    <row r="47" spans="1:17" ht="18.75">
      <c r="I47" s="4"/>
      <c r="Q47" s="4"/>
    </row>
    <row r="48" spans="1:17" ht="18.75">
      <c r="I48" s="4"/>
    </row>
    <row r="49" spans="9:17">
      <c r="I49" s="11"/>
      <c r="Q49" s="14"/>
    </row>
    <row r="50" spans="9:17">
      <c r="I50" s="11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78"/>
  <sheetViews>
    <sheetView rightToLeft="1" view="pageBreakPreview" zoomScale="80" zoomScaleNormal="100" zoomScaleSheetLayoutView="80" workbookViewId="0">
      <selection activeCell="W7" sqref="W7:X7"/>
    </sheetView>
  </sheetViews>
  <sheetFormatPr defaultRowHeight="15"/>
  <cols>
    <col min="1" max="1" width="30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18.7109375" style="1" bestFit="1" customWidth="1"/>
    <col min="24" max="24" width="19.42578125" style="1" bestFit="1" customWidth="1"/>
    <col min="25" max="16384" width="9.140625" style="1"/>
  </cols>
  <sheetData>
    <row r="2" spans="1:24" ht="23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4" ht="23.25">
      <c r="A3" s="16" t="s">
        <v>104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4" ht="23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4" ht="23.25">
      <c r="A6" s="21" t="s">
        <v>3</v>
      </c>
      <c r="C6" s="15" t="s">
        <v>106</v>
      </c>
      <c r="D6" s="15" t="s">
        <v>106</v>
      </c>
      <c r="E6" s="15" t="s">
        <v>106</v>
      </c>
      <c r="F6" s="15" t="s">
        <v>106</v>
      </c>
      <c r="G6" s="15" t="s">
        <v>106</v>
      </c>
      <c r="H6" s="15" t="s">
        <v>106</v>
      </c>
      <c r="I6" s="15" t="s">
        <v>106</v>
      </c>
      <c r="J6" s="15" t="s">
        <v>106</v>
      </c>
      <c r="K6" s="15" t="s">
        <v>106</v>
      </c>
      <c r="M6" s="15" t="s">
        <v>107</v>
      </c>
      <c r="N6" s="15" t="s">
        <v>107</v>
      </c>
      <c r="O6" s="15" t="s">
        <v>107</v>
      </c>
      <c r="P6" s="15" t="s">
        <v>107</v>
      </c>
      <c r="Q6" s="15" t="s">
        <v>107</v>
      </c>
      <c r="R6" s="15" t="s">
        <v>107</v>
      </c>
      <c r="S6" s="15" t="s">
        <v>107</v>
      </c>
      <c r="T6" s="15" t="s">
        <v>107</v>
      </c>
      <c r="U6" s="15" t="s">
        <v>107</v>
      </c>
    </row>
    <row r="7" spans="1:24" ht="23.25">
      <c r="A7" s="15" t="s">
        <v>3</v>
      </c>
      <c r="C7" s="15" t="s">
        <v>161</v>
      </c>
      <c r="E7" s="15" t="s">
        <v>162</v>
      </c>
      <c r="G7" s="15" t="s">
        <v>163</v>
      </c>
      <c r="I7" s="15" t="s">
        <v>75</v>
      </c>
      <c r="K7" s="15" t="s">
        <v>164</v>
      </c>
      <c r="M7" s="15" t="s">
        <v>161</v>
      </c>
      <c r="O7" s="15" t="s">
        <v>162</v>
      </c>
      <c r="Q7" s="15" t="s">
        <v>163</v>
      </c>
      <c r="S7" s="15" t="s">
        <v>75</v>
      </c>
      <c r="U7" s="15" t="s">
        <v>164</v>
      </c>
      <c r="W7" s="3"/>
      <c r="X7" s="3"/>
    </row>
    <row r="8" spans="1:24" ht="18.75">
      <c r="A8" s="2" t="s">
        <v>31</v>
      </c>
      <c r="C8" s="4">
        <v>0</v>
      </c>
      <c r="D8" s="4"/>
      <c r="E8" s="4">
        <v>0</v>
      </c>
      <c r="F8" s="4"/>
      <c r="G8" s="4">
        <v>-50041767819</v>
      </c>
      <c r="H8" s="4"/>
      <c r="I8" s="4">
        <v>-50041767819</v>
      </c>
      <c r="K8" s="7">
        <v>-0.10257314341739947</v>
      </c>
      <c r="M8" s="4">
        <v>13180961876</v>
      </c>
      <c r="N8" s="4"/>
      <c r="O8" s="4">
        <v>0</v>
      </c>
      <c r="P8" s="4"/>
      <c r="Q8" s="4">
        <v>-50041767819</v>
      </c>
      <c r="R8" s="4"/>
      <c r="S8" s="4">
        <v>-36860805943</v>
      </c>
      <c r="U8" s="7">
        <v>0.12606087464218163</v>
      </c>
      <c r="W8" s="5"/>
      <c r="X8" s="5"/>
    </row>
    <row r="9" spans="1:24" ht="18.75">
      <c r="A9" s="2" t="s">
        <v>66</v>
      </c>
      <c r="C9" s="4">
        <v>0</v>
      </c>
      <c r="D9" s="4"/>
      <c r="E9" s="4">
        <v>0</v>
      </c>
      <c r="F9" s="4"/>
      <c r="G9" s="4">
        <v>2782794293</v>
      </c>
      <c r="H9" s="4"/>
      <c r="I9" s="4">
        <v>2782794293</v>
      </c>
      <c r="K9" s="7">
        <v>5.7040342609285897E-3</v>
      </c>
      <c r="M9" s="4">
        <v>0</v>
      </c>
      <c r="N9" s="4"/>
      <c r="O9" s="4">
        <v>0</v>
      </c>
      <c r="P9" s="4"/>
      <c r="Q9" s="4">
        <v>2782794293</v>
      </c>
      <c r="R9" s="4"/>
      <c r="S9" s="4">
        <v>2782794293</v>
      </c>
      <c r="U9" s="7">
        <v>-9.5169238314353755E-3</v>
      </c>
      <c r="W9" s="5"/>
      <c r="X9" s="5"/>
    </row>
    <row r="10" spans="1:24" ht="18.75">
      <c r="A10" s="2" t="s">
        <v>51</v>
      </c>
      <c r="C10" s="4">
        <v>0</v>
      </c>
      <c r="D10" s="4"/>
      <c r="E10" s="4">
        <v>16859288942</v>
      </c>
      <c r="F10" s="4"/>
      <c r="G10" s="4">
        <v>-7745074251</v>
      </c>
      <c r="H10" s="4"/>
      <c r="I10" s="4">
        <v>9114214691</v>
      </c>
      <c r="K10" s="7">
        <v>1.8681866995952864E-2</v>
      </c>
      <c r="M10" s="4">
        <v>10197609753</v>
      </c>
      <c r="N10" s="4"/>
      <c r="O10" s="4">
        <v>-22169295480</v>
      </c>
      <c r="P10" s="4"/>
      <c r="Q10" s="4">
        <v>-7745074251</v>
      </c>
      <c r="R10" s="4"/>
      <c r="S10" s="4">
        <v>-19716759978</v>
      </c>
      <c r="U10" s="7">
        <v>6.7429670739704739E-2</v>
      </c>
      <c r="W10" s="5"/>
      <c r="X10" s="5"/>
    </row>
    <row r="11" spans="1:24" ht="18.75">
      <c r="A11" s="2" t="s">
        <v>54</v>
      </c>
      <c r="C11" s="4">
        <v>0</v>
      </c>
      <c r="D11" s="4"/>
      <c r="E11" s="4">
        <v>0</v>
      </c>
      <c r="F11" s="4"/>
      <c r="G11" s="4">
        <v>-8697907284</v>
      </c>
      <c r="H11" s="4"/>
      <c r="I11" s="4">
        <v>-8697907284</v>
      </c>
      <c r="K11" s="7">
        <v>-1.7828540640289554E-2</v>
      </c>
      <c r="M11" s="4">
        <v>456642857</v>
      </c>
      <c r="N11" s="4"/>
      <c r="O11" s="4">
        <v>0</v>
      </c>
      <c r="P11" s="4"/>
      <c r="Q11" s="4">
        <v>-13210707001</v>
      </c>
      <c r="R11" s="4"/>
      <c r="S11" s="4">
        <v>-12754064144</v>
      </c>
      <c r="U11" s="7">
        <v>4.3617833091369296E-2</v>
      </c>
      <c r="W11" s="5"/>
      <c r="X11" s="5"/>
    </row>
    <row r="12" spans="1:24" ht="18.75">
      <c r="A12" s="2" t="s">
        <v>35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v>0</v>
      </c>
      <c r="K12" s="7">
        <v>0</v>
      </c>
      <c r="M12" s="4">
        <v>0</v>
      </c>
      <c r="N12" s="4"/>
      <c r="O12" s="4">
        <v>0</v>
      </c>
      <c r="P12" s="4"/>
      <c r="Q12" s="4">
        <v>0</v>
      </c>
      <c r="R12" s="4"/>
      <c r="S12" s="4">
        <v>0</v>
      </c>
      <c r="U12" s="7">
        <v>0</v>
      </c>
      <c r="W12" s="5"/>
      <c r="X12" s="5"/>
    </row>
    <row r="13" spans="1:24" ht="18.75">
      <c r="A13" s="2" t="s">
        <v>45</v>
      </c>
      <c r="C13" s="4">
        <v>0</v>
      </c>
      <c r="D13" s="4"/>
      <c r="E13" s="4">
        <v>16902965467</v>
      </c>
      <c r="F13" s="4"/>
      <c r="G13" s="4">
        <v>-3851730174</v>
      </c>
      <c r="H13" s="4"/>
      <c r="I13" s="4">
        <v>13051235293</v>
      </c>
      <c r="K13" s="7">
        <v>2.6751777321800185E-2</v>
      </c>
      <c r="M13" s="4">
        <v>24561290400</v>
      </c>
      <c r="N13" s="4"/>
      <c r="O13" s="4">
        <v>-22600648350</v>
      </c>
      <c r="P13" s="4"/>
      <c r="Q13" s="4">
        <v>-3851730174</v>
      </c>
      <c r="R13" s="4"/>
      <c r="S13" s="4">
        <v>-1891088124</v>
      </c>
      <c r="U13" s="7">
        <v>6.4673632829819871E-3</v>
      </c>
      <c r="W13" s="5"/>
      <c r="X13" s="5"/>
    </row>
    <row r="14" spans="1:24" ht="18.75">
      <c r="A14" s="2" t="s">
        <v>44</v>
      </c>
      <c r="C14" s="4">
        <v>0</v>
      </c>
      <c r="D14" s="4"/>
      <c r="E14" s="4">
        <v>17242672931</v>
      </c>
      <c r="F14" s="4"/>
      <c r="G14" s="4">
        <v>-9811911969</v>
      </c>
      <c r="H14" s="4"/>
      <c r="I14" s="4">
        <v>7430760962</v>
      </c>
      <c r="K14" s="7">
        <v>1.5231206711411309E-2</v>
      </c>
      <c r="M14" s="4">
        <v>0</v>
      </c>
      <c r="N14" s="4"/>
      <c r="O14" s="4">
        <v>-7057757062</v>
      </c>
      <c r="P14" s="4"/>
      <c r="Q14" s="4">
        <v>-12479291288</v>
      </c>
      <c r="R14" s="4"/>
      <c r="S14" s="4">
        <v>-19537048350</v>
      </c>
      <c r="U14" s="7">
        <v>6.6815071996419464E-2</v>
      </c>
      <c r="W14" s="5"/>
      <c r="X14" s="5"/>
    </row>
    <row r="15" spans="1:24" ht="18.75">
      <c r="A15" s="2" t="s">
        <v>36</v>
      </c>
      <c r="C15" s="4">
        <v>0</v>
      </c>
      <c r="D15" s="4"/>
      <c r="E15" s="4">
        <v>0</v>
      </c>
      <c r="F15" s="4"/>
      <c r="G15" s="4">
        <v>-5346069852</v>
      </c>
      <c r="H15" s="4"/>
      <c r="I15" s="4">
        <v>-5346069852</v>
      </c>
      <c r="K15" s="7">
        <v>-1.0958109865983341E-2</v>
      </c>
      <c r="M15" s="4">
        <v>0</v>
      </c>
      <c r="N15" s="4"/>
      <c r="O15" s="4">
        <v>0</v>
      </c>
      <c r="P15" s="4"/>
      <c r="Q15" s="4">
        <v>-7049831215</v>
      </c>
      <c r="R15" s="4"/>
      <c r="S15" s="4">
        <v>-7049831215</v>
      </c>
      <c r="U15" s="7">
        <v>2.4109833366555103E-2</v>
      </c>
      <c r="W15" s="5"/>
      <c r="X15" s="5"/>
    </row>
    <row r="16" spans="1:24" ht="18.75">
      <c r="A16" s="2" t="s">
        <v>56</v>
      </c>
      <c r="C16" s="4">
        <v>0</v>
      </c>
      <c r="D16" s="4"/>
      <c r="E16" s="4">
        <v>23938260077</v>
      </c>
      <c r="F16" s="4"/>
      <c r="G16" s="4">
        <v>-2561289648</v>
      </c>
      <c r="H16" s="4"/>
      <c r="I16" s="4">
        <v>21376970429</v>
      </c>
      <c r="K16" s="7">
        <v>4.3817457879871159E-2</v>
      </c>
      <c r="M16" s="4">
        <v>595000000</v>
      </c>
      <c r="N16" s="4"/>
      <c r="O16" s="4">
        <v>-20336726922</v>
      </c>
      <c r="P16" s="4"/>
      <c r="Q16" s="4">
        <v>-2561289648</v>
      </c>
      <c r="R16" s="4"/>
      <c r="S16" s="4">
        <v>-22303016570</v>
      </c>
      <c r="U16" s="7">
        <v>7.6274452064909085E-2</v>
      </c>
      <c r="W16" s="5"/>
      <c r="X16" s="5"/>
    </row>
    <row r="17" spans="1:24" ht="18.75">
      <c r="A17" s="2" t="s">
        <v>26</v>
      </c>
      <c r="C17" s="4">
        <v>0</v>
      </c>
      <c r="D17" s="4"/>
      <c r="E17" s="4">
        <v>-2279259630</v>
      </c>
      <c r="F17" s="4"/>
      <c r="G17" s="4">
        <v>0</v>
      </c>
      <c r="H17" s="4"/>
      <c r="I17" s="4">
        <v>-2279259630</v>
      </c>
      <c r="K17" s="7">
        <v>-4.6719137852822314E-3</v>
      </c>
      <c r="M17" s="4">
        <v>0</v>
      </c>
      <c r="N17" s="4"/>
      <c r="O17" s="4">
        <v>1168108359</v>
      </c>
      <c r="P17" s="4"/>
      <c r="Q17" s="4">
        <v>-1383732157</v>
      </c>
      <c r="R17" s="4"/>
      <c r="S17" s="4">
        <v>-215623798</v>
      </c>
      <c r="U17" s="7">
        <v>7.3741536231144186E-4</v>
      </c>
      <c r="W17" s="5"/>
      <c r="X17" s="5"/>
    </row>
    <row r="18" spans="1:24" ht="18.75">
      <c r="A18" s="2" t="s">
        <v>151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K18" s="7">
        <v>0</v>
      </c>
      <c r="M18" s="4">
        <v>0</v>
      </c>
      <c r="N18" s="4"/>
      <c r="O18" s="4">
        <v>0</v>
      </c>
      <c r="P18" s="4"/>
      <c r="Q18" s="4">
        <v>11862498688</v>
      </c>
      <c r="R18" s="4"/>
      <c r="S18" s="4">
        <v>11862498688</v>
      </c>
      <c r="U18" s="7">
        <v>-4.0568753769611846E-2</v>
      </c>
      <c r="W18" s="5"/>
      <c r="X18" s="5"/>
    </row>
    <row r="19" spans="1:24" ht="18.75">
      <c r="A19" s="2" t="s">
        <v>152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K19" s="7">
        <v>0</v>
      </c>
      <c r="M19" s="4">
        <v>0</v>
      </c>
      <c r="N19" s="4"/>
      <c r="O19" s="4">
        <v>0</v>
      </c>
      <c r="P19" s="4"/>
      <c r="Q19" s="4">
        <v>-9993971241</v>
      </c>
      <c r="R19" s="4"/>
      <c r="S19" s="4">
        <v>-9993971241</v>
      </c>
      <c r="U19" s="7">
        <v>3.4178546115824118E-2</v>
      </c>
      <c r="W19" s="5"/>
      <c r="X19" s="5"/>
    </row>
    <row r="20" spans="1:24" ht="18.75">
      <c r="A20" s="2" t="s">
        <v>60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K20" s="7">
        <v>0</v>
      </c>
      <c r="M20" s="4">
        <v>469179661</v>
      </c>
      <c r="N20" s="4"/>
      <c r="O20" s="4">
        <v>-14094130122</v>
      </c>
      <c r="P20" s="4"/>
      <c r="Q20" s="4">
        <v>-651094656</v>
      </c>
      <c r="R20" s="4"/>
      <c r="S20" s="4">
        <v>-14276045117</v>
      </c>
      <c r="U20" s="7">
        <v>4.8822880776485743E-2</v>
      </c>
      <c r="W20" s="5"/>
      <c r="X20" s="5"/>
    </row>
    <row r="21" spans="1:24" ht="18.75">
      <c r="A21" s="2" t="s">
        <v>153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K21" s="7">
        <v>0</v>
      </c>
      <c r="M21" s="4">
        <v>0</v>
      </c>
      <c r="N21" s="4"/>
      <c r="O21" s="4">
        <v>0</v>
      </c>
      <c r="P21" s="4"/>
      <c r="Q21" s="4">
        <v>172995632</v>
      </c>
      <c r="R21" s="4"/>
      <c r="S21" s="4">
        <v>172995632</v>
      </c>
      <c r="U21" s="7">
        <v>-5.9163059844431862E-4</v>
      </c>
      <c r="W21" s="5"/>
      <c r="X21" s="5"/>
    </row>
    <row r="22" spans="1:24" ht="18.75">
      <c r="A22" s="2" t="s">
        <v>121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K22" s="7">
        <v>0</v>
      </c>
      <c r="M22" s="4">
        <v>11242299795</v>
      </c>
      <c r="N22" s="4"/>
      <c r="O22" s="4">
        <v>0</v>
      </c>
      <c r="P22" s="4"/>
      <c r="Q22" s="4">
        <v>-21670096460</v>
      </c>
      <c r="R22" s="4"/>
      <c r="S22" s="4">
        <v>-10427796665</v>
      </c>
      <c r="U22" s="7">
        <v>3.5662192796692228E-2</v>
      </c>
      <c r="W22" s="5"/>
      <c r="X22" s="5"/>
    </row>
    <row r="23" spans="1:24" ht="18.75">
      <c r="A23" s="2" t="s">
        <v>62</v>
      </c>
      <c r="C23" s="4">
        <v>0</v>
      </c>
      <c r="D23" s="4"/>
      <c r="E23" s="4">
        <v>18036043200</v>
      </c>
      <c r="F23" s="4"/>
      <c r="G23" s="4">
        <v>0</v>
      </c>
      <c r="H23" s="4"/>
      <c r="I23" s="4">
        <v>18036043200</v>
      </c>
      <c r="K23" s="7">
        <v>3.6969390300667877E-2</v>
      </c>
      <c r="M23" s="4">
        <v>11200000000</v>
      </c>
      <c r="N23" s="4"/>
      <c r="O23" s="4">
        <v>-24811487996</v>
      </c>
      <c r="P23" s="4"/>
      <c r="Q23" s="4">
        <v>-1133216893</v>
      </c>
      <c r="R23" s="4"/>
      <c r="S23" s="4">
        <v>-14744704889</v>
      </c>
      <c r="U23" s="7">
        <v>5.0425658015249425E-2</v>
      </c>
      <c r="W23" s="5"/>
      <c r="X23" s="5"/>
    </row>
    <row r="24" spans="1:24" ht="18.75">
      <c r="A24" s="2" t="s">
        <v>154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K24" s="7">
        <v>0</v>
      </c>
      <c r="M24" s="4">
        <v>0</v>
      </c>
      <c r="N24" s="4"/>
      <c r="O24" s="4">
        <v>0</v>
      </c>
      <c r="P24" s="4"/>
      <c r="Q24" s="4">
        <v>8218129285</v>
      </c>
      <c r="R24" s="4"/>
      <c r="S24" s="4">
        <v>8218129285</v>
      </c>
      <c r="U24" s="7">
        <v>-2.8105315092448867E-2</v>
      </c>
      <c r="W24" s="5"/>
      <c r="X24" s="5"/>
    </row>
    <row r="25" spans="1:24" ht="18.75">
      <c r="A25" s="2" t="s">
        <v>155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K25" s="7">
        <v>0</v>
      </c>
      <c r="M25" s="4">
        <v>0</v>
      </c>
      <c r="N25" s="4"/>
      <c r="O25" s="4">
        <v>0</v>
      </c>
      <c r="P25" s="4"/>
      <c r="Q25" s="4">
        <v>-297565952</v>
      </c>
      <c r="R25" s="4"/>
      <c r="S25" s="4">
        <v>-297565952</v>
      </c>
      <c r="U25" s="7">
        <v>1.0176506783617135E-3</v>
      </c>
      <c r="W25" s="5"/>
      <c r="X25" s="5"/>
    </row>
    <row r="26" spans="1:24" ht="18.75">
      <c r="A26" s="2" t="s">
        <v>32</v>
      </c>
      <c r="C26" s="4">
        <v>0</v>
      </c>
      <c r="D26" s="4"/>
      <c r="E26" s="4">
        <v>-118</v>
      </c>
      <c r="F26" s="4"/>
      <c r="G26" s="4">
        <v>0</v>
      </c>
      <c r="H26" s="4"/>
      <c r="I26" s="4">
        <v>-118</v>
      </c>
      <c r="K26" s="7">
        <v>-2.4187057034099416E-10</v>
      </c>
      <c r="M26" s="4">
        <v>146488343</v>
      </c>
      <c r="N26" s="4"/>
      <c r="O26" s="4">
        <v>-2463</v>
      </c>
      <c r="P26" s="4"/>
      <c r="Q26" s="4">
        <v>1943074095</v>
      </c>
      <c r="R26" s="4"/>
      <c r="S26" s="4">
        <v>2089559975</v>
      </c>
      <c r="U26" s="7">
        <v>-7.1461204205118039E-3</v>
      </c>
      <c r="W26" s="5"/>
      <c r="X26" s="5"/>
    </row>
    <row r="27" spans="1:24" ht="18.75">
      <c r="A27" s="2" t="s">
        <v>132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K27" s="7">
        <v>0</v>
      </c>
      <c r="M27" s="4">
        <v>235338809</v>
      </c>
      <c r="N27" s="4"/>
      <c r="O27" s="4">
        <v>0</v>
      </c>
      <c r="P27" s="4"/>
      <c r="Q27" s="4">
        <v>-5642795054</v>
      </c>
      <c r="R27" s="4"/>
      <c r="S27" s="4">
        <v>-5407456245</v>
      </c>
      <c r="U27" s="7">
        <v>1.8493048277027122E-2</v>
      </c>
      <c r="W27" s="5"/>
      <c r="X27" s="5"/>
    </row>
    <row r="28" spans="1:24" ht="18.75">
      <c r="A28" s="2" t="s">
        <v>156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K28" s="7">
        <v>0</v>
      </c>
      <c r="M28" s="4">
        <v>0</v>
      </c>
      <c r="N28" s="4"/>
      <c r="O28" s="4">
        <v>0</v>
      </c>
      <c r="P28" s="4"/>
      <c r="Q28" s="4">
        <v>-14062637528</v>
      </c>
      <c r="R28" s="4"/>
      <c r="S28" s="4">
        <v>-14062637528</v>
      </c>
      <c r="U28" s="7">
        <v>4.8093044663672042E-2</v>
      </c>
      <c r="W28" s="5"/>
      <c r="X28" s="5"/>
    </row>
    <row r="29" spans="1:24" ht="18.75">
      <c r="A29" s="2" t="s">
        <v>143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K29" s="7">
        <v>0</v>
      </c>
      <c r="M29" s="4">
        <v>4250000000</v>
      </c>
      <c r="N29" s="4"/>
      <c r="O29" s="4">
        <v>0</v>
      </c>
      <c r="P29" s="4"/>
      <c r="Q29" s="4">
        <v>-963941277</v>
      </c>
      <c r="R29" s="4"/>
      <c r="S29" s="4">
        <v>3286058723</v>
      </c>
      <c r="U29" s="7">
        <v>-1.1238046107497462E-2</v>
      </c>
      <c r="W29" s="5"/>
      <c r="X29" s="5"/>
    </row>
    <row r="30" spans="1:24" ht="18.75">
      <c r="A30" s="2" t="s">
        <v>27</v>
      </c>
      <c r="C30" s="4">
        <v>0</v>
      </c>
      <c r="D30" s="4"/>
      <c r="E30" s="4">
        <v>-249506052</v>
      </c>
      <c r="F30" s="4"/>
      <c r="G30" s="4">
        <v>0</v>
      </c>
      <c r="H30" s="4"/>
      <c r="I30" s="4">
        <v>-249506052</v>
      </c>
      <c r="K30" s="7">
        <v>-5.1142517882008258E-4</v>
      </c>
      <c r="M30" s="4">
        <v>1338664000</v>
      </c>
      <c r="N30" s="4"/>
      <c r="O30" s="4">
        <v>-2328442077</v>
      </c>
      <c r="P30" s="4"/>
      <c r="Q30" s="4">
        <v>-804618383</v>
      </c>
      <c r="R30" s="4"/>
      <c r="S30" s="4">
        <v>-1794396460</v>
      </c>
      <c r="U30" s="7">
        <v>6.1366858758385686E-3</v>
      </c>
      <c r="W30" s="5"/>
      <c r="X30" s="5"/>
    </row>
    <row r="31" spans="1:24" ht="18.75">
      <c r="A31" s="2" t="s">
        <v>145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K31" s="7">
        <v>0</v>
      </c>
      <c r="M31" s="4">
        <v>0</v>
      </c>
      <c r="N31" s="4"/>
      <c r="O31" s="4">
        <v>0</v>
      </c>
      <c r="P31" s="4"/>
      <c r="Q31" s="4">
        <v>151446</v>
      </c>
      <c r="R31" s="4"/>
      <c r="S31" s="4">
        <v>151446</v>
      </c>
      <c r="U31" s="7">
        <v>-5.1793265862341703E-7</v>
      </c>
      <c r="W31" s="5"/>
      <c r="X31" s="5"/>
    </row>
    <row r="32" spans="1:24" ht="18.75">
      <c r="A32" s="2" t="s">
        <v>157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K32" s="7">
        <v>0</v>
      </c>
      <c r="M32" s="4">
        <v>0</v>
      </c>
      <c r="N32" s="4"/>
      <c r="O32" s="4">
        <v>0</v>
      </c>
      <c r="P32" s="4"/>
      <c r="Q32" s="4">
        <v>-8066801984</v>
      </c>
      <c r="R32" s="4"/>
      <c r="S32" s="4">
        <v>-8066801984</v>
      </c>
      <c r="U32" s="7">
        <v>2.7587788374481826E-2</v>
      </c>
      <c r="W32" s="5"/>
      <c r="X32" s="5"/>
    </row>
    <row r="33" spans="1:24" ht="18.75">
      <c r="A33" s="2" t="s">
        <v>145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K33" s="7">
        <v>0</v>
      </c>
      <c r="M33" s="4">
        <v>962730</v>
      </c>
      <c r="N33" s="4"/>
      <c r="O33" s="4">
        <v>0</v>
      </c>
      <c r="P33" s="4"/>
      <c r="Q33" s="4">
        <v>104723505</v>
      </c>
      <c r="R33" s="4"/>
      <c r="S33" s="4">
        <v>105686235</v>
      </c>
      <c r="U33" s="7">
        <v>-3.6143808798812265E-4</v>
      </c>
      <c r="W33" s="5"/>
      <c r="X33" s="5"/>
    </row>
    <row r="34" spans="1:24" ht="18.75">
      <c r="A34" s="2" t="s">
        <v>158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K34" s="7">
        <v>0</v>
      </c>
      <c r="M34" s="4">
        <v>0</v>
      </c>
      <c r="N34" s="4"/>
      <c r="O34" s="4">
        <v>0</v>
      </c>
      <c r="P34" s="4"/>
      <c r="Q34" s="4">
        <v>420608849</v>
      </c>
      <c r="R34" s="4"/>
      <c r="S34" s="4">
        <v>420608849</v>
      </c>
      <c r="U34" s="7">
        <v>-1.4384470993166233E-3</v>
      </c>
      <c r="W34" s="5"/>
      <c r="X34" s="5"/>
    </row>
    <row r="35" spans="1:24" ht="18.75">
      <c r="A35" s="2" t="s">
        <v>33</v>
      </c>
      <c r="C35" s="4">
        <v>0</v>
      </c>
      <c r="D35" s="4"/>
      <c r="E35" s="4">
        <v>7398894769</v>
      </c>
      <c r="F35" s="4"/>
      <c r="G35" s="4">
        <v>0</v>
      </c>
      <c r="H35" s="4"/>
      <c r="I35" s="4">
        <v>7398894769</v>
      </c>
      <c r="K35" s="7">
        <v>1.5165888963313797E-2</v>
      </c>
      <c r="M35" s="4">
        <v>10193040455</v>
      </c>
      <c r="N35" s="4"/>
      <c r="O35" s="4">
        <v>8317631764</v>
      </c>
      <c r="P35" s="4"/>
      <c r="Q35" s="4">
        <v>-8763315308</v>
      </c>
      <c r="R35" s="4"/>
      <c r="S35" s="4">
        <v>9747356911</v>
      </c>
      <c r="U35" s="7">
        <v>-3.3335145724981627E-2</v>
      </c>
      <c r="W35" s="5"/>
      <c r="X35" s="5"/>
    </row>
    <row r="36" spans="1:24" ht="18.75">
      <c r="A36" s="2" t="s">
        <v>24</v>
      </c>
      <c r="C36" s="4">
        <v>0</v>
      </c>
      <c r="D36" s="4"/>
      <c r="E36" s="4">
        <v>23657691229</v>
      </c>
      <c r="F36" s="4"/>
      <c r="G36" s="4">
        <v>0</v>
      </c>
      <c r="H36" s="4"/>
      <c r="I36" s="4">
        <v>23657691229</v>
      </c>
      <c r="K36" s="7">
        <v>4.8492366699231904E-2</v>
      </c>
      <c r="M36" s="4">
        <v>0</v>
      </c>
      <c r="N36" s="4"/>
      <c r="O36" s="4">
        <v>10252960588</v>
      </c>
      <c r="P36" s="4"/>
      <c r="Q36" s="4">
        <v>95451800</v>
      </c>
      <c r="R36" s="4"/>
      <c r="S36" s="4">
        <v>10348412388</v>
      </c>
      <c r="U36" s="7">
        <v>-3.5390705206135145E-2</v>
      </c>
      <c r="W36" s="5"/>
      <c r="X36" s="5"/>
    </row>
    <row r="37" spans="1:24" ht="18.75">
      <c r="A37" s="2" t="s">
        <v>25</v>
      </c>
      <c r="C37" s="4">
        <v>0</v>
      </c>
      <c r="D37" s="4"/>
      <c r="E37" s="4">
        <v>810150750</v>
      </c>
      <c r="F37" s="4"/>
      <c r="G37" s="4">
        <v>0</v>
      </c>
      <c r="H37" s="4"/>
      <c r="I37" s="4">
        <v>810150750</v>
      </c>
      <c r="K37" s="7">
        <v>1.6606069827515607E-3</v>
      </c>
      <c r="M37" s="4">
        <v>0</v>
      </c>
      <c r="N37" s="4"/>
      <c r="O37" s="4">
        <v>432571667</v>
      </c>
      <c r="P37" s="4"/>
      <c r="Q37" s="4">
        <v>-5141571230</v>
      </c>
      <c r="R37" s="4"/>
      <c r="S37" s="4">
        <v>-4708999563</v>
      </c>
      <c r="U37" s="7">
        <v>1.6104384817830109E-2</v>
      </c>
      <c r="W37" s="5"/>
      <c r="X37" s="5"/>
    </row>
    <row r="38" spans="1:24" ht="18.75">
      <c r="A38" s="2" t="s">
        <v>43</v>
      </c>
      <c r="C38" s="4">
        <v>0</v>
      </c>
      <c r="D38" s="4"/>
      <c r="E38" s="4">
        <v>13063672165</v>
      </c>
      <c r="F38" s="4"/>
      <c r="G38" s="4">
        <v>0</v>
      </c>
      <c r="H38" s="4"/>
      <c r="I38" s="4">
        <v>13063672165</v>
      </c>
      <c r="K38" s="7">
        <v>2.677726980759593E-2</v>
      </c>
      <c r="M38" s="4">
        <v>19158848640</v>
      </c>
      <c r="N38" s="4"/>
      <c r="O38" s="4">
        <v>-15627461174</v>
      </c>
      <c r="P38" s="4"/>
      <c r="Q38" s="4">
        <v>-1562712915</v>
      </c>
      <c r="R38" s="4"/>
      <c r="S38" s="4">
        <v>1968674551</v>
      </c>
      <c r="U38" s="7">
        <v>-6.7327023768451576E-3</v>
      </c>
      <c r="W38" s="5"/>
      <c r="X38" s="5"/>
    </row>
    <row r="39" spans="1:24" ht="18.75">
      <c r="A39" s="2" t="s">
        <v>159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K39" s="7">
        <v>0</v>
      </c>
      <c r="M39" s="4">
        <v>0</v>
      </c>
      <c r="N39" s="4"/>
      <c r="O39" s="4">
        <v>0</v>
      </c>
      <c r="P39" s="4"/>
      <c r="Q39" s="4">
        <v>538111876</v>
      </c>
      <c r="R39" s="4"/>
      <c r="S39" s="4">
        <v>538111876</v>
      </c>
      <c r="U39" s="7">
        <v>-1.8402976280226251E-3</v>
      </c>
      <c r="W39" s="5"/>
      <c r="X39" s="5"/>
    </row>
    <row r="40" spans="1:24" ht="18.75">
      <c r="A40" s="2" t="s">
        <v>160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K40" s="7">
        <v>0</v>
      </c>
      <c r="M40" s="4">
        <v>0</v>
      </c>
      <c r="N40" s="4"/>
      <c r="O40" s="4">
        <v>0</v>
      </c>
      <c r="P40" s="4"/>
      <c r="Q40" s="4">
        <v>89445720</v>
      </c>
      <c r="R40" s="4"/>
      <c r="S40" s="4">
        <v>89445720</v>
      </c>
      <c r="U40" s="7">
        <v>-3.0589688444782786E-4</v>
      </c>
      <c r="W40" s="5"/>
      <c r="X40" s="5"/>
    </row>
    <row r="41" spans="1:24" ht="18.75">
      <c r="A41" s="2" t="s">
        <v>37</v>
      </c>
      <c r="C41" s="4">
        <v>0</v>
      </c>
      <c r="D41" s="4"/>
      <c r="E41" s="4">
        <v>-292</v>
      </c>
      <c r="F41" s="4"/>
      <c r="G41" s="4">
        <v>0</v>
      </c>
      <c r="H41" s="4"/>
      <c r="I41" s="4">
        <v>-292</v>
      </c>
      <c r="K41" s="7">
        <v>-5.9852717406415498E-10</v>
      </c>
      <c r="M41" s="4">
        <v>1272000000</v>
      </c>
      <c r="N41" s="4"/>
      <c r="O41" s="4">
        <v>-776</v>
      </c>
      <c r="P41" s="4"/>
      <c r="Q41" s="4">
        <f>859041814-309810</f>
        <v>858732004</v>
      </c>
      <c r="R41" s="4"/>
      <c r="S41" s="4">
        <v>2130731228</v>
      </c>
      <c r="U41" s="7">
        <v>-7.2869226637215772E-3</v>
      </c>
      <c r="W41" s="5"/>
      <c r="X41" s="5"/>
    </row>
    <row r="42" spans="1:24" ht="18.75">
      <c r="A42" s="2" t="s">
        <v>30</v>
      </c>
      <c r="C42" s="4">
        <v>0</v>
      </c>
      <c r="D42" s="4"/>
      <c r="E42" s="4">
        <v>520520743</v>
      </c>
      <c r="F42" s="4"/>
      <c r="G42" s="4">
        <v>0</v>
      </c>
      <c r="H42" s="4"/>
      <c r="I42" s="4">
        <v>520520743</v>
      </c>
      <c r="K42" s="7">
        <v>1.0669377032519326E-3</v>
      </c>
      <c r="M42" s="4">
        <v>1512727320</v>
      </c>
      <c r="N42" s="4"/>
      <c r="O42" s="4">
        <v>-18854418043</v>
      </c>
      <c r="P42" s="4"/>
      <c r="Q42" s="4">
        <v>0</v>
      </c>
      <c r="R42" s="4"/>
      <c r="S42" s="4">
        <v>-17341690723</v>
      </c>
      <c r="U42" s="7">
        <v>5.9307132451094355E-2</v>
      </c>
      <c r="W42" s="5"/>
      <c r="X42" s="5"/>
    </row>
    <row r="43" spans="1:24" ht="18.75">
      <c r="A43" s="2" t="s">
        <v>16</v>
      </c>
      <c r="C43" s="4">
        <v>0</v>
      </c>
      <c r="D43" s="4"/>
      <c r="E43" s="4">
        <v>-11048865750</v>
      </c>
      <c r="F43" s="4"/>
      <c r="G43" s="4">
        <v>0</v>
      </c>
      <c r="H43" s="4"/>
      <c r="I43" s="4">
        <v>-11048865750</v>
      </c>
      <c r="K43" s="7">
        <v>-2.2647419157403186E-2</v>
      </c>
      <c r="M43" s="4">
        <v>3370500000</v>
      </c>
      <c r="N43" s="4"/>
      <c r="O43" s="4">
        <v>-59417214685</v>
      </c>
      <c r="P43" s="4"/>
      <c r="Q43" s="4">
        <v>0</v>
      </c>
      <c r="R43" s="4"/>
      <c r="S43" s="4">
        <v>-56046714685</v>
      </c>
      <c r="U43" s="7">
        <v>0.19167507853565069</v>
      </c>
      <c r="W43" s="5"/>
      <c r="X43" s="5"/>
    </row>
    <row r="44" spans="1:24" ht="18.75">
      <c r="A44" s="2" t="s">
        <v>55</v>
      </c>
      <c r="C44" s="4">
        <v>-30357972</v>
      </c>
      <c r="D44" s="4"/>
      <c r="E44" s="4">
        <v>-222834954</v>
      </c>
      <c r="F44" s="4"/>
      <c r="G44" s="4">
        <v>0</v>
      </c>
      <c r="H44" s="4"/>
      <c r="I44" s="4">
        <v>-253192926</v>
      </c>
      <c r="K44" s="7">
        <v>-5.189823509993655E-4</v>
      </c>
      <c r="M44" s="4">
        <v>792022653</v>
      </c>
      <c r="N44" s="4"/>
      <c r="O44" s="4">
        <v>-7452591301</v>
      </c>
      <c r="P44" s="4"/>
      <c r="Q44" s="4">
        <v>0</v>
      </c>
      <c r="R44" s="4"/>
      <c r="S44" s="4">
        <v>-6660568648</v>
      </c>
      <c r="U44" s="7">
        <v>2.2778587931027678E-2</v>
      </c>
      <c r="W44" s="5"/>
      <c r="X44" s="5"/>
    </row>
    <row r="45" spans="1:24" ht="18.75">
      <c r="A45" s="2" t="s">
        <v>38</v>
      </c>
      <c r="C45" s="4">
        <v>0</v>
      </c>
      <c r="D45" s="4"/>
      <c r="E45" s="4">
        <v>2312859387</v>
      </c>
      <c r="F45" s="4"/>
      <c r="G45" s="4">
        <v>0</v>
      </c>
      <c r="H45" s="4"/>
      <c r="I45" s="4">
        <v>2312859387</v>
      </c>
      <c r="K45" s="7">
        <v>4.7407849072221364E-3</v>
      </c>
      <c r="M45" s="4">
        <v>2166886544</v>
      </c>
      <c r="N45" s="4"/>
      <c r="O45" s="4">
        <v>-1194149013</v>
      </c>
      <c r="P45" s="4"/>
      <c r="Q45" s="4">
        <v>0</v>
      </c>
      <c r="R45" s="4"/>
      <c r="S45" s="4">
        <v>972737531</v>
      </c>
      <c r="U45" s="7">
        <v>-3.326681032008825E-3</v>
      </c>
      <c r="W45" s="5"/>
      <c r="X45" s="5"/>
    </row>
    <row r="46" spans="1:24" ht="18.75">
      <c r="A46" s="2" t="s">
        <v>53</v>
      </c>
      <c r="C46" s="4">
        <v>0</v>
      </c>
      <c r="D46" s="4"/>
      <c r="E46" s="4">
        <v>6067545481</v>
      </c>
      <c r="F46" s="4"/>
      <c r="G46" s="4">
        <v>0</v>
      </c>
      <c r="H46" s="4"/>
      <c r="I46" s="4">
        <v>6067545481</v>
      </c>
      <c r="K46" s="7">
        <v>1.2436954966605015E-2</v>
      </c>
      <c r="M46" s="4">
        <v>75480000000</v>
      </c>
      <c r="N46" s="4"/>
      <c r="O46" s="4">
        <v>-158274365328</v>
      </c>
      <c r="P46" s="4"/>
      <c r="Q46" s="4">
        <v>0</v>
      </c>
      <c r="R46" s="4"/>
      <c r="S46" s="4">
        <v>-82794365328</v>
      </c>
      <c r="U46" s="7">
        <v>0.28314980754440194</v>
      </c>
      <c r="W46" s="5"/>
      <c r="X46" s="5"/>
    </row>
    <row r="47" spans="1:24" ht="18.75">
      <c r="A47" s="2" t="s">
        <v>19</v>
      </c>
      <c r="C47" s="4">
        <v>0</v>
      </c>
      <c r="D47" s="4"/>
      <c r="E47" s="4">
        <v>1280981736</v>
      </c>
      <c r="F47" s="4"/>
      <c r="G47" s="4">
        <v>0</v>
      </c>
      <c r="H47" s="4"/>
      <c r="I47" s="4">
        <v>1280981736</v>
      </c>
      <c r="K47" s="7">
        <v>2.6256930769721762E-3</v>
      </c>
      <c r="M47" s="4">
        <v>4454273850</v>
      </c>
      <c r="N47" s="4"/>
      <c r="O47" s="4">
        <v>-14090866194</v>
      </c>
      <c r="P47" s="4"/>
      <c r="Q47" s="4">
        <v>0</v>
      </c>
      <c r="R47" s="4"/>
      <c r="S47" s="4">
        <v>-9636592344</v>
      </c>
      <c r="U47" s="7">
        <v>3.2956340166118522E-2</v>
      </c>
      <c r="W47" s="5"/>
      <c r="X47" s="5"/>
    </row>
    <row r="48" spans="1:24" ht="18.75">
      <c r="A48" s="2" t="s">
        <v>21</v>
      </c>
      <c r="C48" s="4">
        <v>0</v>
      </c>
      <c r="D48" s="4"/>
      <c r="E48" s="4">
        <v>56689929867</v>
      </c>
      <c r="F48" s="4"/>
      <c r="G48" s="4">
        <v>0</v>
      </c>
      <c r="H48" s="4"/>
      <c r="I48" s="4">
        <v>56689929867</v>
      </c>
      <c r="K48" s="7">
        <v>0.11620021753832414</v>
      </c>
      <c r="M48" s="4">
        <v>42322500000</v>
      </c>
      <c r="N48" s="4"/>
      <c r="O48" s="4">
        <v>-2626854581</v>
      </c>
      <c r="P48" s="4"/>
      <c r="Q48" s="4">
        <v>0</v>
      </c>
      <c r="R48" s="4"/>
      <c r="S48" s="4">
        <v>39695645419</v>
      </c>
      <c r="U48" s="7">
        <v>-0.13575578864833099</v>
      </c>
      <c r="W48" s="5"/>
      <c r="X48" s="5"/>
    </row>
    <row r="49" spans="1:24" ht="18.75">
      <c r="A49" s="2" t="s">
        <v>15</v>
      </c>
      <c r="C49" s="4">
        <v>0</v>
      </c>
      <c r="D49" s="4"/>
      <c r="E49" s="4">
        <v>-483466158</v>
      </c>
      <c r="F49" s="4"/>
      <c r="G49" s="4">
        <v>0</v>
      </c>
      <c r="H49" s="4"/>
      <c r="I49" s="4">
        <v>-483466158</v>
      </c>
      <c r="K49" s="7">
        <v>-9.9098504555956935E-4</v>
      </c>
      <c r="M49" s="4">
        <v>2223360000</v>
      </c>
      <c r="N49" s="4"/>
      <c r="O49" s="4">
        <v>-17646514767</v>
      </c>
      <c r="P49" s="4"/>
      <c r="Q49" s="4">
        <v>0</v>
      </c>
      <c r="R49" s="4"/>
      <c r="S49" s="4">
        <v>-15423154767</v>
      </c>
      <c r="U49" s="7">
        <v>5.274589987740011E-2</v>
      </c>
      <c r="W49" s="5"/>
      <c r="X49" s="5"/>
    </row>
    <row r="50" spans="1:24" ht="18.75">
      <c r="A50" s="2" t="s">
        <v>39</v>
      </c>
      <c r="C50" s="4">
        <v>0</v>
      </c>
      <c r="D50" s="4"/>
      <c r="E50" s="4">
        <v>44187066131</v>
      </c>
      <c r="F50" s="4"/>
      <c r="G50" s="4">
        <v>0</v>
      </c>
      <c r="H50" s="4"/>
      <c r="I50" s="4">
        <v>44187066131</v>
      </c>
      <c r="K50" s="7">
        <v>9.0572465142374547E-2</v>
      </c>
      <c r="M50" s="4">
        <v>57084314600</v>
      </c>
      <c r="N50" s="4"/>
      <c r="O50" s="4">
        <v>-63432831452</v>
      </c>
      <c r="P50" s="4"/>
      <c r="Q50" s="4">
        <v>0</v>
      </c>
      <c r="R50" s="4"/>
      <c r="S50" s="4">
        <v>-6348516852</v>
      </c>
      <c r="U50" s="7">
        <v>2.1711396877249486E-2</v>
      </c>
      <c r="W50" s="5"/>
      <c r="X50" s="5"/>
    </row>
    <row r="51" spans="1:24" ht="18.75">
      <c r="A51" s="2" t="s">
        <v>50</v>
      </c>
      <c r="C51" s="4">
        <v>0</v>
      </c>
      <c r="D51" s="4"/>
      <c r="E51" s="4">
        <v>523864350</v>
      </c>
      <c r="F51" s="4"/>
      <c r="G51" s="4">
        <v>0</v>
      </c>
      <c r="H51" s="4"/>
      <c r="I51" s="4">
        <v>523864350</v>
      </c>
      <c r="K51" s="7">
        <v>1.0737912636933405E-3</v>
      </c>
      <c r="M51" s="4">
        <v>1003000000</v>
      </c>
      <c r="N51" s="4"/>
      <c r="O51" s="4">
        <v>-4461296400</v>
      </c>
      <c r="P51" s="4"/>
      <c r="Q51" s="4">
        <v>0</v>
      </c>
      <c r="R51" s="4"/>
      <c r="S51" s="4">
        <v>-3458296400</v>
      </c>
      <c r="U51" s="7">
        <v>1.1827084563209276E-2</v>
      </c>
      <c r="W51" s="5"/>
      <c r="X51" s="5"/>
    </row>
    <row r="52" spans="1:24" ht="18.75">
      <c r="A52" s="2" t="s">
        <v>40</v>
      </c>
      <c r="C52" s="4">
        <v>0</v>
      </c>
      <c r="D52" s="4"/>
      <c r="E52" s="4">
        <v>11371932000</v>
      </c>
      <c r="F52" s="4"/>
      <c r="G52" s="4">
        <v>0</v>
      </c>
      <c r="H52" s="4"/>
      <c r="I52" s="4">
        <v>11371932000</v>
      </c>
      <c r="K52" s="7">
        <v>2.330962439592375E-2</v>
      </c>
      <c r="M52" s="4">
        <v>11000000000</v>
      </c>
      <c r="N52" s="4"/>
      <c r="O52" s="4">
        <v>-16262658000</v>
      </c>
      <c r="P52" s="4"/>
      <c r="Q52" s="4">
        <v>0</v>
      </c>
      <c r="R52" s="4"/>
      <c r="S52" s="4">
        <v>-5262658000</v>
      </c>
      <c r="U52" s="7">
        <v>1.7997850384729834E-2</v>
      </c>
      <c r="W52" s="5"/>
      <c r="X52" s="5"/>
    </row>
    <row r="53" spans="1:24" ht="18.75">
      <c r="A53" s="2" t="s">
        <v>58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K53" s="7">
        <v>0</v>
      </c>
      <c r="M53" s="4">
        <v>5324933687</v>
      </c>
      <c r="N53" s="4"/>
      <c r="O53" s="4">
        <v>-45726300000</v>
      </c>
      <c r="P53" s="4"/>
      <c r="Q53" s="4">
        <v>0</v>
      </c>
      <c r="R53" s="4"/>
      <c r="S53" s="4">
        <v>-40401366313</v>
      </c>
      <c r="U53" s="7">
        <v>0.1381692951052563</v>
      </c>
      <c r="W53" s="5"/>
      <c r="X53" s="5"/>
    </row>
    <row r="54" spans="1:24" ht="18.75">
      <c r="A54" s="2" t="s">
        <v>59</v>
      </c>
      <c r="C54" s="4">
        <v>0</v>
      </c>
      <c r="D54" s="4"/>
      <c r="E54" s="4">
        <v>12018064500</v>
      </c>
      <c r="F54" s="4"/>
      <c r="G54" s="4">
        <v>0</v>
      </c>
      <c r="H54" s="4"/>
      <c r="I54" s="4">
        <v>12018064500</v>
      </c>
      <c r="K54" s="7">
        <v>2.463403487296487E-2</v>
      </c>
      <c r="M54" s="4">
        <v>20150000000</v>
      </c>
      <c r="N54" s="4"/>
      <c r="O54" s="4">
        <v>2804215050</v>
      </c>
      <c r="P54" s="4"/>
      <c r="Q54" s="4">
        <v>0</v>
      </c>
      <c r="R54" s="4"/>
      <c r="S54" s="4">
        <v>22954215050</v>
      </c>
      <c r="U54" s="7">
        <v>-7.8501496424204995E-2</v>
      </c>
      <c r="W54" s="5"/>
      <c r="X54" s="5"/>
    </row>
    <row r="55" spans="1:24" ht="18.75">
      <c r="A55" s="2" t="s">
        <v>41</v>
      </c>
      <c r="C55" s="4">
        <v>0</v>
      </c>
      <c r="D55" s="4"/>
      <c r="E55" s="4">
        <v>1085219452</v>
      </c>
      <c r="F55" s="4"/>
      <c r="G55" s="4">
        <v>0</v>
      </c>
      <c r="H55" s="4"/>
      <c r="I55" s="4">
        <v>1085219452</v>
      </c>
      <c r="K55" s="7">
        <v>2.2244292186472977E-3</v>
      </c>
      <c r="M55" s="4">
        <v>3227715736</v>
      </c>
      <c r="N55" s="4"/>
      <c r="O55" s="4">
        <v>-4702761210</v>
      </c>
      <c r="P55" s="4"/>
      <c r="Q55" s="4">
        <v>0</v>
      </c>
      <c r="R55" s="4"/>
      <c r="S55" s="4">
        <v>-1475045474</v>
      </c>
      <c r="U55" s="7">
        <v>5.0445322024963244E-3</v>
      </c>
      <c r="W55" s="5"/>
      <c r="X55" s="5"/>
    </row>
    <row r="56" spans="1:24" ht="18.75">
      <c r="A56" s="2" t="s">
        <v>42</v>
      </c>
      <c r="C56" s="4">
        <v>0</v>
      </c>
      <c r="D56" s="4"/>
      <c r="E56" s="4">
        <v>26773792717</v>
      </c>
      <c r="F56" s="4"/>
      <c r="G56" s="4">
        <v>0</v>
      </c>
      <c r="H56" s="4"/>
      <c r="I56" s="4">
        <v>26773792717</v>
      </c>
      <c r="K56" s="7">
        <v>5.4879597581799541E-2</v>
      </c>
      <c r="M56" s="4">
        <v>32052010568</v>
      </c>
      <c r="N56" s="4"/>
      <c r="O56" s="4">
        <v>-41296545863</v>
      </c>
      <c r="P56" s="4"/>
      <c r="Q56" s="4">
        <v>0</v>
      </c>
      <c r="R56" s="4"/>
      <c r="S56" s="4">
        <v>-9244535295</v>
      </c>
      <c r="U56" s="7">
        <v>3.1615537835778855E-2</v>
      </c>
      <c r="W56" s="5"/>
      <c r="X56" s="5"/>
    </row>
    <row r="57" spans="1:24" ht="18.75">
      <c r="A57" s="2" t="s">
        <v>52</v>
      </c>
      <c r="C57" s="4">
        <v>0</v>
      </c>
      <c r="D57" s="4"/>
      <c r="E57" s="4">
        <v>3899821605</v>
      </c>
      <c r="F57" s="4"/>
      <c r="G57" s="4">
        <v>0</v>
      </c>
      <c r="H57" s="4"/>
      <c r="I57" s="4">
        <v>3899821605</v>
      </c>
      <c r="K57" s="7">
        <v>7.9936616595718754E-3</v>
      </c>
      <c r="M57" s="4">
        <f>1574743956+2741</f>
        <v>1574746697</v>
      </c>
      <c r="N57" s="4"/>
      <c r="O57" s="4">
        <v>-28782904994</v>
      </c>
      <c r="P57" s="4"/>
      <c r="Q57" s="4">
        <v>0</v>
      </c>
      <c r="R57" s="4"/>
      <c r="S57" s="4">
        <v>-27208158297</v>
      </c>
      <c r="U57" s="7">
        <v>9.3049626685498404E-2</v>
      </c>
      <c r="W57" s="5"/>
      <c r="X57" s="5"/>
    </row>
    <row r="58" spans="1:24" ht="18.75">
      <c r="A58" s="2" t="s">
        <v>49</v>
      </c>
      <c r="C58" s="4">
        <v>0</v>
      </c>
      <c r="D58" s="4"/>
      <c r="E58" s="4">
        <v>2593682596</v>
      </c>
      <c r="F58" s="4"/>
      <c r="G58" s="4">
        <v>0</v>
      </c>
      <c r="H58" s="4"/>
      <c r="I58" s="4">
        <v>2593682596</v>
      </c>
      <c r="K58" s="7">
        <v>5.3164024472714434E-3</v>
      </c>
      <c r="M58" s="4">
        <v>0</v>
      </c>
      <c r="N58" s="4"/>
      <c r="O58" s="4">
        <v>-21088980089</v>
      </c>
      <c r="P58" s="4"/>
      <c r="Q58" s="4">
        <v>0</v>
      </c>
      <c r="R58" s="4"/>
      <c r="S58" s="4">
        <v>-21088980089</v>
      </c>
      <c r="U58" s="7">
        <v>7.2122548797274769E-2</v>
      </c>
      <c r="W58" s="5"/>
      <c r="X58" s="5"/>
    </row>
    <row r="59" spans="1:24" ht="18.75">
      <c r="A59" s="2" t="s">
        <v>63</v>
      </c>
      <c r="C59" s="4">
        <v>0</v>
      </c>
      <c r="D59" s="4"/>
      <c r="E59" s="4">
        <v>4745933045</v>
      </c>
      <c r="F59" s="4"/>
      <c r="G59" s="4">
        <v>0</v>
      </c>
      <c r="H59" s="4"/>
      <c r="I59" s="4">
        <v>4745933045</v>
      </c>
      <c r="K59" s="7">
        <v>9.7279790880874673E-3</v>
      </c>
      <c r="M59" s="4">
        <v>0</v>
      </c>
      <c r="N59" s="4"/>
      <c r="O59" s="4">
        <v>12079732419</v>
      </c>
      <c r="P59" s="4"/>
      <c r="Q59" s="4">
        <v>0</v>
      </c>
      <c r="R59" s="4"/>
      <c r="S59" s="4">
        <v>12079732419</v>
      </c>
      <c r="U59" s="7">
        <v>-4.1311674968187669E-2</v>
      </c>
      <c r="W59" s="5"/>
      <c r="X59" s="5"/>
    </row>
    <row r="60" spans="1:24" ht="18.75">
      <c r="A60" s="2" t="s">
        <v>22</v>
      </c>
      <c r="C60" s="4">
        <v>0</v>
      </c>
      <c r="D60" s="4"/>
      <c r="E60" s="4">
        <v>14426150625</v>
      </c>
      <c r="F60" s="4"/>
      <c r="G60" s="4">
        <v>0</v>
      </c>
      <c r="H60" s="4"/>
      <c r="I60" s="4">
        <v>14426150625</v>
      </c>
      <c r="K60" s="7">
        <v>2.957001084316813E-2</v>
      </c>
      <c r="M60" s="4">
        <v>0</v>
      </c>
      <c r="N60" s="4"/>
      <c r="O60" s="4">
        <v>-40970267775</v>
      </c>
      <c r="P60" s="4"/>
      <c r="Q60" s="4">
        <v>0</v>
      </c>
      <c r="R60" s="4"/>
      <c r="S60" s="4">
        <v>-40970267775</v>
      </c>
      <c r="U60" s="7">
        <v>0.14011489054328974</v>
      </c>
      <c r="W60" s="5"/>
      <c r="X60" s="5"/>
    </row>
    <row r="61" spans="1:24" ht="18.75">
      <c r="A61" s="2" t="s">
        <v>65</v>
      </c>
      <c r="C61" s="4">
        <v>0</v>
      </c>
      <c r="D61" s="4"/>
      <c r="E61" s="4">
        <v>4204298542</v>
      </c>
      <c r="F61" s="4"/>
      <c r="G61" s="4">
        <v>0</v>
      </c>
      <c r="H61" s="4"/>
      <c r="I61" s="4">
        <v>4204298542</v>
      </c>
      <c r="K61" s="7">
        <v>8.6177634426894082E-3</v>
      </c>
      <c r="M61" s="4">
        <v>0</v>
      </c>
      <c r="N61" s="4"/>
      <c r="O61" s="4">
        <v>-4400816745</v>
      </c>
      <c r="P61" s="4"/>
      <c r="Q61" s="4">
        <v>0</v>
      </c>
      <c r="R61" s="4"/>
      <c r="S61" s="4">
        <v>-4400816745</v>
      </c>
      <c r="U61" s="7">
        <v>1.5050425345352813E-2</v>
      </c>
      <c r="W61" s="5"/>
      <c r="X61" s="5"/>
    </row>
    <row r="62" spans="1:24" ht="18.75">
      <c r="A62" s="2" t="s">
        <v>20</v>
      </c>
      <c r="C62" s="4">
        <v>0</v>
      </c>
      <c r="D62" s="4"/>
      <c r="E62" s="4">
        <v>1008960750</v>
      </c>
      <c r="F62" s="4"/>
      <c r="G62" s="4">
        <v>0</v>
      </c>
      <c r="H62" s="4"/>
      <c r="I62" s="4">
        <v>1008960750</v>
      </c>
      <c r="K62" s="7">
        <v>2.0681178987642136E-3</v>
      </c>
      <c r="M62" s="4">
        <v>0</v>
      </c>
      <c r="N62" s="4"/>
      <c r="O62" s="4">
        <v>7545351951</v>
      </c>
      <c r="P62" s="4"/>
      <c r="Q62" s="4">
        <v>0</v>
      </c>
      <c r="R62" s="4"/>
      <c r="S62" s="4">
        <v>7545351951</v>
      </c>
      <c r="U62" s="7">
        <v>-2.5804472856535109E-2</v>
      </c>
      <c r="W62" s="5"/>
      <c r="X62" s="5"/>
    </row>
    <row r="63" spans="1:24" ht="18.75">
      <c r="A63" s="2" t="s">
        <v>64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0</v>
      </c>
      <c r="K63" s="7">
        <v>0</v>
      </c>
      <c r="M63" s="4">
        <v>0</v>
      </c>
      <c r="N63" s="4"/>
      <c r="O63" s="4">
        <v>0</v>
      </c>
      <c r="P63" s="4"/>
      <c r="Q63" s="4">
        <v>0</v>
      </c>
      <c r="R63" s="4"/>
      <c r="S63" s="4">
        <v>0</v>
      </c>
      <c r="U63" s="7">
        <v>0</v>
      </c>
      <c r="W63" s="5"/>
      <c r="X63" s="5"/>
    </row>
    <row r="64" spans="1:24" ht="18.75">
      <c r="A64" s="2" t="s">
        <v>46</v>
      </c>
      <c r="C64" s="4">
        <v>0</v>
      </c>
      <c r="D64" s="4"/>
      <c r="E64" s="4">
        <v>97814520000</v>
      </c>
      <c r="F64" s="4"/>
      <c r="G64" s="4">
        <v>0</v>
      </c>
      <c r="H64" s="4"/>
      <c r="I64" s="4">
        <v>97814520000</v>
      </c>
      <c r="K64" s="7">
        <v>0.20049537067822526</v>
      </c>
      <c r="M64" s="4">
        <v>0</v>
      </c>
      <c r="N64" s="4"/>
      <c r="O64" s="4">
        <v>52679740182</v>
      </c>
      <c r="P64" s="4"/>
      <c r="Q64" s="4">
        <v>0</v>
      </c>
      <c r="R64" s="4"/>
      <c r="S64" s="4">
        <v>52679740182</v>
      </c>
      <c r="U64" s="7">
        <v>-0.18016030722537477</v>
      </c>
      <c r="W64" s="5"/>
      <c r="X64" s="5"/>
    </row>
    <row r="65" spans="1:24" ht="18.75">
      <c r="A65" s="2" t="s">
        <v>57</v>
      </c>
      <c r="C65" s="4">
        <v>0</v>
      </c>
      <c r="D65" s="4"/>
      <c r="E65" s="4">
        <v>43665266035</v>
      </c>
      <c r="F65" s="4"/>
      <c r="G65" s="4">
        <v>0</v>
      </c>
      <c r="H65" s="4"/>
      <c r="I65" s="4">
        <v>43665266035</v>
      </c>
      <c r="K65" s="7">
        <v>8.9502905084548223E-2</v>
      </c>
      <c r="M65" s="4">
        <v>0</v>
      </c>
      <c r="N65" s="4"/>
      <c r="O65" s="4">
        <v>42780325795</v>
      </c>
      <c r="P65" s="4"/>
      <c r="Q65" s="4">
        <v>0</v>
      </c>
      <c r="R65" s="4"/>
      <c r="S65" s="4">
        <v>42780325795</v>
      </c>
      <c r="U65" s="7">
        <v>-0.14630513764497111</v>
      </c>
      <c r="W65" s="5"/>
      <c r="X65" s="5"/>
    </row>
    <row r="66" spans="1:24" ht="18.75">
      <c r="A66" s="2" t="s">
        <v>23</v>
      </c>
      <c r="C66" s="4">
        <v>0</v>
      </c>
      <c r="D66" s="4"/>
      <c r="E66" s="4">
        <v>8032770175</v>
      </c>
      <c r="F66" s="4"/>
      <c r="G66" s="4">
        <v>0</v>
      </c>
      <c r="H66" s="4"/>
      <c r="I66" s="4">
        <v>8032770175</v>
      </c>
      <c r="K66" s="7">
        <v>1.6465175454621842E-2</v>
      </c>
      <c r="M66" s="4">
        <v>0</v>
      </c>
      <c r="N66" s="4"/>
      <c r="O66" s="4">
        <v>18327149540</v>
      </c>
      <c r="P66" s="4"/>
      <c r="Q66" s="4">
        <v>0</v>
      </c>
      <c r="R66" s="4"/>
      <c r="S66" s="4">
        <v>18327149540</v>
      </c>
      <c r="U66" s="7">
        <v>-6.2677319217682437E-2</v>
      </c>
      <c r="W66" s="5"/>
      <c r="X66" s="5"/>
    </row>
    <row r="67" spans="1:24" ht="18.75">
      <c r="A67" s="2" t="s">
        <v>61</v>
      </c>
      <c r="C67" s="4">
        <v>0</v>
      </c>
      <c r="D67" s="4"/>
      <c r="E67" s="4">
        <v>5575541898</v>
      </c>
      <c r="F67" s="4"/>
      <c r="G67" s="4">
        <v>0</v>
      </c>
      <c r="H67" s="4"/>
      <c r="I67" s="4">
        <v>5575541898</v>
      </c>
      <c r="K67" s="7">
        <v>1.1428470329062449E-2</v>
      </c>
      <c r="M67" s="4">
        <v>0</v>
      </c>
      <c r="N67" s="4"/>
      <c r="O67" s="4">
        <v>-3397412925</v>
      </c>
      <c r="P67" s="4"/>
      <c r="Q67" s="4">
        <v>0</v>
      </c>
      <c r="R67" s="4"/>
      <c r="S67" s="4">
        <v>-3397412925</v>
      </c>
      <c r="U67" s="7">
        <v>1.1618868168765168E-2</v>
      </c>
      <c r="W67" s="5"/>
      <c r="X67" s="5"/>
    </row>
    <row r="68" spans="1:24" ht="18.75">
      <c r="A68" s="2" t="s">
        <v>48</v>
      </c>
      <c r="C68" s="4">
        <v>0</v>
      </c>
      <c r="D68" s="4"/>
      <c r="E68" s="4">
        <v>7216803000</v>
      </c>
      <c r="F68" s="4"/>
      <c r="G68" s="4">
        <v>0</v>
      </c>
      <c r="H68" s="4"/>
      <c r="I68" s="4">
        <v>7216803000</v>
      </c>
      <c r="K68" s="7">
        <v>1.4792646251259301E-2</v>
      </c>
      <c r="M68" s="4">
        <v>0</v>
      </c>
      <c r="N68" s="4"/>
      <c r="O68" s="4">
        <v>-3078011524</v>
      </c>
      <c r="P68" s="4"/>
      <c r="Q68" s="4">
        <v>0</v>
      </c>
      <c r="R68" s="4"/>
      <c r="S68" s="4">
        <v>-3078011524</v>
      </c>
      <c r="U68" s="7">
        <v>1.052654208033778E-2</v>
      </c>
      <c r="W68" s="5"/>
      <c r="X68" s="5"/>
    </row>
    <row r="69" spans="1:24" ht="18.75">
      <c r="A69" s="2" t="s">
        <v>47</v>
      </c>
      <c r="C69" s="4">
        <v>0</v>
      </c>
      <c r="D69" s="4"/>
      <c r="E69" s="4">
        <v>12523210760</v>
      </c>
      <c r="F69" s="4"/>
      <c r="G69" s="4">
        <v>0</v>
      </c>
      <c r="H69" s="4"/>
      <c r="I69" s="4">
        <v>12523210760</v>
      </c>
      <c r="K69" s="7">
        <v>2.5669458720522668E-2</v>
      </c>
      <c r="M69" s="4">
        <v>0</v>
      </c>
      <c r="N69" s="4"/>
      <c r="O69" s="4">
        <v>5035215108</v>
      </c>
      <c r="P69" s="4"/>
      <c r="Q69" s="4">
        <v>0</v>
      </c>
      <c r="R69" s="4"/>
      <c r="S69" s="4">
        <v>5035215108</v>
      </c>
      <c r="U69" s="7">
        <v>-1.7220014709052968E-2</v>
      </c>
      <c r="W69" s="5"/>
      <c r="X69" s="5"/>
    </row>
    <row r="70" spans="1:24" ht="18.75">
      <c r="A70" s="2" t="s">
        <v>29</v>
      </c>
      <c r="C70" s="4">
        <v>0</v>
      </c>
      <c r="D70" s="4"/>
      <c r="E70" s="4">
        <f>5631293250-7</f>
        <v>5631293243</v>
      </c>
      <c r="F70" s="4"/>
      <c r="G70" s="4">
        <v>0</v>
      </c>
      <c r="H70" s="4"/>
      <c r="I70" s="4">
        <f>5631293250-7</f>
        <v>5631293243</v>
      </c>
      <c r="K70" s="7">
        <v>1.1542746681710141E-2</v>
      </c>
      <c r="M70" s="4">
        <v>0</v>
      </c>
      <c r="N70" s="4"/>
      <c r="O70" s="4">
        <v>1038782250</v>
      </c>
      <c r="P70" s="4"/>
      <c r="Q70" s="4">
        <v>0</v>
      </c>
      <c r="R70" s="4"/>
      <c r="S70" s="4">
        <v>1038782250</v>
      </c>
      <c r="U70" s="7">
        <v>-3.5525484494362018E-3</v>
      </c>
      <c r="W70" s="5"/>
      <c r="X70" s="5"/>
    </row>
    <row r="71" spans="1:24" ht="18.75">
      <c r="A71" s="2" t="s">
        <v>17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v>0</v>
      </c>
      <c r="K71" s="7">
        <v>0</v>
      </c>
      <c r="M71" s="4">
        <v>0</v>
      </c>
      <c r="N71" s="4"/>
      <c r="O71" s="4">
        <v>0</v>
      </c>
      <c r="P71" s="4"/>
      <c r="Q71" s="4">
        <v>0</v>
      </c>
      <c r="R71" s="4"/>
      <c r="S71" s="4">
        <v>0</v>
      </c>
      <c r="U71" s="7">
        <v>0</v>
      </c>
      <c r="W71" s="5"/>
      <c r="X71" s="5"/>
    </row>
    <row r="72" spans="1:24" ht="18.75">
      <c r="A72" s="2" t="s">
        <v>18</v>
      </c>
      <c r="C72" s="4">
        <v>0</v>
      </c>
      <c r="D72" s="4"/>
      <c r="E72" s="4">
        <v>0</v>
      </c>
      <c r="F72" s="4"/>
      <c r="G72" s="4">
        <v>0</v>
      </c>
      <c r="H72" s="4"/>
      <c r="I72" s="4">
        <v>0</v>
      </c>
      <c r="K72" s="7">
        <v>0</v>
      </c>
      <c r="M72" s="4">
        <v>0</v>
      </c>
      <c r="N72" s="4"/>
      <c r="O72" s="4">
        <v>0</v>
      </c>
      <c r="P72" s="4"/>
      <c r="Q72" s="4">
        <v>0</v>
      </c>
      <c r="R72" s="4"/>
      <c r="S72" s="4">
        <v>0</v>
      </c>
      <c r="U72" s="7">
        <v>0</v>
      </c>
      <c r="W72" s="5"/>
      <c r="X72" s="5"/>
    </row>
    <row r="73" spans="1:24" ht="18.75">
      <c r="A73" s="2" t="s">
        <v>67</v>
      </c>
      <c r="C73" s="4">
        <v>0</v>
      </c>
      <c r="D73" s="4"/>
      <c r="E73" s="4">
        <v>-481749</v>
      </c>
      <c r="F73" s="4"/>
      <c r="G73" s="4">
        <v>0</v>
      </c>
      <c r="H73" s="4"/>
      <c r="I73" s="4">
        <v>-481749</v>
      </c>
      <c r="K73" s="7">
        <v>-9.874652999254541E-7</v>
      </c>
      <c r="M73" s="4">
        <v>0</v>
      </c>
      <c r="N73" s="4"/>
      <c r="O73" s="4">
        <v>-481749</v>
      </c>
      <c r="P73" s="4"/>
      <c r="Q73" s="4">
        <v>0</v>
      </c>
      <c r="R73" s="4"/>
      <c r="S73" s="4">
        <v>-481749</v>
      </c>
      <c r="U73" s="7">
        <v>1.6475413042217854E-6</v>
      </c>
      <c r="W73" s="5"/>
      <c r="X73" s="5"/>
    </row>
    <row r="74" spans="1:24" ht="18.75">
      <c r="A74" s="2" t="s">
        <v>34</v>
      </c>
      <c r="C74" s="4">
        <v>0</v>
      </c>
      <c r="D74" s="4"/>
      <c r="E74" s="4">
        <v>-90820202</v>
      </c>
      <c r="F74" s="4"/>
      <c r="G74" s="4">
        <v>0</v>
      </c>
      <c r="H74" s="4"/>
      <c r="I74" s="4">
        <v>-90820202</v>
      </c>
      <c r="K74" s="7">
        <v>-1.8615876318834151E-4</v>
      </c>
      <c r="M74" s="4">
        <v>0</v>
      </c>
      <c r="N74" s="4"/>
      <c r="O74" s="4">
        <f>728276555-21</f>
        <v>728276534</v>
      </c>
      <c r="P74" s="4"/>
      <c r="Q74" s="4">
        <v>0</v>
      </c>
      <c r="R74" s="4"/>
      <c r="S74" s="4">
        <v>728276534</v>
      </c>
      <c r="U74" s="7">
        <v>-2.4906448600007089E-3</v>
      </c>
      <c r="W74" s="5"/>
      <c r="X74" s="5"/>
    </row>
    <row r="75" spans="1:24" ht="18.75">
      <c r="A75" s="2" t="s">
        <v>28</v>
      </c>
      <c r="C75" s="4">
        <v>0</v>
      </c>
      <c r="D75" s="4"/>
      <c r="E75" s="4">
        <v>-13215298320</v>
      </c>
      <c r="F75" s="4"/>
      <c r="G75" s="4">
        <v>0</v>
      </c>
      <c r="H75" s="4"/>
      <c r="I75" s="4">
        <v>-13215298320</v>
      </c>
      <c r="K75" s="7">
        <v>-2.7088065609193065E-2</v>
      </c>
      <c r="M75" s="4">
        <v>0</v>
      </c>
      <c r="N75" s="4"/>
      <c r="O75" s="4">
        <v>-9142305815</v>
      </c>
      <c r="P75" s="4"/>
      <c r="Q75" s="4">
        <v>0</v>
      </c>
      <c r="R75" s="4"/>
      <c r="S75" s="4">
        <v>-9142305815</v>
      </c>
      <c r="U75" s="7">
        <v>3.1265921560894805E-2</v>
      </c>
      <c r="W75" s="5"/>
      <c r="X75" s="5"/>
    </row>
    <row r="76" spans="1:24" ht="19.5" thickBot="1">
      <c r="C76" s="9">
        <f>SUM(C8:C75)</f>
        <v>-30357972</v>
      </c>
      <c r="D76" s="4"/>
      <c r="E76" s="9">
        <f>SUM(E8:E75)</f>
        <v>484489134943</v>
      </c>
      <c r="F76" s="4"/>
      <c r="G76" s="9">
        <f>SUM(G8:G75)</f>
        <v>-85272956704</v>
      </c>
      <c r="H76" s="4"/>
      <c r="I76" s="9">
        <f>SUM(I8:I75)</f>
        <v>399185820267</v>
      </c>
      <c r="K76" s="10">
        <f>SUM(K8:K75)</f>
        <v>0.81823137305099047</v>
      </c>
      <c r="M76" s="9">
        <f>SUM(M8:M75)</f>
        <v>372237318974</v>
      </c>
      <c r="N76" s="4"/>
      <c r="O76" s="9">
        <f>SUM(O8:O75)</f>
        <v>-532136439668</v>
      </c>
      <c r="P76" s="4"/>
      <c r="Q76" s="9">
        <f>SUM(Q8:Q75)</f>
        <v>-149991045241</v>
      </c>
      <c r="R76" s="4"/>
      <c r="S76" s="9">
        <f>SUM(S8:S75)</f>
        <v>-309890165935</v>
      </c>
      <c r="U76" s="10">
        <f>SUM(U8:U75)</f>
        <v>1.0597984596751737</v>
      </c>
    </row>
    <row r="77" spans="1:24" ht="19.5" thickTop="1">
      <c r="C77" s="4"/>
      <c r="E77" s="4"/>
      <c r="G77" s="4"/>
      <c r="I77" s="4"/>
      <c r="K77" s="8"/>
      <c r="M77" s="4"/>
      <c r="N77" s="4"/>
      <c r="O77" s="4"/>
      <c r="P77" s="4"/>
      <c r="Q77" s="4"/>
      <c r="R77" s="4"/>
      <c r="S77" s="4"/>
      <c r="U77" s="8"/>
    </row>
    <row r="78" spans="1:24" ht="18.7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view="pageBreakPreview" zoomScaleNormal="100" zoomScaleSheetLayoutView="100" workbookViewId="0">
      <selection activeCell="E17" sqref="E17"/>
    </sheetView>
  </sheetViews>
  <sheetFormatPr defaultRowHeight="1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3.25">
      <c r="A3" s="16" t="s">
        <v>104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3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3.25">
      <c r="A6" s="15" t="s">
        <v>165</v>
      </c>
      <c r="B6" s="15" t="s">
        <v>165</v>
      </c>
      <c r="C6" s="15" t="s">
        <v>165</v>
      </c>
      <c r="E6" s="15" t="s">
        <v>106</v>
      </c>
      <c r="F6" s="15" t="s">
        <v>106</v>
      </c>
      <c r="G6" s="15" t="s">
        <v>106</v>
      </c>
      <c r="I6" s="15" t="s">
        <v>107</v>
      </c>
      <c r="J6" s="15" t="s">
        <v>107</v>
      </c>
      <c r="K6" s="15" t="s">
        <v>107</v>
      </c>
    </row>
    <row r="7" spans="1:11" ht="23.25">
      <c r="A7" s="15" t="s">
        <v>166</v>
      </c>
      <c r="C7" s="15" t="s">
        <v>72</v>
      </c>
      <c r="E7" s="15" t="s">
        <v>167</v>
      </c>
      <c r="G7" s="15" t="s">
        <v>168</v>
      </c>
      <c r="I7" s="15" t="s">
        <v>167</v>
      </c>
      <c r="K7" s="15" t="s">
        <v>168</v>
      </c>
    </row>
    <row r="8" spans="1:11" ht="18.75">
      <c r="A8" s="2" t="s">
        <v>78</v>
      </c>
      <c r="C8" s="6" t="s">
        <v>79</v>
      </c>
      <c r="E8" s="4">
        <v>693067</v>
      </c>
      <c r="G8" s="7">
        <f>E8/$E$17</f>
        <v>-5.3551708193070521E-3</v>
      </c>
      <c r="I8" s="4">
        <v>5665907</v>
      </c>
      <c r="K8" s="7">
        <f>I8/$I$17</f>
        <v>2.1224004099094479E-3</v>
      </c>
    </row>
    <row r="9" spans="1:11" ht="18.75">
      <c r="A9" s="2" t="s">
        <v>82</v>
      </c>
      <c r="C9" s="6" t="s">
        <v>83</v>
      </c>
      <c r="E9" s="4">
        <v>2679</v>
      </c>
      <c r="G9" s="7">
        <f>E9/$E$17</f>
        <v>-2.0700022688893849E-5</v>
      </c>
      <c r="I9" s="4">
        <v>16133</v>
      </c>
      <c r="J9" s="8"/>
      <c r="K9" s="7">
        <f t="shared" ref="K9:K16" si="0">I9/$I$17</f>
        <v>6.0432841225719243E-6</v>
      </c>
    </row>
    <row r="10" spans="1:11" ht="18.75">
      <c r="A10" s="2" t="s">
        <v>85</v>
      </c>
      <c r="C10" s="6" t="s">
        <v>86</v>
      </c>
      <c r="E10" s="4">
        <v>1800</v>
      </c>
      <c r="G10" s="7">
        <f t="shared" ref="G10:G16" si="1">E10/$E$17</f>
        <v>-1.390818993654682E-5</v>
      </c>
      <c r="I10" s="4">
        <v>11040</v>
      </c>
      <c r="J10" s="8"/>
      <c r="K10" s="7">
        <f t="shared" si="0"/>
        <v>4.1354897857307406E-6</v>
      </c>
    </row>
    <row r="11" spans="1:11" ht="18.75">
      <c r="A11" s="2" t="s">
        <v>88</v>
      </c>
      <c r="C11" s="6" t="s">
        <v>89</v>
      </c>
      <c r="E11" s="4">
        <v>177619</v>
      </c>
      <c r="G11" s="7">
        <f t="shared" si="1"/>
        <v>-1.3724215490775052E-3</v>
      </c>
      <c r="I11" s="4">
        <v>776241</v>
      </c>
      <c r="J11" s="8"/>
      <c r="K11" s="7">
        <f t="shared" si="0"/>
        <v>2.9077325423599784E-4</v>
      </c>
    </row>
    <row r="12" spans="1:11" ht="18.75">
      <c r="A12" s="2" t="s">
        <v>90</v>
      </c>
      <c r="C12" s="6" t="s">
        <v>91</v>
      </c>
      <c r="E12" s="4">
        <v>-167406486</v>
      </c>
      <c r="G12" s="7">
        <f t="shared" si="1"/>
        <v>1.2935117799432589</v>
      </c>
      <c r="I12" s="4">
        <v>40367777</v>
      </c>
      <c r="J12" s="8"/>
      <c r="K12" s="7">
        <f t="shared" si="0"/>
        <v>1.5121424769579377E-2</v>
      </c>
    </row>
    <row r="13" spans="1:11" ht="18.75">
      <c r="A13" s="2" t="s">
        <v>96</v>
      </c>
      <c r="C13" s="6" t="s">
        <v>97</v>
      </c>
      <c r="E13" s="4">
        <v>885982</v>
      </c>
      <c r="G13" s="7">
        <f t="shared" si="1"/>
        <v>-6.845781075756458E-3</v>
      </c>
      <c r="I13" s="4">
        <v>2264787</v>
      </c>
      <c r="J13" s="8"/>
      <c r="K13" s="7">
        <f t="shared" si="0"/>
        <v>8.4836988273150071E-4</v>
      </c>
    </row>
    <row r="14" spans="1:11" ht="18.75">
      <c r="A14" s="2" t="s">
        <v>96</v>
      </c>
      <c r="C14" s="6" t="s">
        <v>169</v>
      </c>
      <c r="E14" s="4">
        <v>0</v>
      </c>
      <c r="G14" s="7">
        <f t="shared" si="1"/>
        <v>0</v>
      </c>
      <c r="I14" s="4">
        <v>106034907</v>
      </c>
      <c r="J14" s="8"/>
      <c r="K14" s="7">
        <f t="shared" si="0"/>
        <v>3.9719771270779802E-2</v>
      </c>
    </row>
    <row r="15" spans="1:11" ht="18.75">
      <c r="A15" s="2" t="s">
        <v>114</v>
      </c>
      <c r="C15" s="6" t="s">
        <v>170</v>
      </c>
      <c r="E15" s="4">
        <v>0</v>
      </c>
      <c r="G15" s="7">
        <f t="shared" si="1"/>
        <v>0</v>
      </c>
      <c r="I15" s="4">
        <v>12584031</v>
      </c>
      <c r="J15" s="8"/>
      <c r="K15" s="7">
        <f t="shared" si="0"/>
        <v>4.7138706217227351E-3</v>
      </c>
    </row>
    <row r="16" spans="1:11" ht="18.75">
      <c r="A16" s="2" t="s">
        <v>99</v>
      </c>
      <c r="C16" s="6" t="s">
        <v>102</v>
      </c>
      <c r="E16" s="4">
        <v>36225191</v>
      </c>
      <c r="G16" s="7">
        <f t="shared" si="1"/>
        <v>-0.27990379828649248</v>
      </c>
      <c r="I16" s="4">
        <v>2501854142</v>
      </c>
      <c r="J16" s="8"/>
      <c r="K16" s="7">
        <f t="shared" si="0"/>
        <v>0.9371732110171328</v>
      </c>
    </row>
    <row r="17" spans="3:11" ht="19.5" thickBot="1">
      <c r="C17" s="6"/>
      <c r="E17" s="9">
        <f>SUM(E8:E16)</f>
        <v>-129420148</v>
      </c>
      <c r="G17" s="10">
        <f>SUM(G8:G16)</f>
        <v>1</v>
      </c>
      <c r="I17" s="9">
        <f>SUM(I8:I16)</f>
        <v>2669574965</v>
      </c>
      <c r="J17" s="8"/>
      <c r="K17" s="10">
        <f>SUM(K8:K16)</f>
        <v>1</v>
      </c>
    </row>
    <row r="18" spans="3:11" ht="19.5" thickTop="1">
      <c r="E18" s="4"/>
    </row>
    <row r="19" spans="3:11">
      <c r="E19" s="11"/>
      <c r="I19" s="11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5"/>
  <sheetViews>
    <sheetView rightToLeft="1" view="pageBreakPreview" zoomScale="150" zoomScaleNormal="100" zoomScaleSheetLayoutView="150" workbookViewId="0">
      <selection activeCell="C10" sqref="C10"/>
    </sheetView>
  </sheetViews>
  <sheetFormatPr defaultRowHeight="15"/>
  <cols>
    <col min="1" max="1" width="34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3.5703125" style="1" bestFit="1" customWidth="1"/>
    <col min="8" max="8" width="9.140625" style="1"/>
    <col min="9" max="9" width="16" style="1" bestFit="1" customWidth="1"/>
    <col min="10" max="16384" width="9.140625" style="1"/>
  </cols>
  <sheetData>
    <row r="2" spans="1:9" ht="23.25">
      <c r="A2" s="16" t="s">
        <v>0</v>
      </c>
      <c r="B2" s="16"/>
      <c r="C2" s="16"/>
      <c r="D2" s="16"/>
      <c r="E2" s="16"/>
    </row>
    <row r="3" spans="1:9" ht="23.25">
      <c r="A3" s="16" t="s">
        <v>104</v>
      </c>
      <c r="B3" s="16"/>
      <c r="C3" s="16"/>
      <c r="D3" s="16"/>
      <c r="E3" s="16"/>
    </row>
    <row r="4" spans="1:9" ht="23.25">
      <c r="A4" s="16" t="s">
        <v>2</v>
      </c>
      <c r="B4" s="16"/>
      <c r="C4" s="16"/>
      <c r="D4" s="16"/>
      <c r="E4" s="16"/>
    </row>
    <row r="6" spans="1:9" ht="30">
      <c r="A6" s="16" t="s">
        <v>171</v>
      </c>
      <c r="C6" s="15" t="s">
        <v>106</v>
      </c>
      <c r="E6" s="17" t="s">
        <v>6</v>
      </c>
    </row>
    <row r="7" spans="1:9" ht="23.25">
      <c r="A7" s="15" t="s">
        <v>171</v>
      </c>
      <c r="C7" s="15" t="s">
        <v>75</v>
      </c>
      <c r="E7" s="15" t="s">
        <v>75</v>
      </c>
      <c r="G7" s="3"/>
    </row>
    <row r="8" spans="1:9" ht="18.75">
      <c r="A8" s="2" t="s">
        <v>171</v>
      </c>
      <c r="C8" s="4">
        <v>35125332</v>
      </c>
      <c r="D8" s="4"/>
      <c r="E8" s="4">
        <v>2246812573</v>
      </c>
      <c r="G8" s="3"/>
      <c r="I8" s="3"/>
    </row>
    <row r="9" spans="1:9" ht="18.75">
      <c r="A9" s="2" t="s">
        <v>172</v>
      </c>
      <c r="C9" s="4">
        <v>0</v>
      </c>
      <c r="D9" s="4"/>
      <c r="E9" s="4">
        <v>443</v>
      </c>
    </row>
    <row r="10" spans="1:9" ht="18.75">
      <c r="A10" s="2" t="s">
        <v>173</v>
      </c>
      <c r="C10" s="4">
        <v>87346372</v>
      </c>
      <c r="D10" s="4"/>
      <c r="E10" s="4">
        <v>416506916</v>
      </c>
      <c r="G10" s="3"/>
      <c r="I10" s="3"/>
    </row>
    <row r="11" spans="1:9" ht="21">
      <c r="A11" s="22" t="s">
        <v>178</v>
      </c>
      <c r="C11" s="4">
        <v>5555217339</v>
      </c>
      <c r="D11" s="4"/>
      <c r="E11" s="4">
        <v>0</v>
      </c>
      <c r="G11" s="3"/>
    </row>
    <row r="12" spans="1:9" ht="19.5" thickBot="1">
      <c r="A12" s="2" t="s">
        <v>113</v>
      </c>
      <c r="C12" s="9">
        <f>SUM(C8:C11)</f>
        <v>5677689043</v>
      </c>
      <c r="D12" s="4"/>
      <c r="E12" s="9">
        <f>SUM(E8:E11)</f>
        <v>2663319932</v>
      </c>
      <c r="G12" s="3"/>
    </row>
    <row r="13" spans="1:9" ht="19.5" thickTop="1">
      <c r="A13" s="6"/>
      <c r="D13" s="4"/>
      <c r="E13" s="4"/>
    </row>
    <row r="14" spans="1:9" ht="18.75">
      <c r="C14" s="4"/>
      <c r="D14" s="4"/>
      <c r="E14" s="4"/>
    </row>
    <row r="15" spans="1:9" ht="18.75">
      <c r="C15" s="4"/>
      <c r="D15" s="4"/>
      <c r="E15" s="4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2022-11-23T05:59:36Z</dcterms:created>
  <dcterms:modified xsi:type="dcterms:W3CDTF">2022-11-27T11:51:28Z</dcterms:modified>
</cp:coreProperties>
</file>