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1401\"/>
    </mc:Choice>
  </mc:AlternateContent>
  <xr:revisionPtr revIDLastSave="0" documentId="13_ncr:1_{9A50F5B8-D694-4C9E-AE71-30B3D4232A8B}" xr6:coauthVersionLast="47" xr6:coauthVersionMax="47" xr10:uidLastSave="{00000000-0000-0000-0000-000000000000}"/>
  <bookViews>
    <workbookView xWindow="-120" yWindow="-120" windowWidth="29040" windowHeight="15840" firstSheet="3" activeTab="9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درآمدها'!$A$1:$G$10</definedName>
    <definedName name="_xlnm.Print_Area" localSheetId="7">'درآمد سپرده بانکی'!$A$1:$K$17</definedName>
    <definedName name="_xlnm.Print_Area" localSheetId="3">'درآمد سود سهام'!$A$1:$S$44</definedName>
    <definedName name="_xlnm.Print_Area" localSheetId="4">'درآمد ناشی از تغییر قیمت اوراق'!$A$1:$Q$56</definedName>
    <definedName name="_xlnm.Print_Area" localSheetId="5">'درآمد ناشی از فروش'!$A$1:$Q$56</definedName>
    <definedName name="_xlnm.Print_Area" localSheetId="8">'سایر درآمدها'!$A$1:$E$16</definedName>
    <definedName name="_xlnm.Print_Area" localSheetId="1">سپرده!$A$1:$S$20</definedName>
    <definedName name="_xlnm.Print_Area" localSheetId="6">'سرمایه‌گذاری در سهام'!$A$1:$U$84</definedName>
    <definedName name="_xlnm.Print_Area" localSheetId="2">'سود اوراق بهادار و سپرده بانکی'!$A$1:$R$18</definedName>
    <definedName name="_xlnm.Print_Area" localSheetId="0">سهام!$A$1:$Y$59</definedName>
  </definedNames>
  <calcPr calcId="191029"/>
</workbook>
</file>

<file path=xl/calcChain.xml><?xml version="1.0" encoding="utf-8"?>
<calcChain xmlns="http://schemas.openxmlformats.org/spreadsheetml/2006/main">
  <c r="G10" i="15" l="1"/>
  <c r="C10" i="15"/>
  <c r="E12" i="14"/>
  <c r="C12" i="14"/>
  <c r="K17" i="13" l="1"/>
  <c r="K9" i="13"/>
  <c r="K10" i="13"/>
  <c r="K11" i="13"/>
  <c r="K12" i="13"/>
  <c r="K13" i="13"/>
  <c r="K14" i="13"/>
  <c r="K15" i="13"/>
  <c r="K16" i="13"/>
  <c r="K8" i="13"/>
  <c r="G17" i="13"/>
  <c r="G9" i="13"/>
  <c r="G10" i="13"/>
  <c r="G11" i="13"/>
  <c r="G12" i="13"/>
  <c r="G13" i="13"/>
  <c r="G14" i="13"/>
  <c r="G15" i="13"/>
  <c r="G16" i="13"/>
  <c r="G8" i="13"/>
  <c r="E17" i="13"/>
  <c r="S83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" i="11"/>
  <c r="I83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" i="11"/>
  <c r="Q54" i="11"/>
  <c r="Q54" i="10"/>
  <c r="O82" i="11"/>
  <c r="M83" i="11"/>
  <c r="S42" i="8"/>
  <c r="I51" i="9"/>
  <c r="Q51" i="9"/>
  <c r="Q52" i="9"/>
  <c r="Q53" i="9"/>
  <c r="C83" i="11"/>
  <c r="E78" i="11"/>
  <c r="Q83" i="11"/>
  <c r="Q55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8" i="10"/>
  <c r="I54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2" i="9"/>
  <c r="I53" i="9"/>
  <c r="I8" i="9"/>
  <c r="Q54" i="9"/>
  <c r="O54" i="9"/>
  <c r="Q46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7" i="9"/>
  <c r="Q48" i="9"/>
  <c r="Q49" i="9"/>
  <c r="Q50" i="9"/>
  <c r="Q8" i="9"/>
  <c r="S43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8" i="8"/>
  <c r="M17" i="8"/>
  <c r="I17" i="8"/>
  <c r="M24" i="8"/>
  <c r="M23" i="8"/>
  <c r="R16" i="7"/>
  <c r="R9" i="7"/>
  <c r="R10" i="7"/>
  <c r="R11" i="7"/>
  <c r="R12" i="7"/>
  <c r="R13" i="7"/>
  <c r="R14" i="7"/>
  <c r="R15" i="7"/>
  <c r="R8" i="7"/>
  <c r="L15" i="7"/>
  <c r="L14" i="7"/>
  <c r="L13" i="7"/>
  <c r="L12" i="7"/>
  <c r="L11" i="7"/>
  <c r="L10" i="7"/>
  <c r="L9" i="7"/>
  <c r="L8" i="7"/>
  <c r="L17" i="7"/>
  <c r="L16" i="7"/>
  <c r="Y59" i="1"/>
  <c r="W58" i="1"/>
  <c r="G54" i="1"/>
  <c r="E10" i="15" l="1"/>
  <c r="I17" i="13"/>
  <c r="E83" i="11"/>
  <c r="G83" i="11"/>
  <c r="O83" i="11"/>
  <c r="C55" i="10"/>
  <c r="E55" i="10"/>
  <c r="G55" i="10"/>
  <c r="I55" i="10"/>
  <c r="K55" i="10"/>
  <c r="M55" i="10"/>
  <c r="O55" i="10"/>
  <c r="C54" i="9"/>
  <c r="E54" i="9"/>
  <c r="G54" i="9"/>
  <c r="K54" i="9"/>
  <c r="M54" i="9"/>
  <c r="I43" i="8"/>
  <c r="K43" i="8"/>
  <c r="M43" i="8"/>
  <c r="O43" i="8"/>
  <c r="Q43" i="8"/>
  <c r="H17" i="7"/>
  <c r="J17" i="7"/>
  <c r="N17" i="7"/>
  <c r="P17" i="7"/>
  <c r="R17" i="7"/>
  <c r="K17" i="6"/>
  <c r="M17" i="6"/>
  <c r="O17" i="6"/>
  <c r="Q17" i="6"/>
  <c r="S17" i="6"/>
  <c r="C59" i="1"/>
  <c r="E59" i="1"/>
  <c r="G59" i="1"/>
  <c r="I59" i="1"/>
  <c r="K59" i="1"/>
  <c r="M59" i="1"/>
  <c r="O59" i="1"/>
  <c r="S59" i="1"/>
  <c r="Q59" i="1"/>
  <c r="U59" i="1"/>
  <c r="W59" i="1"/>
</calcChain>
</file>

<file path=xl/sharedStrings.xml><?xml version="1.0" encoding="utf-8"?>
<sst xmlns="http://schemas.openxmlformats.org/spreadsheetml/2006/main" count="618" uniqueCount="189">
  <si>
    <t>صندوق سرمایه‌گذاری تجارت شاخصی کاردان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</si>
  <si>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</si>
  <si>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</si>
  <si>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</si>
  <si>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</si>
  <si>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</si>
  <si>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</si>
  <si>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</si>
  <si>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</si>
  <si>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</si>
  <si>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</si>
  <si>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</si>
  <si>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</si>
  <si>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</si>
  <si>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</si>
  <si>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</si>
  <si>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</si>
  <si>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</si>
  <si>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</si>
  <si>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</si>
  <si>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پارس‌ خزر</t>
  </si>
  <si>
    <t>پالایش نفت بندرعباس</t>
  </si>
  <si>
    <t>پالایش نفت تبریز</t>
  </si>
  <si>
    <t>پتروشیمی پردیس</t>
  </si>
  <si>
    <t>پدیده شیمی قرن</t>
  </si>
  <si>
    <t>پلی پروپیلن جم - جم پیلن</t>
  </si>
  <si>
    <t>پیشگامان فن آوری و دانش آرامیس</t>
  </si>
  <si>
    <t>تامین سرمایه لوتوس پارسیان</t>
  </si>
  <si>
    <t>تامین سرمایه نوین</t>
  </si>
  <si>
    <t>تامین سرمایه کیمیا</t>
  </si>
  <si>
    <t>توسعه حمل و نقل ریلی پارسیان</t>
  </si>
  <si>
    <t>توسعه‌ صنایع‌ بهشهر(هلدینگ</t>
  </si>
  <si>
    <t>تولید برق عسلویه  مپنا</t>
  </si>
  <si>
    <t>تولیدات پتروشیمی قائد بصیر</t>
  </si>
  <si>
    <t>ح. بانک سامان</t>
  </si>
  <si>
    <t>داروسازی‌ سینا</t>
  </si>
  <si>
    <t>س. نفت و گاز و پتروشیمی تأمین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</si>
  <si>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</si>
  <si>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</si>
  <si>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</si>
  <si>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</si>
  <si>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</si>
  <si>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</si>
  <si>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</si>
  <si>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</si>
  <si>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 خزر</t>
  </si>
  <si>
    <t>سیمرغ</t>
  </si>
  <si>
    <t>شرکت ارتباطات سیار ایران</t>
  </si>
  <si>
    <t>صنایع پتروشیمی خلیج فارس</t>
  </si>
  <si>
    <t>صنایع شیمیایی کیمیاگران امروز</t>
  </si>
  <si>
    <t>فجر انرژی خلیج فارس</t>
  </si>
  <si>
    <t>فولاد مبارکه اصفهان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</si>
  <si>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</si>
  <si>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</si>
  <si>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</si>
  <si>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</si>
  <si>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معدنی‌ املاح‌  ایران‌</t>
  </si>
  <si>
    <t>ملی‌ صنایع‌ مس‌ ایران‌</t>
  </si>
  <si>
    <t>نفت‌ بهران‌</t>
  </si>
  <si>
    <t>کنتورسازی‌ایران‌</t>
  </si>
  <si>
    <t>کویر تایر</t>
  </si>
  <si>
    <t>سرمایه‌ گذاری‌ آتیه‌ دماوند</t>
  </si>
  <si>
    <t>سرمایه گذاری توسعه صنایع سیمان</t>
  </si>
  <si>
    <t>بین المللی ساروج بوشهر</t>
  </si>
  <si>
    <t>پتروشیمی تندگویان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</si>
  <si>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</si>
  <si>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</si>
  <si>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</si>
  <si>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</si>
  <si>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</si>
  <si>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</si>
  <si>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</si>
  <si>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</si>
  <si>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</si>
  <si>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</si>
  <si>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</si>
  <si>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</si>
  <si>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</si>
  <si>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</si>
  <si>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</si>
  <si>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</si>
  <si>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</si>
  <si>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</si>
  <si>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</si>
  <si>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</si>
  <si>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</si>
  <si>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</si>
  <si>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</si>
  <si>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</si>
  <si>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</si>
  <si>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</si>
  <si>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</si>
  <si>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</si>
  <si>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</si>
  <si>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</si>
  <si>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</si>
  <si>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</si>
  <si>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</si>
  <si>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</si>
  <si>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</si>
  <si>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</si>
  <si>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</si>
  <si>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</si>
  <si>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</si>
  <si>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</si>
  <si>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</si>
  <si>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</si>
  <si>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</si>
  <si>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</si>
  <si>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</si>
  <si>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</si>
  <si>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اقتصاد نوین مرزداران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</si>
  <si>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</si>
  <si>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</si>
  <si>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</si>
  <si>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</si>
  <si>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</si>
  <si>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</si>
  <si>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</si>
  <si>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1401/03/10</t>
  </si>
  <si>
    <t>مخابرات ایران</t>
  </si>
  <si>
    <t>1401/04/25</t>
  </si>
  <si>
    <t>1401/04/08</t>
  </si>
  <si>
    <t>1401/04/29</t>
  </si>
  <si>
    <t>گروه مپنا (سهامی عام)</t>
  </si>
  <si>
    <t>1401/07/30</t>
  </si>
  <si>
    <t>1401/04/28</t>
  </si>
  <si>
    <t>1401/04/26</t>
  </si>
  <si>
    <t>توسعه‌معادن‌وفلزات‌</t>
  </si>
  <si>
    <t>1401/04/22</t>
  </si>
  <si>
    <t>1401/04/15</t>
  </si>
  <si>
    <t>1401/05/11</t>
  </si>
  <si>
    <t>1401/04/13</t>
  </si>
  <si>
    <t>صنعتی و معدنی شمال شرق شاهرود</t>
  </si>
  <si>
    <t>1401/04/18</t>
  </si>
  <si>
    <t>1401/10/28</t>
  </si>
  <si>
    <t>1401/10/13</t>
  </si>
  <si>
    <t>1401/07/27</t>
  </si>
  <si>
    <t>1401/05/30</t>
  </si>
  <si>
    <t>1401/03/22</t>
  </si>
  <si>
    <t>1401/06/12</t>
  </si>
  <si>
    <t>1401/03/17</t>
  </si>
  <si>
    <t>1401/06/29</t>
  </si>
  <si>
    <t>گ.س.وت.ص.پتروشیمی خلیج فارس</t>
  </si>
  <si>
    <t>1401/06/16</t>
  </si>
  <si>
    <t>1401/09/28</t>
  </si>
  <si>
    <t>داده گسترعصرنوین-های وب</t>
  </si>
  <si>
    <t>1401/04/20</t>
  </si>
  <si>
    <t>1401/04/12</t>
  </si>
  <si>
    <t>آهن و فولاد غدیر ایرانیان</t>
  </si>
  <si>
    <t>1401/03/18</t>
  </si>
  <si>
    <t>تامین سرمایه خلیج فارس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</si>
  <si>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</si>
  <si>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</si>
  <si>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</si>
  <si>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</si>
  <si>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</si>
  <si>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نفت سپاهان</t>
  </si>
  <si>
    <t>پارس‌ مینو</t>
  </si>
  <si>
    <t>تولید و توسعه سرب روی ایرانیان</t>
  </si>
  <si>
    <t>کیمیدارو</t>
  </si>
  <si>
    <t>حمل و نقل گهرترابر سیرجان</t>
  </si>
  <si>
    <t>معدنی‌وصنعتی‌چادرملو</t>
  </si>
  <si>
    <t>ح . تامین سرمایه لوتوس پارسیان</t>
  </si>
  <si>
    <t>تامین سرمایه بانک ملت</t>
  </si>
  <si>
    <t>ح . سرمایه‌گذاری‌ ملی‌ایران‌</t>
  </si>
  <si>
    <t>ملی کشت و صنعت و دامپروری پارس</t>
  </si>
  <si>
    <t>ایران‌یاساتایرورابر</t>
  </si>
  <si>
    <t>ح . س.نفت وگازوپتروشیمی تأمین</t>
  </si>
  <si>
    <t>پلیمر آریا ساسول</t>
  </si>
  <si>
    <t>سیمان‌مازندران‌</t>
  </si>
  <si>
    <t>سیمان‌سپاهان‌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</si>
  <si>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</si>
  <si>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</si>
  <si>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</si>
  <si>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</si>
  <si>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</si>
  <si>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</si>
  <si>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</si>
  <si>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</si>
  <si>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051560304000000016</t>
  </si>
  <si>
    <t>205-283-5324660-1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</si>
  <si>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</si>
  <si>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</si>
  <si>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</si>
  <si>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</si>
  <si>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</si>
  <si>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</si>
  <si>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سایر درآمدهای تنزیل سود دریافتنی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</si>
</sst>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9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9"/>
      <color rgb="FF000000"/>
      <name val="Tahoma"/>
      <family val="2"/>
    </font>
    <font>
      <sz val="11"/>
      <name val="B Nazanin"/>
      <charset val="178"/>
    </font>
    <font>
      <sz val="13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164" fontId="1" fillId="0" borderId="0" xfId="0" applyNumberFormat="1" applyFont="1" applyBorder="1"/>
    <xf numFmtId="10" fontId="1" fillId="0" borderId="0" xfId="0" applyNumberFormat="1" applyFont="1"/>
    <xf numFmtId="3" fontId="7" fillId="0" borderId="0" xfId="0" applyNumberFormat="1" applyFont="1"/>
    <xf numFmtId="164" fontId="4" fillId="0" borderId="3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0" fontId="4" fillId="0" borderId="0" xfId="0" applyFont="1" applyBorder="1"/>
    <xf numFmtId="3" fontId="1" fillId="0" borderId="0" xfId="0" applyNumberFormat="1" applyFont="1" applyBorder="1"/>
    <xf numFmtId="164" fontId="8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65"/>
  <sheetViews>
    <sheetView rightToLeft="1" view="pageBreakPreview" zoomScale="90" zoomScaleNormal="100" zoomScaleSheetLayoutView="90" workbookViewId="0">
      <selection activeCell="AA8" sqref="AA8"/>
    </sheetView>
  </sheetViews>
  <sheetFormatPr defaultRowHeight="18.75"/>
  <cols>
    <col min="1" max="1" width="28.5703125" style="1" bestFit="1" customWidth="1"/>
    <col min="2" max="2" width="1" style="1" customWidth="1"/>
    <col min="3" max="3" width="12.285156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5.57031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2.28515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5703125" style="1" bestFit="1" customWidth="1"/>
    <col min="24" max="24" width="1" style="1" customWidth="1"/>
    <col min="25" max="25" width="39.7109375" style="5" bestFit="1" customWidth="1"/>
    <col min="26" max="26" width="1" style="1" customWidth="1"/>
    <col min="27" max="27" width="20.5703125" style="1" bestFit="1" customWidth="1"/>
    <col min="28" max="16384" width="9.140625" style="1"/>
  </cols>
  <sheetData>
    <row r="2" spans="1:27" ht="23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7" ht="23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7" ht="23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6" spans="1:27" ht="30">
      <c r="A6" s="10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7" ht="23.25">
      <c r="A7" s="10" t="s">
        <v>3</v>
      </c>
      <c r="C7" s="10" t="s">
        <v>7</v>
      </c>
      <c r="E7" s="10" t="s">
        <v>8</v>
      </c>
      <c r="G7" s="10" t="s">
        <v>9</v>
      </c>
      <c r="I7" s="11" t="s">
        <v>10</v>
      </c>
      <c r="J7" s="11" t="s">
        <v>10</v>
      </c>
      <c r="K7" s="11" t="s">
        <v>10</v>
      </c>
      <c r="M7" s="11" t="s">
        <v>11</v>
      </c>
      <c r="N7" s="11" t="s">
        <v>11</v>
      </c>
      <c r="O7" s="11" t="s">
        <v>11</v>
      </c>
      <c r="Q7" s="10" t="s">
        <v>7</v>
      </c>
      <c r="S7" s="10" t="s">
        <v>12</v>
      </c>
      <c r="U7" s="10" t="s">
        <v>8</v>
      </c>
      <c r="W7" s="10" t="s">
        <v>9</v>
      </c>
      <c r="Y7" s="13" t="s">
        <v>13</v>
      </c>
    </row>
    <row r="8" spans="1:27" ht="23.25">
      <c r="A8" s="11" t="s">
        <v>3</v>
      </c>
      <c r="C8" s="11" t="s">
        <v>7</v>
      </c>
      <c r="E8" s="11" t="s">
        <v>8</v>
      </c>
      <c r="G8" s="11" t="s">
        <v>9</v>
      </c>
      <c r="I8" s="11" t="s">
        <v>7</v>
      </c>
      <c r="K8" s="11" t="s">
        <v>8</v>
      </c>
      <c r="M8" s="11" t="s">
        <v>7</v>
      </c>
      <c r="O8" s="11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2" t="s">
        <v>13</v>
      </c>
    </row>
    <row r="9" spans="1:27">
      <c r="A9" s="2" t="s">
        <v>15</v>
      </c>
      <c r="C9" s="3">
        <v>40822288</v>
      </c>
      <c r="D9" s="3"/>
      <c r="E9" s="3">
        <v>110702861142</v>
      </c>
      <c r="F9" s="3"/>
      <c r="G9" s="3">
        <v>96863016787.336807</v>
      </c>
      <c r="H9" s="3"/>
      <c r="I9" s="3">
        <v>0</v>
      </c>
      <c r="J9" s="3"/>
      <c r="K9" s="3">
        <v>0</v>
      </c>
      <c r="L9" s="3"/>
      <c r="M9" s="3">
        <v>0</v>
      </c>
      <c r="N9" s="3"/>
      <c r="O9" s="3">
        <v>0</v>
      </c>
      <c r="P9" s="3"/>
      <c r="Q9" s="3">
        <v>40822288</v>
      </c>
      <c r="R9" s="3"/>
      <c r="S9" s="3">
        <v>2745</v>
      </c>
      <c r="T9" s="3"/>
      <c r="U9" s="3">
        <v>110702861142</v>
      </c>
      <c r="V9" s="3"/>
      <c r="W9" s="3">
        <v>111390440335.668</v>
      </c>
      <c r="Y9" s="6">
        <v>1.9005802238718499E-2</v>
      </c>
      <c r="AA9" s="20"/>
    </row>
    <row r="10" spans="1:27">
      <c r="A10" s="2" t="s">
        <v>16</v>
      </c>
      <c r="C10" s="3">
        <v>58500000</v>
      </c>
      <c r="D10" s="3"/>
      <c r="E10" s="3">
        <v>235557724768</v>
      </c>
      <c r="F10" s="3"/>
      <c r="G10" s="3">
        <v>192482871750</v>
      </c>
      <c r="H10" s="3"/>
      <c r="I10" s="3">
        <v>0</v>
      </c>
      <c r="J10" s="3"/>
      <c r="K10" s="3">
        <v>0</v>
      </c>
      <c r="L10" s="3"/>
      <c r="M10" s="3">
        <v>-1050000</v>
      </c>
      <c r="N10" s="3"/>
      <c r="O10" s="3">
        <v>3803679935</v>
      </c>
      <c r="P10" s="3"/>
      <c r="Q10" s="3">
        <v>57450000</v>
      </c>
      <c r="R10" s="3"/>
      <c r="S10" s="3">
        <v>3680</v>
      </c>
      <c r="T10" s="3"/>
      <c r="U10" s="3">
        <v>231329765602</v>
      </c>
      <c r="V10" s="3"/>
      <c r="W10" s="3">
        <v>210158074800</v>
      </c>
      <c r="Y10" s="6">
        <v>3.5857859942758766E-2</v>
      </c>
      <c r="AA10" s="20"/>
    </row>
    <row r="11" spans="1:27">
      <c r="A11" s="2" t="s">
        <v>17</v>
      </c>
      <c r="C11" s="3">
        <v>38137</v>
      </c>
      <c r="D11" s="3"/>
      <c r="E11" s="3">
        <v>26720136</v>
      </c>
      <c r="F11" s="3"/>
      <c r="G11" s="3">
        <v>26537059.395</v>
      </c>
      <c r="H11" s="3"/>
      <c r="I11" s="3">
        <v>0</v>
      </c>
      <c r="J11" s="3"/>
      <c r="K11" s="3">
        <v>0</v>
      </c>
      <c r="L11" s="3"/>
      <c r="M11" s="3">
        <v>0</v>
      </c>
      <c r="N11" s="3"/>
      <c r="O11" s="3">
        <v>0</v>
      </c>
      <c r="P11" s="3"/>
      <c r="Q11" s="3">
        <v>38137</v>
      </c>
      <c r="R11" s="3"/>
      <c r="S11" s="3">
        <v>700</v>
      </c>
      <c r="T11" s="3"/>
      <c r="U11" s="3">
        <v>26720136</v>
      </c>
      <c r="V11" s="3"/>
      <c r="W11" s="3">
        <v>26537059.395</v>
      </c>
      <c r="Y11" s="6">
        <v>4.5278401031421164E-6</v>
      </c>
      <c r="AA11" s="20"/>
    </row>
    <row r="12" spans="1:27">
      <c r="A12" s="2" t="s">
        <v>18</v>
      </c>
      <c r="C12" s="3">
        <v>108053</v>
      </c>
      <c r="D12" s="3"/>
      <c r="E12" s="3">
        <v>54075554</v>
      </c>
      <c r="F12" s="3"/>
      <c r="G12" s="3">
        <v>53705042.325000003</v>
      </c>
      <c r="H12" s="3"/>
      <c r="I12" s="3">
        <v>0</v>
      </c>
      <c r="J12" s="3"/>
      <c r="K12" s="3">
        <v>0</v>
      </c>
      <c r="L12" s="3"/>
      <c r="M12" s="3">
        <v>0</v>
      </c>
      <c r="N12" s="3"/>
      <c r="O12" s="3">
        <v>0</v>
      </c>
      <c r="P12" s="3"/>
      <c r="Q12" s="3">
        <v>108053</v>
      </c>
      <c r="R12" s="3"/>
      <c r="S12" s="3">
        <v>500</v>
      </c>
      <c r="T12" s="3"/>
      <c r="U12" s="3">
        <v>54075554</v>
      </c>
      <c r="V12" s="3"/>
      <c r="W12" s="3">
        <v>53705042.325000003</v>
      </c>
      <c r="Y12" s="6">
        <v>9.1633304489606111E-6</v>
      </c>
      <c r="AA12" s="20"/>
    </row>
    <row r="13" spans="1:27">
      <c r="A13" s="2" t="s">
        <v>19</v>
      </c>
      <c r="C13" s="3">
        <v>41569329</v>
      </c>
      <c r="D13" s="3"/>
      <c r="E13" s="3">
        <v>81745000558</v>
      </c>
      <c r="F13" s="3"/>
      <c r="G13" s="3">
        <v>75082058541.781601</v>
      </c>
      <c r="H13" s="3"/>
      <c r="I13" s="3">
        <v>0</v>
      </c>
      <c r="J13" s="3"/>
      <c r="K13" s="3">
        <v>0</v>
      </c>
      <c r="L13" s="3"/>
      <c r="M13" s="3">
        <v>0</v>
      </c>
      <c r="N13" s="3"/>
      <c r="O13" s="3">
        <v>0</v>
      </c>
      <c r="P13" s="3"/>
      <c r="Q13" s="3">
        <v>41569329</v>
      </c>
      <c r="R13" s="3"/>
      <c r="S13" s="3">
        <v>2119</v>
      </c>
      <c r="T13" s="3"/>
      <c r="U13" s="3">
        <v>81745000558</v>
      </c>
      <c r="V13" s="3"/>
      <c r="W13" s="3">
        <v>87561299972.501602</v>
      </c>
      <c r="Y13" s="6">
        <v>1.4939996161498189E-2</v>
      </c>
      <c r="AA13" s="20"/>
    </row>
    <row r="14" spans="1:27">
      <c r="A14" s="2" t="s">
        <v>20</v>
      </c>
      <c r="C14" s="3">
        <v>345664</v>
      </c>
      <c r="D14" s="3"/>
      <c r="E14" s="3">
        <v>38385337898</v>
      </c>
      <c r="F14" s="3"/>
      <c r="G14" s="3">
        <v>53750489813.856003</v>
      </c>
      <c r="H14" s="3"/>
      <c r="I14" s="3">
        <v>3456640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3802304</v>
      </c>
      <c r="R14" s="3"/>
      <c r="S14" s="3">
        <v>13727</v>
      </c>
      <c r="T14" s="3"/>
      <c r="U14" s="3">
        <v>38385337898</v>
      </c>
      <c r="V14" s="3"/>
      <c r="W14" s="3">
        <v>51883671357.302399</v>
      </c>
      <c r="Y14" s="6">
        <v>8.8525621612054947E-3</v>
      </c>
      <c r="AA14" s="20"/>
    </row>
    <row r="15" spans="1:27">
      <c r="A15" s="2" t="s">
        <v>21</v>
      </c>
      <c r="C15" s="3">
        <v>34594336</v>
      </c>
      <c r="D15" s="3"/>
      <c r="E15" s="3">
        <v>319829262724</v>
      </c>
      <c r="F15" s="3"/>
      <c r="G15" s="3">
        <v>309152612310.19202</v>
      </c>
      <c r="H15" s="3"/>
      <c r="I15" s="3">
        <v>0</v>
      </c>
      <c r="J15" s="3"/>
      <c r="K15" s="3">
        <v>0</v>
      </c>
      <c r="L15" s="3"/>
      <c r="M15" s="3">
        <v>-6536529</v>
      </c>
      <c r="N15" s="3"/>
      <c r="O15" s="3">
        <v>62688132381</v>
      </c>
      <c r="P15" s="3"/>
      <c r="Q15" s="3">
        <v>28057807</v>
      </c>
      <c r="R15" s="3"/>
      <c r="S15" s="3">
        <v>9700</v>
      </c>
      <c r="T15" s="3"/>
      <c r="U15" s="3">
        <v>259398177967</v>
      </c>
      <c r="V15" s="3"/>
      <c r="W15" s="3">
        <v>270541371568.995</v>
      </c>
      <c r="Y15" s="6">
        <v>4.6160656066510944E-2</v>
      </c>
      <c r="AA15" s="20"/>
    </row>
    <row r="16" spans="1:27">
      <c r="A16" s="2" t="s">
        <v>22</v>
      </c>
      <c r="C16" s="3">
        <v>6450000</v>
      </c>
      <c r="D16" s="3"/>
      <c r="E16" s="3">
        <v>62742684220</v>
      </c>
      <c r="F16" s="3"/>
      <c r="G16" s="3">
        <v>103034773575</v>
      </c>
      <c r="H16" s="3"/>
      <c r="I16" s="3">
        <v>0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6450000</v>
      </c>
      <c r="R16" s="3"/>
      <c r="S16" s="3">
        <v>17220</v>
      </c>
      <c r="T16" s="3"/>
      <c r="U16" s="3">
        <v>62742684220</v>
      </c>
      <c r="V16" s="3"/>
      <c r="W16" s="3">
        <v>110408139450</v>
      </c>
      <c r="Y16" s="6">
        <v>1.8838198840117462E-2</v>
      </c>
      <c r="AA16" s="20"/>
    </row>
    <row r="17" spans="1:27">
      <c r="A17" s="2" t="s">
        <v>23</v>
      </c>
      <c r="C17" s="3">
        <v>1005081</v>
      </c>
      <c r="D17" s="3"/>
      <c r="E17" s="3">
        <v>140317084295</v>
      </c>
      <c r="F17" s="3"/>
      <c r="G17" s="3">
        <v>190738327628.42599</v>
      </c>
      <c r="H17" s="3"/>
      <c r="I17" s="3">
        <v>0</v>
      </c>
      <c r="J17" s="3"/>
      <c r="K17" s="3">
        <v>0</v>
      </c>
      <c r="L17" s="3"/>
      <c r="M17" s="3">
        <v>-1005081</v>
      </c>
      <c r="N17" s="3"/>
      <c r="O17" s="3">
        <v>168820646649</v>
      </c>
      <c r="P17" s="3"/>
      <c r="Q17" s="3">
        <v>0</v>
      </c>
      <c r="R17" s="3"/>
      <c r="S17" s="3">
        <v>0</v>
      </c>
      <c r="T17" s="3"/>
      <c r="U17" s="3">
        <v>0</v>
      </c>
      <c r="V17" s="3"/>
      <c r="W17" s="3">
        <v>0</v>
      </c>
      <c r="Y17" s="6">
        <v>0</v>
      </c>
      <c r="AA17" s="20"/>
    </row>
    <row r="18" spans="1:27">
      <c r="A18" s="2" t="s">
        <v>24</v>
      </c>
      <c r="C18" s="3">
        <v>1000000</v>
      </c>
      <c r="D18" s="3"/>
      <c r="E18" s="3">
        <v>16595386210</v>
      </c>
      <c r="F18" s="3"/>
      <c r="G18" s="3">
        <v>17574804000</v>
      </c>
      <c r="H18" s="3"/>
      <c r="I18" s="3">
        <v>0</v>
      </c>
      <c r="J18" s="3"/>
      <c r="K18" s="3">
        <v>0</v>
      </c>
      <c r="L18" s="3"/>
      <c r="M18" s="3">
        <v>-1000000</v>
      </c>
      <c r="N18" s="3"/>
      <c r="O18" s="3">
        <v>17930758171</v>
      </c>
      <c r="P18" s="3"/>
      <c r="Q18" s="3">
        <v>0</v>
      </c>
      <c r="R18" s="3"/>
      <c r="S18" s="3">
        <v>0</v>
      </c>
      <c r="T18" s="3"/>
      <c r="U18" s="3">
        <v>0</v>
      </c>
      <c r="V18" s="3"/>
      <c r="W18" s="3">
        <v>0</v>
      </c>
      <c r="Y18" s="6">
        <v>0</v>
      </c>
      <c r="AA18" s="20"/>
    </row>
    <row r="19" spans="1:27">
      <c r="A19" s="2" t="s">
        <v>25</v>
      </c>
      <c r="C19" s="3">
        <v>1664168</v>
      </c>
      <c r="D19" s="3"/>
      <c r="E19" s="3">
        <v>189960676941</v>
      </c>
      <c r="F19" s="3"/>
      <c r="G19" s="3">
        <v>224980203254.39999</v>
      </c>
      <c r="H19" s="3"/>
      <c r="I19" s="3">
        <v>0</v>
      </c>
      <c r="J19" s="3"/>
      <c r="K19" s="3">
        <v>0</v>
      </c>
      <c r="L19" s="3"/>
      <c r="M19" s="3">
        <v>-1000000</v>
      </c>
      <c r="N19" s="3"/>
      <c r="O19" s="3">
        <v>141572601040</v>
      </c>
      <c r="P19" s="3"/>
      <c r="Q19" s="3">
        <v>664168</v>
      </c>
      <c r="R19" s="3"/>
      <c r="S19" s="3">
        <v>143460</v>
      </c>
      <c r="T19" s="3"/>
      <c r="U19" s="3">
        <v>75813140785</v>
      </c>
      <c r="V19" s="3"/>
      <c r="W19" s="3">
        <v>94714616109.384003</v>
      </c>
      <c r="Y19" s="6">
        <v>1.6160518420310799E-2</v>
      </c>
      <c r="AA19" s="20"/>
    </row>
    <row r="20" spans="1:27">
      <c r="A20" s="2" t="s">
        <v>26</v>
      </c>
      <c r="C20" s="3">
        <v>2635520</v>
      </c>
      <c r="D20" s="3"/>
      <c r="E20" s="3">
        <v>11773894601</v>
      </c>
      <c r="F20" s="3"/>
      <c r="G20" s="3">
        <v>10272387370.176001</v>
      </c>
      <c r="H20" s="3"/>
      <c r="I20" s="3">
        <v>0</v>
      </c>
      <c r="J20" s="3"/>
      <c r="K20" s="3">
        <v>0</v>
      </c>
      <c r="L20" s="3"/>
      <c r="M20" s="3">
        <v>-2635520</v>
      </c>
      <c r="N20" s="3"/>
      <c r="O20" s="3">
        <v>10194427340</v>
      </c>
      <c r="P20" s="3"/>
      <c r="Q20" s="3">
        <v>0</v>
      </c>
      <c r="R20" s="3"/>
      <c r="S20" s="3">
        <v>0</v>
      </c>
      <c r="T20" s="3"/>
      <c r="U20" s="3">
        <v>0</v>
      </c>
      <c r="V20" s="3"/>
      <c r="W20" s="3">
        <v>0</v>
      </c>
      <c r="Y20" s="6">
        <v>0</v>
      </c>
      <c r="AA20" s="20"/>
    </row>
    <row r="21" spans="1:27">
      <c r="A21" s="2" t="s">
        <v>27</v>
      </c>
      <c r="C21" s="3">
        <v>1003998</v>
      </c>
      <c r="D21" s="3"/>
      <c r="E21" s="3">
        <v>3399780637</v>
      </c>
      <c r="F21" s="3"/>
      <c r="G21" s="3">
        <v>4519053631.4832001</v>
      </c>
      <c r="H21" s="3"/>
      <c r="I21" s="3">
        <v>0</v>
      </c>
      <c r="J21" s="3"/>
      <c r="K21" s="3">
        <v>0</v>
      </c>
      <c r="L21" s="3"/>
      <c r="M21" s="3">
        <v>0</v>
      </c>
      <c r="N21" s="3"/>
      <c r="O21" s="3">
        <v>0</v>
      </c>
      <c r="P21" s="3"/>
      <c r="Q21" s="3">
        <v>1003998</v>
      </c>
      <c r="R21" s="3"/>
      <c r="S21" s="3">
        <v>4977</v>
      </c>
      <c r="T21" s="3"/>
      <c r="U21" s="3">
        <v>3399780637</v>
      </c>
      <c r="V21" s="3"/>
      <c r="W21" s="3">
        <v>4967166502.6262999</v>
      </c>
      <c r="Y21" s="6">
        <v>8.4751423866553585E-4</v>
      </c>
      <c r="AA21" s="20"/>
    </row>
    <row r="22" spans="1:27">
      <c r="A22" s="2" t="s">
        <v>28</v>
      </c>
      <c r="C22" s="3">
        <v>27440000</v>
      </c>
      <c r="D22" s="3"/>
      <c r="E22" s="3">
        <v>106793006375</v>
      </c>
      <c r="F22" s="3"/>
      <c r="G22" s="3">
        <v>91595266056</v>
      </c>
      <c r="H22" s="3"/>
      <c r="I22" s="3">
        <v>0</v>
      </c>
      <c r="J22" s="3"/>
      <c r="K22" s="3">
        <v>0</v>
      </c>
      <c r="L22" s="3"/>
      <c r="M22" s="3">
        <v>0</v>
      </c>
      <c r="N22" s="3"/>
      <c r="O22" s="3">
        <v>0</v>
      </c>
      <c r="P22" s="3"/>
      <c r="Q22" s="3">
        <v>27440000</v>
      </c>
      <c r="R22" s="3"/>
      <c r="S22" s="3">
        <v>3358</v>
      </c>
      <c r="T22" s="3"/>
      <c r="U22" s="3">
        <v>106793006375</v>
      </c>
      <c r="V22" s="3"/>
      <c r="W22" s="3">
        <v>91595266056</v>
      </c>
      <c r="Y22" s="6">
        <v>1.5628284684190367E-2</v>
      </c>
      <c r="AA22" s="20"/>
    </row>
    <row r="23" spans="1:27">
      <c r="A23" s="2" t="s">
        <v>29</v>
      </c>
      <c r="C23" s="3">
        <v>70247</v>
      </c>
      <c r="D23" s="3"/>
      <c r="E23" s="3">
        <v>70310780</v>
      </c>
      <c r="F23" s="3"/>
      <c r="G23" s="3">
        <v>69829030.349999994</v>
      </c>
      <c r="H23" s="3"/>
      <c r="I23" s="3">
        <v>0</v>
      </c>
      <c r="J23" s="3"/>
      <c r="K23" s="3">
        <v>0</v>
      </c>
      <c r="L23" s="3"/>
      <c r="M23" s="3">
        <v>0</v>
      </c>
      <c r="N23" s="3"/>
      <c r="O23" s="3">
        <v>0</v>
      </c>
      <c r="P23" s="3"/>
      <c r="Q23" s="3">
        <v>70247</v>
      </c>
      <c r="R23" s="3"/>
      <c r="S23" s="3">
        <v>1000</v>
      </c>
      <c r="T23" s="3"/>
      <c r="U23" s="3">
        <v>70310780</v>
      </c>
      <c r="V23" s="3"/>
      <c r="W23" s="3">
        <v>69829030.349999994</v>
      </c>
      <c r="Y23" s="6">
        <v>1.1914458164940093E-5</v>
      </c>
      <c r="AA23" s="20"/>
    </row>
    <row r="24" spans="1:27">
      <c r="A24" s="2" t="s">
        <v>30</v>
      </c>
      <c r="C24" s="3">
        <v>1100000</v>
      </c>
      <c r="D24" s="3"/>
      <c r="E24" s="3">
        <v>39210823549</v>
      </c>
      <c r="F24" s="3"/>
      <c r="G24" s="3">
        <v>44230254750</v>
      </c>
      <c r="H24" s="3"/>
      <c r="I24" s="3">
        <v>0</v>
      </c>
      <c r="J24" s="3"/>
      <c r="K24" s="3">
        <v>0</v>
      </c>
      <c r="L24" s="3"/>
      <c r="M24" s="3">
        <v>0</v>
      </c>
      <c r="N24" s="3"/>
      <c r="O24" s="3">
        <v>0</v>
      </c>
      <c r="P24" s="3"/>
      <c r="Q24" s="3">
        <v>1100000</v>
      </c>
      <c r="R24" s="3"/>
      <c r="S24" s="3">
        <v>48100</v>
      </c>
      <c r="T24" s="3"/>
      <c r="U24" s="3">
        <v>39210823549</v>
      </c>
      <c r="V24" s="3"/>
      <c r="W24" s="3">
        <v>52595185500</v>
      </c>
      <c r="Y24" s="6">
        <v>8.9739630376668086E-3</v>
      </c>
      <c r="AA24" s="20"/>
    </row>
    <row r="25" spans="1:27">
      <c r="A25" s="2" t="s">
        <v>31</v>
      </c>
      <c r="C25" s="3">
        <v>5818182</v>
      </c>
      <c r="D25" s="3"/>
      <c r="E25" s="3">
        <v>96611401715</v>
      </c>
      <c r="F25" s="3"/>
      <c r="G25" s="3">
        <v>38345028107.373001</v>
      </c>
      <c r="H25" s="3"/>
      <c r="I25" s="3">
        <v>0</v>
      </c>
      <c r="J25" s="3"/>
      <c r="K25" s="3">
        <v>0</v>
      </c>
      <c r="L25" s="3"/>
      <c r="M25" s="3">
        <v>0</v>
      </c>
      <c r="N25" s="3"/>
      <c r="O25" s="3">
        <v>0</v>
      </c>
      <c r="P25" s="3"/>
      <c r="Q25" s="3">
        <v>5818182</v>
      </c>
      <c r="R25" s="3"/>
      <c r="S25" s="3">
        <v>7640</v>
      </c>
      <c r="T25" s="3"/>
      <c r="U25" s="3">
        <v>96611401715</v>
      </c>
      <c r="V25" s="3"/>
      <c r="W25" s="3">
        <v>44186427562.643997</v>
      </c>
      <c r="Y25" s="6">
        <v>7.5392331815943335E-3</v>
      </c>
      <c r="AA25" s="20"/>
    </row>
    <row r="26" spans="1:27">
      <c r="A26" s="2" t="s">
        <v>32</v>
      </c>
      <c r="C26" s="3">
        <v>1</v>
      </c>
      <c r="D26" s="3"/>
      <c r="E26" s="3">
        <v>6865</v>
      </c>
      <c r="F26" s="3"/>
      <c r="G26" s="3">
        <v>5169.0600000000004</v>
      </c>
      <c r="H26" s="3"/>
      <c r="I26" s="3">
        <v>10000000</v>
      </c>
      <c r="J26" s="3"/>
      <c r="K26" s="3">
        <v>57952573200</v>
      </c>
      <c r="L26" s="3"/>
      <c r="M26" s="3">
        <v>-1912917</v>
      </c>
      <c r="N26" s="3"/>
      <c r="O26" s="3">
        <v>11087990864</v>
      </c>
      <c r="P26" s="3"/>
      <c r="Q26" s="3">
        <v>8087084</v>
      </c>
      <c r="R26" s="3"/>
      <c r="S26" s="3">
        <v>6900</v>
      </c>
      <c r="T26" s="3"/>
      <c r="U26" s="3">
        <v>46866733617</v>
      </c>
      <c r="V26" s="3"/>
      <c r="W26" s="3">
        <v>55468864366.379997</v>
      </c>
      <c r="Y26" s="6">
        <v>9.4642795501738014E-3</v>
      </c>
      <c r="AA26" s="20"/>
    </row>
    <row r="27" spans="1:27">
      <c r="A27" s="2" t="s">
        <v>33</v>
      </c>
      <c r="C27" s="3">
        <v>722639</v>
      </c>
      <c r="D27" s="3"/>
      <c r="E27" s="3">
        <v>66066402538</v>
      </c>
      <c r="F27" s="3"/>
      <c r="G27" s="3">
        <v>77113723634.932495</v>
      </c>
      <c r="H27" s="3"/>
      <c r="I27" s="3">
        <v>0</v>
      </c>
      <c r="J27" s="3"/>
      <c r="K27" s="3">
        <v>0</v>
      </c>
      <c r="L27" s="3"/>
      <c r="M27" s="3">
        <v>0</v>
      </c>
      <c r="N27" s="3"/>
      <c r="O27" s="3">
        <v>0</v>
      </c>
      <c r="P27" s="3"/>
      <c r="Q27" s="3">
        <v>722639</v>
      </c>
      <c r="R27" s="3"/>
      <c r="S27" s="3">
        <v>125550</v>
      </c>
      <c r="T27" s="3"/>
      <c r="U27" s="3">
        <v>66066402538</v>
      </c>
      <c r="V27" s="3"/>
      <c r="W27" s="3">
        <v>90187498857.622498</v>
      </c>
      <c r="Y27" s="6">
        <v>1.5388086827983939E-2</v>
      </c>
      <c r="AA27" s="20"/>
    </row>
    <row r="28" spans="1:27">
      <c r="A28" s="2" t="s">
        <v>34</v>
      </c>
      <c r="C28" s="3">
        <v>8109716</v>
      </c>
      <c r="D28" s="3"/>
      <c r="E28" s="3">
        <v>13875724076</v>
      </c>
      <c r="F28" s="3"/>
      <c r="G28" s="3">
        <v>9568956806.2926006</v>
      </c>
      <c r="H28" s="3"/>
      <c r="I28" s="3">
        <v>0</v>
      </c>
      <c r="J28" s="3"/>
      <c r="K28" s="3">
        <v>0</v>
      </c>
      <c r="L28" s="3"/>
      <c r="M28" s="3">
        <v>0</v>
      </c>
      <c r="N28" s="3"/>
      <c r="O28" s="3">
        <v>0</v>
      </c>
      <c r="P28" s="3"/>
      <c r="Q28" s="3">
        <v>8109716</v>
      </c>
      <c r="R28" s="3"/>
      <c r="S28" s="3">
        <v>1452</v>
      </c>
      <c r="T28" s="3"/>
      <c r="U28" s="3">
        <v>13875724076</v>
      </c>
      <c r="V28" s="3"/>
      <c r="W28" s="3">
        <v>11705244551.5896</v>
      </c>
      <c r="Y28" s="6">
        <v>1.9971872131302943E-3</v>
      </c>
      <c r="AA28" s="20"/>
    </row>
    <row r="29" spans="1:27">
      <c r="A29" s="2" t="s">
        <v>35</v>
      </c>
      <c r="C29" s="3">
        <v>5250000</v>
      </c>
      <c r="D29" s="3"/>
      <c r="E29" s="3">
        <v>39991736951</v>
      </c>
      <c r="F29" s="3"/>
      <c r="G29" s="3">
        <v>46222579462.5</v>
      </c>
      <c r="H29" s="3"/>
      <c r="I29" s="3">
        <v>0</v>
      </c>
      <c r="J29" s="3"/>
      <c r="K29" s="3">
        <v>0</v>
      </c>
      <c r="L29" s="3"/>
      <c r="M29" s="3">
        <v>0</v>
      </c>
      <c r="N29" s="3"/>
      <c r="O29" s="3">
        <v>0</v>
      </c>
      <c r="P29" s="3"/>
      <c r="Q29" s="3">
        <v>5250000</v>
      </c>
      <c r="R29" s="3"/>
      <c r="S29" s="3">
        <v>9180</v>
      </c>
      <c r="T29" s="3"/>
      <c r="U29" s="3">
        <v>39991736951</v>
      </c>
      <c r="V29" s="3"/>
      <c r="W29" s="3">
        <v>47908239750</v>
      </c>
      <c r="Y29" s="6">
        <v>8.1742609828076331E-3</v>
      </c>
      <c r="AA29" s="20"/>
    </row>
    <row r="30" spans="1:27">
      <c r="A30" s="2" t="s">
        <v>36</v>
      </c>
      <c r="C30" s="3">
        <v>37837084</v>
      </c>
      <c r="D30" s="3"/>
      <c r="E30" s="3">
        <v>440282672527</v>
      </c>
      <c r="F30" s="3"/>
      <c r="G30" s="3">
        <v>460746428539.95001</v>
      </c>
      <c r="H30" s="3"/>
      <c r="I30" s="3">
        <v>0</v>
      </c>
      <c r="J30" s="3"/>
      <c r="K30" s="3">
        <v>0</v>
      </c>
      <c r="L30" s="3"/>
      <c r="M30" s="3">
        <v>-15511306</v>
      </c>
      <c r="N30" s="3"/>
      <c r="O30" s="3">
        <v>208381608230</v>
      </c>
      <c r="P30" s="3"/>
      <c r="Q30" s="3">
        <v>22325778</v>
      </c>
      <c r="R30" s="3"/>
      <c r="S30" s="3">
        <v>13400</v>
      </c>
      <c r="T30" s="3"/>
      <c r="U30" s="3">
        <v>259788867567</v>
      </c>
      <c r="V30" s="3"/>
      <c r="W30" s="3">
        <v>297385390920.06</v>
      </c>
      <c r="Y30" s="6">
        <v>5.0740870684042233E-2</v>
      </c>
      <c r="AA30" s="20"/>
    </row>
    <row r="31" spans="1:27">
      <c r="A31" s="2" t="s">
        <v>37</v>
      </c>
      <c r="C31" s="3">
        <v>4000000</v>
      </c>
      <c r="D31" s="3"/>
      <c r="E31" s="3">
        <v>92638774873</v>
      </c>
      <c r="F31" s="3"/>
      <c r="G31" s="3">
        <v>81512100000</v>
      </c>
      <c r="H31" s="3"/>
      <c r="I31" s="3">
        <v>0</v>
      </c>
      <c r="J31" s="3"/>
      <c r="K31" s="3">
        <v>0</v>
      </c>
      <c r="L31" s="3"/>
      <c r="M31" s="3">
        <v>0</v>
      </c>
      <c r="N31" s="3"/>
      <c r="O31" s="3">
        <v>0</v>
      </c>
      <c r="P31" s="3"/>
      <c r="Q31" s="3">
        <v>4000000</v>
      </c>
      <c r="R31" s="3"/>
      <c r="S31" s="3">
        <v>26280</v>
      </c>
      <c r="T31" s="3"/>
      <c r="U31" s="3">
        <v>92638774873</v>
      </c>
      <c r="V31" s="3"/>
      <c r="W31" s="3">
        <v>104494536000</v>
      </c>
      <c r="Y31" s="6">
        <v>1.7829200425619637E-2</v>
      </c>
      <c r="AA31" s="20"/>
    </row>
    <row r="32" spans="1:27">
      <c r="A32" s="2" t="s">
        <v>38</v>
      </c>
      <c r="C32" s="3">
        <v>10077371</v>
      </c>
      <c r="D32" s="3"/>
      <c r="E32" s="3">
        <v>22682728460</v>
      </c>
      <c r="F32" s="3"/>
      <c r="G32" s="3">
        <v>18952940935.704601</v>
      </c>
      <c r="H32" s="3"/>
      <c r="I32" s="3">
        <v>0</v>
      </c>
      <c r="J32" s="3"/>
      <c r="K32" s="3">
        <v>0</v>
      </c>
      <c r="L32" s="3"/>
      <c r="M32" s="3">
        <v>-10077370</v>
      </c>
      <c r="N32" s="3"/>
      <c r="O32" s="3">
        <v>20312355399</v>
      </c>
      <c r="P32" s="3"/>
      <c r="Q32" s="3">
        <v>1</v>
      </c>
      <c r="R32" s="3"/>
      <c r="S32" s="3">
        <v>2290</v>
      </c>
      <c r="T32" s="3"/>
      <c r="U32" s="3">
        <v>2253</v>
      </c>
      <c r="V32" s="3"/>
      <c r="W32" s="3">
        <v>2276.3744999999999</v>
      </c>
      <c r="Y32" s="6">
        <v>3.8840248263573979E-10</v>
      </c>
      <c r="AA32" s="20"/>
    </row>
    <row r="33" spans="1:27">
      <c r="A33" s="2" t="s">
        <v>39</v>
      </c>
      <c r="C33" s="3">
        <v>26672280</v>
      </c>
      <c r="D33" s="3"/>
      <c r="E33" s="3">
        <v>267955628608</v>
      </c>
      <c r="F33" s="3"/>
      <c r="G33" s="3">
        <v>277597181908.97998</v>
      </c>
      <c r="H33" s="3"/>
      <c r="I33" s="3">
        <v>0</v>
      </c>
      <c r="J33" s="3"/>
      <c r="K33" s="3">
        <v>0</v>
      </c>
      <c r="L33" s="3"/>
      <c r="M33" s="3">
        <v>0</v>
      </c>
      <c r="N33" s="3"/>
      <c r="O33" s="3">
        <v>0</v>
      </c>
      <c r="P33" s="3"/>
      <c r="Q33" s="3">
        <v>26672280</v>
      </c>
      <c r="R33" s="3"/>
      <c r="S33" s="3">
        <v>12400</v>
      </c>
      <c r="T33" s="3"/>
      <c r="U33" s="3">
        <v>267955628608</v>
      </c>
      <c r="V33" s="3"/>
      <c r="W33" s="3">
        <v>328768391181.59998</v>
      </c>
      <c r="Y33" s="6">
        <v>5.6095541110257337E-2</v>
      </c>
      <c r="AA33" s="20"/>
    </row>
    <row r="34" spans="1:27">
      <c r="A34" s="2" t="s">
        <v>40</v>
      </c>
      <c r="C34" s="3">
        <v>13131039</v>
      </c>
      <c r="D34" s="3"/>
      <c r="E34" s="3">
        <v>124120061151</v>
      </c>
      <c r="F34" s="3"/>
      <c r="G34" s="3">
        <v>163291895567.55499</v>
      </c>
      <c r="H34" s="3"/>
      <c r="I34" s="3">
        <v>0</v>
      </c>
      <c r="J34" s="3"/>
      <c r="K34" s="3">
        <v>0</v>
      </c>
      <c r="L34" s="3"/>
      <c r="M34" s="3">
        <v>-8630577</v>
      </c>
      <c r="N34" s="3"/>
      <c r="O34" s="3">
        <v>104555200834</v>
      </c>
      <c r="P34" s="3"/>
      <c r="Q34" s="3">
        <v>4500462</v>
      </c>
      <c r="R34" s="3"/>
      <c r="S34" s="3">
        <v>11010</v>
      </c>
      <c r="T34" s="3"/>
      <c r="U34" s="3">
        <v>42540245190</v>
      </c>
      <c r="V34" s="3"/>
      <c r="W34" s="3">
        <v>49255263604.611</v>
      </c>
      <c r="Y34" s="6">
        <v>8.4040946104908098E-3</v>
      </c>
      <c r="AA34" s="20"/>
    </row>
    <row r="35" spans="1:27">
      <c r="A35" s="2" t="s">
        <v>41</v>
      </c>
      <c r="C35" s="3">
        <v>12800000</v>
      </c>
      <c r="D35" s="3"/>
      <c r="E35" s="3">
        <v>75239844133</v>
      </c>
      <c r="F35" s="3"/>
      <c r="G35" s="3">
        <v>73416556800</v>
      </c>
      <c r="H35" s="3"/>
      <c r="I35" s="3">
        <v>0</v>
      </c>
      <c r="J35" s="3"/>
      <c r="K35" s="3">
        <v>0</v>
      </c>
      <c r="L35" s="3"/>
      <c r="M35" s="3">
        <v>0</v>
      </c>
      <c r="N35" s="3"/>
      <c r="O35" s="3">
        <v>0</v>
      </c>
      <c r="P35" s="3"/>
      <c r="Q35" s="3">
        <v>12800000</v>
      </c>
      <c r="R35" s="3"/>
      <c r="S35" s="3">
        <v>7030</v>
      </c>
      <c r="T35" s="3"/>
      <c r="U35" s="3">
        <v>75239844133</v>
      </c>
      <c r="V35" s="3"/>
      <c r="W35" s="3">
        <v>89448595200</v>
      </c>
      <c r="Y35" s="6">
        <v>1.5262012662661315E-2</v>
      </c>
      <c r="AA35" s="20"/>
    </row>
    <row r="36" spans="1:27">
      <c r="A36" s="2" t="s">
        <v>42</v>
      </c>
      <c r="C36" s="3">
        <v>8733871</v>
      </c>
      <c r="D36" s="3"/>
      <c r="E36" s="3">
        <v>98088969213</v>
      </c>
      <c r="F36" s="3"/>
      <c r="G36" s="3">
        <v>113212034256.85201</v>
      </c>
      <c r="H36" s="3"/>
      <c r="I36" s="3">
        <v>12000000</v>
      </c>
      <c r="J36" s="3"/>
      <c r="K36" s="3">
        <v>178184917440</v>
      </c>
      <c r="L36" s="3"/>
      <c r="M36" s="3">
        <v>0</v>
      </c>
      <c r="N36" s="3"/>
      <c r="O36" s="3">
        <v>0</v>
      </c>
      <c r="P36" s="3"/>
      <c r="Q36" s="3">
        <v>20733871</v>
      </c>
      <c r="R36" s="3"/>
      <c r="S36" s="3">
        <v>14830</v>
      </c>
      <c r="T36" s="3"/>
      <c r="U36" s="3">
        <v>276273886653</v>
      </c>
      <c r="V36" s="3"/>
      <c r="W36" s="3">
        <v>305653781253.76599</v>
      </c>
      <c r="Y36" s="6">
        <v>5.2151650559239732E-2</v>
      </c>
      <c r="AA36" s="20"/>
    </row>
    <row r="37" spans="1:27">
      <c r="A37" s="2" t="s">
        <v>43</v>
      </c>
      <c r="C37" s="3">
        <v>40000000</v>
      </c>
      <c r="D37" s="3"/>
      <c r="E37" s="3">
        <v>607629362996</v>
      </c>
      <c r="F37" s="3"/>
      <c r="G37" s="3">
        <v>702992160000</v>
      </c>
      <c r="H37" s="3"/>
      <c r="I37" s="3">
        <v>0</v>
      </c>
      <c r="J37" s="3"/>
      <c r="K37" s="3">
        <v>0</v>
      </c>
      <c r="L37" s="3"/>
      <c r="M37" s="3">
        <v>-3233986</v>
      </c>
      <c r="N37" s="3"/>
      <c r="O37" s="3">
        <v>60739688426</v>
      </c>
      <c r="P37" s="3"/>
      <c r="Q37" s="3">
        <v>36766014</v>
      </c>
      <c r="R37" s="3"/>
      <c r="S37" s="3">
        <v>18730</v>
      </c>
      <c r="T37" s="3"/>
      <c r="U37" s="3">
        <v>558502741671</v>
      </c>
      <c r="V37" s="3"/>
      <c r="W37" s="3">
        <v>684530108938.79102</v>
      </c>
      <c r="Y37" s="6">
        <v>0.1167967721263526</v>
      </c>
      <c r="AA37" s="20"/>
    </row>
    <row r="38" spans="1:27">
      <c r="A38" s="2" t="s">
        <v>44</v>
      </c>
      <c r="C38" s="3">
        <v>6051141</v>
      </c>
      <c r="D38" s="3"/>
      <c r="E38" s="3">
        <v>103237245690</v>
      </c>
      <c r="F38" s="3"/>
      <c r="G38" s="3">
        <v>115189868016.60699</v>
      </c>
      <c r="H38" s="3"/>
      <c r="I38" s="3">
        <v>0</v>
      </c>
      <c r="J38" s="3"/>
      <c r="K38" s="3">
        <v>0</v>
      </c>
      <c r="L38" s="3"/>
      <c r="M38" s="3">
        <v>-6051141</v>
      </c>
      <c r="N38" s="3"/>
      <c r="O38" s="3">
        <v>131386286649</v>
      </c>
      <c r="P38" s="3"/>
      <c r="Q38" s="3">
        <v>0</v>
      </c>
      <c r="R38" s="3"/>
      <c r="S38" s="3">
        <v>0</v>
      </c>
      <c r="T38" s="3"/>
      <c r="U38" s="3">
        <v>0</v>
      </c>
      <c r="V38" s="3"/>
      <c r="W38" s="3">
        <v>0</v>
      </c>
      <c r="Y38" s="6">
        <v>0</v>
      </c>
      <c r="AA38" s="20"/>
    </row>
    <row r="39" spans="1:27">
      <c r="A39" s="2" t="s">
        <v>45</v>
      </c>
      <c r="C39" s="3">
        <v>3000000</v>
      </c>
      <c r="D39" s="3"/>
      <c r="E39" s="3">
        <v>67909952524</v>
      </c>
      <c r="F39" s="3"/>
      <c r="G39" s="3">
        <v>72764460000</v>
      </c>
      <c r="H39" s="3"/>
      <c r="I39" s="3">
        <v>0</v>
      </c>
      <c r="J39" s="3"/>
      <c r="K39" s="3">
        <v>0</v>
      </c>
      <c r="L39" s="3"/>
      <c r="M39" s="3">
        <v>0</v>
      </c>
      <c r="N39" s="3"/>
      <c r="O39" s="3">
        <v>0</v>
      </c>
      <c r="P39" s="3"/>
      <c r="Q39" s="3">
        <v>3000000</v>
      </c>
      <c r="R39" s="3"/>
      <c r="S39" s="3">
        <v>29600</v>
      </c>
      <c r="T39" s="3"/>
      <c r="U39" s="3">
        <v>67909952524</v>
      </c>
      <c r="V39" s="3"/>
      <c r="W39" s="3">
        <v>88271640000</v>
      </c>
      <c r="Y39" s="6">
        <v>1.5061196706573667E-2</v>
      </c>
      <c r="AA39" s="20"/>
    </row>
    <row r="40" spans="1:27">
      <c r="A40" s="2" t="s">
        <v>46</v>
      </c>
      <c r="C40" s="3">
        <v>4208399</v>
      </c>
      <c r="D40" s="3"/>
      <c r="E40" s="3">
        <v>101821562599</v>
      </c>
      <c r="F40" s="3"/>
      <c r="G40" s="3">
        <v>95966256055.292999</v>
      </c>
      <c r="H40" s="3"/>
      <c r="I40" s="3">
        <v>0</v>
      </c>
      <c r="J40" s="3"/>
      <c r="K40" s="3">
        <v>0</v>
      </c>
      <c r="L40" s="3"/>
      <c r="M40" s="3">
        <v>0</v>
      </c>
      <c r="N40" s="3"/>
      <c r="O40" s="3">
        <v>0</v>
      </c>
      <c r="P40" s="3"/>
      <c r="Q40" s="3">
        <v>4208399</v>
      </c>
      <c r="R40" s="3"/>
      <c r="S40" s="3">
        <v>27330</v>
      </c>
      <c r="T40" s="3"/>
      <c r="U40" s="3">
        <v>101821562599</v>
      </c>
      <c r="V40" s="3"/>
      <c r="W40" s="3">
        <v>114331202179.214</v>
      </c>
      <c r="Y40" s="6">
        <v>1.9507564668790407E-2</v>
      </c>
      <c r="AA40" s="20"/>
    </row>
    <row r="41" spans="1:27">
      <c r="A41" s="2" t="s">
        <v>47</v>
      </c>
      <c r="C41" s="3">
        <v>1700000</v>
      </c>
      <c r="D41" s="3"/>
      <c r="E41" s="3">
        <v>4952065361</v>
      </c>
      <c r="F41" s="3"/>
      <c r="G41" s="3">
        <v>12657238650</v>
      </c>
      <c r="H41" s="3"/>
      <c r="I41" s="3">
        <v>0</v>
      </c>
      <c r="J41" s="3"/>
      <c r="K41" s="3">
        <v>0</v>
      </c>
      <c r="L41" s="3"/>
      <c r="M41" s="3">
        <v>0</v>
      </c>
      <c r="N41" s="3"/>
      <c r="O41" s="3">
        <v>0</v>
      </c>
      <c r="P41" s="3"/>
      <c r="Q41" s="3">
        <v>1700000</v>
      </c>
      <c r="R41" s="3"/>
      <c r="S41" s="3">
        <v>8670</v>
      </c>
      <c r="T41" s="3"/>
      <c r="U41" s="3">
        <v>4952065361</v>
      </c>
      <c r="V41" s="3"/>
      <c r="W41" s="3">
        <v>14651302950</v>
      </c>
      <c r="Y41" s="6">
        <v>2.4998533587633925E-3</v>
      </c>
      <c r="AA41" s="20"/>
    </row>
    <row r="42" spans="1:27">
      <c r="A42" s="2" t="s">
        <v>48</v>
      </c>
      <c r="C42" s="3">
        <v>15600000</v>
      </c>
      <c r="D42" s="3"/>
      <c r="E42" s="3">
        <v>70517786819</v>
      </c>
      <c r="F42" s="3"/>
      <c r="G42" s="3">
        <v>136773327600</v>
      </c>
      <c r="H42" s="3"/>
      <c r="I42" s="3">
        <v>0</v>
      </c>
      <c r="J42" s="3"/>
      <c r="K42" s="3">
        <v>0</v>
      </c>
      <c r="L42" s="3"/>
      <c r="M42" s="3">
        <v>0</v>
      </c>
      <c r="N42" s="3"/>
      <c r="O42" s="3">
        <v>0</v>
      </c>
      <c r="P42" s="3"/>
      <c r="Q42" s="3">
        <v>15600000</v>
      </c>
      <c r="R42" s="3"/>
      <c r="S42" s="3">
        <v>9430</v>
      </c>
      <c r="T42" s="3"/>
      <c r="U42" s="3">
        <v>70517786819</v>
      </c>
      <c r="V42" s="3"/>
      <c r="W42" s="3">
        <v>146232707400</v>
      </c>
      <c r="Y42" s="6">
        <v>2.4950704111606294E-2</v>
      </c>
      <c r="AA42" s="20"/>
    </row>
    <row r="43" spans="1:27">
      <c r="A43" s="2" t="s">
        <v>49</v>
      </c>
      <c r="C43" s="3">
        <v>15883262</v>
      </c>
      <c r="D43" s="3"/>
      <c r="E43" s="3">
        <v>121029577100</v>
      </c>
      <c r="F43" s="3"/>
      <c r="G43" s="3">
        <v>108942420478.59</v>
      </c>
      <c r="H43" s="3"/>
      <c r="I43" s="3">
        <v>0</v>
      </c>
      <c r="J43" s="3"/>
      <c r="K43" s="3">
        <v>0</v>
      </c>
      <c r="L43" s="3"/>
      <c r="M43" s="3">
        <v>0</v>
      </c>
      <c r="N43" s="3"/>
      <c r="O43" s="3">
        <v>0</v>
      </c>
      <c r="P43" s="3"/>
      <c r="Q43" s="3">
        <v>15883262</v>
      </c>
      <c r="R43" s="3"/>
      <c r="S43" s="3">
        <v>8300</v>
      </c>
      <c r="T43" s="3"/>
      <c r="U43" s="3">
        <v>121029577100</v>
      </c>
      <c r="V43" s="3"/>
      <c r="W43" s="3">
        <v>131046679706.13</v>
      </c>
      <c r="Y43" s="6">
        <v>2.2359614263396253E-2</v>
      </c>
      <c r="AA43" s="20"/>
    </row>
    <row r="44" spans="1:27">
      <c r="A44" s="2" t="s">
        <v>50</v>
      </c>
      <c r="C44" s="3">
        <v>760000</v>
      </c>
      <c r="D44" s="3"/>
      <c r="E44" s="3">
        <v>13306130787</v>
      </c>
      <c r="F44" s="3"/>
      <c r="G44" s="3">
        <v>14127438600</v>
      </c>
      <c r="H44" s="3"/>
      <c r="I44" s="3">
        <v>930006</v>
      </c>
      <c r="J44" s="3"/>
      <c r="K44" s="3">
        <v>20359113665</v>
      </c>
      <c r="L44" s="3"/>
      <c r="M44" s="3">
        <v>0</v>
      </c>
      <c r="N44" s="3"/>
      <c r="O44" s="3">
        <v>0</v>
      </c>
      <c r="P44" s="3"/>
      <c r="Q44" s="3">
        <v>1690006</v>
      </c>
      <c r="R44" s="3"/>
      <c r="S44" s="3">
        <v>21320</v>
      </c>
      <c r="T44" s="3"/>
      <c r="U44" s="3">
        <v>33665244452</v>
      </c>
      <c r="V44" s="3"/>
      <c r="W44" s="3">
        <v>35816543898.875999</v>
      </c>
      <c r="Y44" s="6">
        <v>6.1111361815709133E-3</v>
      </c>
      <c r="AA44" s="20"/>
    </row>
    <row r="45" spans="1:27">
      <c r="A45" s="2" t="s">
        <v>51</v>
      </c>
      <c r="C45" s="3">
        <v>79760000</v>
      </c>
      <c r="D45" s="3"/>
      <c r="E45" s="3">
        <v>409077786804</v>
      </c>
      <c r="F45" s="3"/>
      <c r="G45" s="3">
        <v>439241271120</v>
      </c>
      <c r="H45" s="3"/>
      <c r="I45" s="3">
        <v>0</v>
      </c>
      <c r="J45" s="3"/>
      <c r="K45" s="3">
        <v>0</v>
      </c>
      <c r="L45" s="3"/>
      <c r="M45" s="3">
        <v>-9985475</v>
      </c>
      <c r="N45" s="3"/>
      <c r="O45" s="3">
        <v>58718906149</v>
      </c>
      <c r="P45" s="3"/>
      <c r="Q45" s="3">
        <v>69774525</v>
      </c>
      <c r="R45" s="3"/>
      <c r="S45" s="3">
        <v>6380</v>
      </c>
      <c r="T45" s="3"/>
      <c r="U45" s="3">
        <v>357863694357</v>
      </c>
      <c r="V45" s="3"/>
      <c r="W45" s="3">
        <v>442512758756.47498</v>
      </c>
      <c r="Y45" s="6">
        <v>7.5502978134311852E-2</v>
      </c>
      <c r="AA45" s="20"/>
    </row>
    <row r="46" spans="1:27">
      <c r="A46" s="2" t="s">
        <v>52</v>
      </c>
      <c r="C46" s="3">
        <v>76911484</v>
      </c>
      <c r="D46" s="3"/>
      <c r="E46" s="3">
        <v>197937421128</v>
      </c>
      <c r="F46" s="3"/>
      <c r="G46" s="3">
        <v>131882909656.095</v>
      </c>
      <c r="H46" s="3"/>
      <c r="I46" s="3">
        <v>24000000</v>
      </c>
      <c r="J46" s="3"/>
      <c r="K46" s="3">
        <v>50755049283</v>
      </c>
      <c r="L46" s="3"/>
      <c r="M46" s="3">
        <v>-2181464</v>
      </c>
      <c r="N46" s="3"/>
      <c r="O46" s="3">
        <v>4666091578</v>
      </c>
      <c r="P46" s="3"/>
      <c r="Q46" s="3">
        <v>98730020</v>
      </c>
      <c r="R46" s="3"/>
      <c r="S46" s="3">
        <v>2463</v>
      </c>
      <c r="T46" s="3"/>
      <c r="U46" s="3">
        <v>243316336298</v>
      </c>
      <c r="V46" s="3"/>
      <c r="W46" s="3">
        <v>241725165626.40302</v>
      </c>
      <c r="Y46" s="6">
        <v>4.1243940504881921E-2</v>
      </c>
      <c r="AA46" s="20"/>
    </row>
    <row r="47" spans="1:27">
      <c r="A47" s="2" t="s">
        <v>53</v>
      </c>
      <c r="C47" s="3">
        <v>7471662</v>
      </c>
      <c r="D47" s="3"/>
      <c r="E47" s="3">
        <v>174605183103</v>
      </c>
      <c r="F47" s="3"/>
      <c r="G47" s="3">
        <v>280005651538.46997</v>
      </c>
      <c r="H47" s="3"/>
      <c r="I47" s="3">
        <v>0</v>
      </c>
      <c r="J47" s="3"/>
      <c r="K47" s="3">
        <v>0</v>
      </c>
      <c r="L47" s="3"/>
      <c r="M47" s="3">
        <v>0</v>
      </c>
      <c r="N47" s="3"/>
      <c r="O47" s="3">
        <v>0</v>
      </c>
      <c r="P47" s="3"/>
      <c r="Q47" s="3">
        <v>7471662</v>
      </c>
      <c r="R47" s="3"/>
      <c r="S47" s="3">
        <v>33210</v>
      </c>
      <c r="T47" s="3"/>
      <c r="U47" s="3">
        <v>174605183103</v>
      </c>
      <c r="V47" s="3"/>
      <c r="W47" s="3">
        <v>246657498344.63101</v>
      </c>
      <c r="Y47" s="6">
        <v>4.2085511289014867E-2</v>
      </c>
      <c r="AA47" s="20"/>
    </row>
    <row r="48" spans="1:27">
      <c r="A48" s="2" t="s">
        <v>54</v>
      </c>
      <c r="C48" s="3">
        <v>5000000</v>
      </c>
      <c r="D48" s="3"/>
      <c r="E48" s="3">
        <v>140038220602</v>
      </c>
      <c r="F48" s="3"/>
      <c r="G48" s="3">
        <v>70080525000</v>
      </c>
      <c r="H48" s="3"/>
      <c r="I48" s="3">
        <v>0</v>
      </c>
      <c r="J48" s="3"/>
      <c r="K48" s="3">
        <v>0</v>
      </c>
      <c r="L48" s="3"/>
      <c r="M48" s="3">
        <v>0</v>
      </c>
      <c r="N48" s="3"/>
      <c r="O48" s="3">
        <v>0</v>
      </c>
      <c r="P48" s="3"/>
      <c r="Q48" s="3">
        <v>5000000</v>
      </c>
      <c r="R48" s="3"/>
      <c r="S48" s="3">
        <v>15600</v>
      </c>
      <c r="T48" s="3"/>
      <c r="U48" s="3">
        <v>140038220602</v>
      </c>
      <c r="V48" s="3"/>
      <c r="W48" s="3">
        <v>77535900000</v>
      </c>
      <c r="Y48" s="6">
        <v>1.322942953955795E-2</v>
      </c>
      <c r="AA48" s="20"/>
    </row>
    <row r="49" spans="1:27">
      <c r="A49" s="2" t="s">
        <v>55</v>
      </c>
      <c r="C49" s="3">
        <v>3100000</v>
      </c>
      <c r="D49" s="3"/>
      <c r="E49" s="3">
        <v>43314649108</v>
      </c>
      <c r="F49" s="3"/>
      <c r="G49" s="3">
        <v>92415834450</v>
      </c>
      <c r="H49" s="3"/>
      <c r="I49" s="3">
        <v>0</v>
      </c>
      <c r="J49" s="3"/>
      <c r="K49" s="3">
        <v>0</v>
      </c>
      <c r="L49" s="3"/>
      <c r="M49" s="3">
        <v>0</v>
      </c>
      <c r="N49" s="3"/>
      <c r="O49" s="3">
        <v>0</v>
      </c>
      <c r="P49" s="3"/>
      <c r="Q49" s="3">
        <v>3100000</v>
      </c>
      <c r="R49" s="3"/>
      <c r="S49" s="3">
        <v>32890</v>
      </c>
      <c r="T49" s="3"/>
      <c r="U49" s="3">
        <v>43314649108</v>
      </c>
      <c r="V49" s="3"/>
      <c r="W49" s="3">
        <v>101352343950</v>
      </c>
      <c r="Y49" s="6">
        <v>1.7293069313125499E-2</v>
      </c>
      <c r="AA49" s="20"/>
    </row>
    <row r="50" spans="1:27">
      <c r="A50" s="2" t="s">
        <v>56</v>
      </c>
      <c r="C50" s="3">
        <v>9733539</v>
      </c>
      <c r="D50" s="3"/>
      <c r="E50" s="3">
        <v>88542908023</v>
      </c>
      <c r="F50" s="3"/>
      <c r="G50" s="3">
        <v>96562731940.641006</v>
      </c>
      <c r="H50" s="3"/>
      <c r="I50" s="3">
        <v>0</v>
      </c>
      <c r="J50" s="3"/>
      <c r="K50" s="3">
        <v>0</v>
      </c>
      <c r="L50" s="3"/>
      <c r="M50" s="3">
        <v>-3100</v>
      </c>
      <c r="N50" s="3"/>
      <c r="O50" s="3">
        <v>36886216</v>
      </c>
      <c r="P50" s="3"/>
      <c r="Q50" s="3">
        <v>9730439</v>
      </c>
      <c r="R50" s="3"/>
      <c r="S50" s="3">
        <v>12310</v>
      </c>
      <c r="T50" s="3"/>
      <c r="U50" s="3">
        <v>88514708309</v>
      </c>
      <c r="V50" s="3"/>
      <c r="W50" s="3">
        <v>119069002950.66499</v>
      </c>
      <c r="Y50" s="6">
        <v>2.0315943774190281E-2</v>
      </c>
      <c r="AA50" s="20"/>
    </row>
    <row r="51" spans="1:27">
      <c r="A51" s="2" t="s">
        <v>57</v>
      </c>
      <c r="C51" s="3">
        <v>16000000</v>
      </c>
      <c r="D51" s="3"/>
      <c r="E51" s="3">
        <v>129650884041</v>
      </c>
      <c r="F51" s="3"/>
      <c r="G51" s="3">
        <v>110697408000</v>
      </c>
      <c r="H51" s="3"/>
      <c r="I51" s="3">
        <v>15101913</v>
      </c>
      <c r="J51" s="3"/>
      <c r="K51" s="3">
        <v>116317356626</v>
      </c>
      <c r="L51" s="3"/>
      <c r="M51" s="3">
        <v>0</v>
      </c>
      <c r="N51" s="3"/>
      <c r="O51" s="3">
        <v>0</v>
      </c>
      <c r="P51" s="3"/>
      <c r="Q51" s="3">
        <v>31101913</v>
      </c>
      <c r="R51" s="3"/>
      <c r="S51" s="3">
        <v>7900</v>
      </c>
      <c r="T51" s="3"/>
      <c r="U51" s="3">
        <v>245968240667</v>
      </c>
      <c r="V51" s="3"/>
      <c r="W51" s="3">
        <v>244243167279.435</v>
      </c>
      <c r="Y51" s="6">
        <v>4.1673570204792246E-2</v>
      </c>
      <c r="AA51" s="20"/>
    </row>
    <row r="52" spans="1:27">
      <c r="A52" s="2" t="s">
        <v>58</v>
      </c>
      <c r="C52" s="3">
        <v>3386057</v>
      </c>
      <c r="D52" s="3"/>
      <c r="E52" s="3">
        <v>41471895058</v>
      </c>
      <c r="F52" s="3"/>
      <c r="G52" s="3">
        <v>60889311191.776497</v>
      </c>
      <c r="H52" s="3"/>
      <c r="I52" s="3">
        <v>3078990</v>
      </c>
      <c r="J52" s="3"/>
      <c r="K52" s="3">
        <v>62427651768</v>
      </c>
      <c r="L52" s="3"/>
      <c r="M52" s="3">
        <v>0</v>
      </c>
      <c r="N52" s="3"/>
      <c r="O52" s="3">
        <v>0</v>
      </c>
      <c r="P52" s="3"/>
      <c r="Q52" s="3">
        <v>6465047</v>
      </c>
      <c r="R52" s="3"/>
      <c r="S52" s="3">
        <v>20260</v>
      </c>
      <c r="T52" s="3"/>
      <c r="U52" s="3">
        <v>103899546826</v>
      </c>
      <c r="V52" s="3"/>
      <c r="W52" s="3">
        <v>130202510199.291</v>
      </c>
      <c r="Y52" s="6">
        <v>2.2215579293657462E-2</v>
      </c>
      <c r="AA52" s="20"/>
    </row>
    <row r="53" spans="1:27">
      <c r="A53" s="2" t="s">
        <v>59</v>
      </c>
      <c r="C53" s="3">
        <v>10200</v>
      </c>
      <c r="D53" s="3"/>
      <c r="E53" s="3">
        <v>698446833</v>
      </c>
      <c r="F53" s="3"/>
      <c r="G53" s="3">
        <v>465323353.82999998</v>
      </c>
      <c r="H53" s="3"/>
      <c r="I53" s="3">
        <v>0</v>
      </c>
      <c r="J53" s="3"/>
      <c r="K53" s="3">
        <v>0</v>
      </c>
      <c r="L53" s="3"/>
      <c r="M53" s="3">
        <v>0</v>
      </c>
      <c r="N53" s="3"/>
      <c r="O53" s="3">
        <v>0</v>
      </c>
      <c r="P53" s="3"/>
      <c r="Q53" s="3">
        <v>10200</v>
      </c>
      <c r="R53" s="3"/>
      <c r="S53" s="3">
        <v>45893</v>
      </c>
      <c r="T53" s="3"/>
      <c r="U53" s="3">
        <v>698446833</v>
      </c>
      <c r="V53" s="3"/>
      <c r="W53" s="3">
        <v>465323353.82999998</v>
      </c>
      <c r="Y53" s="6">
        <v>7.939499667386046E-5</v>
      </c>
      <c r="AA53" s="20"/>
    </row>
    <row r="54" spans="1:27">
      <c r="A54" s="2" t="s">
        <v>60</v>
      </c>
      <c r="C54" s="3">
        <v>5990742</v>
      </c>
      <c r="D54" s="3"/>
      <c r="E54" s="3">
        <v>52277530330</v>
      </c>
      <c r="F54" s="3"/>
      <c r="G54" s="3">
        <f>30966504842.52-16</f>
        <v>30966504826.52</v>
      </c>
      <c r="H54" s="3"/>
      <c r="I54" s="3">
        <v>0</v>
      </c>
      <c r="J54" s="3"/>
      <c r="K54" s="3">
        <v>0</v>
      </c>
      <c r="L54" s="3"/>
      <c r="M54" s="3">
        <v>0</v>
      </c>
      <c r="N54" s="3"/>
      <c r="O54" s="3">
        <v>0</v>
      </c>
      <c r="P54" s="3"/>
      <c r="Q54" s="3">
        <v>5990742</v>
      </c>
      <c r="R54" s="3"/>
      <c r="S54" s="3">
        <v>6090</v>
      </c>
      <c r="T54" s="3"/>
      <c r="U54" s="3">
        <v>52277530330</v>
      </c>
      <c r="V54" s="3"/>
      <c r="W54" s="3">
        <v>36266541248.259003</v>
      </c>
      <c r="Y54" s="6">
        <v>6.1879162051038869E-3</v>
      </c>
      <c r="AA54" s="20"/>
    </row>
    <row r="55" spans="1:27">
      <c r="A55" s="2" t="s">
        <v>61</v>
      </c>
      <c r="C55" s="3">
        <v>0</v>
      </c>
      <c r="D55" s="3"/>
      <c r="E55" s="3">
        <v>0</v>
      </c>
      <c r="F55" s="3"/>
      <c r="G55" s="3">
        <v>0</v>
      </c>
      <c r="H55" s="3"/>
      <c r="I55" s="3">
        <v>5311583</v>
      </c>
      <c r="J55" s="3"/>
      <c r="K55" s="3">
        <v>59033261391</v>
      </c>
      <c r="L55" s="3"/>
      <c r="M55" s="3">
        <v>0</v>
      </c>
      <c r="N55" s="3"/>
      <c r="O55" s="3">
        <v>0</v>
      </c>
      <c r="P55" s="3"/>
      <c r="Q55" s="3">
        <v>5311583</v>
      </c>
      <c r="R55" s="3"/>
      <c r="S55" s="3">
        <v>11020</v>
      </c>
      <c r="T55" s="3"/>
      <c r="U55" s="3">
        <v>59033261391</v>
      </c>
      <c r="V55" s="3"/>
      <c r="W55" s="3">
        <v>58185369474.273003</v>
      </c>
      <c r="Y55" s="6">
        <v>9.9277785605511853E-3</v>
      </c>
      <c r="AA55" s="20"/>
    </row>
    <row r="56" spans="1:27">
      <c r="A56" s="2" t="s">
        <v>62</v>
      </c>
      <c r="C56" s="3">
        <v>0</v>
      </c>
      <c r="D56" s="3"/>
      <c r="E56" s="3">
        <v>0</v>
      </c>
      <c r="F56" s="3"/>
      <c r="G56" s="3">
        <v>0</v>
      </c>
      <c r="H56" s="3"/>
      <c r="I56" s="3">
        <v>14885381</v>
      </c>
      <c r="J56" s="3"/>
      <c r="K56" s="3">
        <v>143202744002</v>
      </c>
      <c r="L56" s="3"/>
      <c r="M56" s="3">
        <v>0</v>
      </c>
      <c r="N56" s="3"/>
      <c r="O56" s="3">
        <v>0</v>
      </c>
      <c r="P56" s="3"/>
      <c r="Q56" s="3">
        <v>14885381</v>
      </c>
      <c r="R56" s="3"/>
      <c r="S56" s="3">
        <v>10140</v>
      </c>
      <c r="T56" s="3"/>
      <c r="U56" s="3">
        <v>143202744002</v>
      </c>
      <c r="V56" s="3"/>
      <c r="W56" s="3">
        <v>150039683648.12701</v>
      </c>
      <c r="Y56" s="6">
        <v>2.5600262884166707E-2</v>
      </c>
      <c r="AA56" s="20"/>
    </row>
    <row r="57" spans="1:27">
      <c r="A57" s="2" t="s">
        <v>63</v>
      </c>
      <c r="C57" s="3">
        <v>0</v>
      </c>
      <c r="D57" s="3"/>
      <c r="E57" s="3">
        <v>0</v>
      </c>
      <c r="F57" s="3"/>
      <c r="G57" s="3">
        <v>0</v>
      </c>
      <c r="H57" s="3"/>
      <c r="I57" s="3">
        <v>2028955</v>
      </c>
      <c r="J57" s="3"/>
      <c r="K57" s="3">
        <v>52089950434</v>
      </c>
      <c r="L57" s="3"/>
      <c r="M57" s="3">
        <v>0</v>
      </c>
      <c r="N57" s="3"/>
      <c r="O57" s="3">
        <v>0</v>
      </c>
      <c r="P57" s="3"/>
      <c r="Q57" s="3">
        <v>2028955</v>
      </c>
      <c r="R57" s="3"/>
      <c r="S57" s="3">
        <v>26500</v>
      </c>
      <c r="T57" s="3"/>
      <c r="U57" s="3">
        <v>52089950434</v>
      </c>
      <c r="V57" s="3"/>
      <c r="W57" s="3">
        <v>53447392020.375</v>
      </c>
      <c r="Y57" s="6">
        <v>9.1193693090127655E-3</v>
      </c>
      <c r="AA57" s="20"/>
    </row>
    <row r="58" spans="1:27">
      <c r="A58" s="2" t="s">
        <v>64</v>
      </c>
      <c r="C58" s="3">
        <v>0</v>
      </c>
      <c r="D58" s="3"/>
      <c r="E58" s="3">
        <v>0</v>
      </c>
      <c r="F58" s="3"/>
      <c r="G58" s="3">
        <v>0</v>
      </c>
      <c r="H58" s="3"/>
      <c r="I58" s="3">
        <v>6625031</v>
      </c>
      <c r="J58" s="3"/>
      <c r="K58" s="3">
        <v>74156047668</v>
      </c>
      <c r="L58" s="3"/>
      <c r="M58" s="3">
        <v>0</v>
      </c>
      <c r="N58" s="3"/>
      <c r="O58" s="3">
        <v>0</v>
      </c>
      <c r="P58" s="3"/>
      <c r="Q58" s="3">
        <v>6625031</v>
      </c>
      <c r="R58" s="3"/>
      <c r="S58" s="3">
        <v>12660</v>
      </c>
      <c r="T58" s="3"/>
      <c r="U58" s="3">
        <v>74156047668</v>
      </c>
      <c r="V58" s="3"/>
      <c r="W58" s="3">
        <f>83373848749.863-17</f>
        <v>83373848732.863007</v>
      </c>
      <c r="Y58" s="6">
        <v>1.4225519498105703E-2</v>
      </c>
      <c r="AA58" s="20"/>
    </row>
    <row r="59" spans="1:27" ht="19.5" thickBot="1">
      <c r="C59" s="7">
        <f>SUM(C9:C58)</f>
        <v>646065490</v>
      </c>
      <c r="D59" s="3"/>
      <c r="E59" s="7">
        <f>SUM(E9:E58)</f>
        <v>5062737190404</v>
      </c>
      <c r="F59" s="3"/>
      <c r="G59" s="7">
        <f>SUM(G9:G58)</f>
        <v>5347026262267.7432</v>
      </c>
      <c r="H59" s="3"/>
      <c r="I59" s="7">
        <f>SUM(I9:I58)</f>
        <v>97418499</v>
      </c>
      <c r="J59" s="3"/>
      <c r="K59" s="7">
        <f>SUM(K9:K58)</f>
        <v>814478665477</v>
      </c>
      <c r="L59" s="3"/>
      <c r="M59" s="7">
        <f>SUM(M9:M58)</f>
        <v>-70814466</v>
      </c>
      <c r="N59" s="3"/>
      <c r="O59" s="7">
        <f>SUM(O9:O58)</f>
        <v>1004895259861</v>
      </c>
      <c r="P59" s="3"/>
      <c r="Q59" s="7">
        <f>SUM(Q9:Q58)</f>
        <v>672669523</v>
      </c>
      <c r="R59" s="3"/>
      <c r="S59" s="7">
        <f>SUM(S9:S58)</f>
        <v>855944</v>
      </c>
      <c r="T59" s="3"/>
      <c r="U59" s="7">
        <f>SUM(U9:U58)</f>
        <v>5024898423831</v>
      </c>
      <c r="V59" s="3"/>
      <c r="W59" s="7">
        <f>SUM(W9:W58)</f>
        <v>5710384228966.833</v>
      </c>
      <c r="Y59" s="8">
        <f>SUM(Y9:Y58)</f>
        <v>0.9743244845409631</v>
      </c>
      <c r="AA59" s="20"/>
    </row>
    <row r="60" spans="1:27" ht="19.5" thickTop="1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14"/>
    </row>
    <row r="61" spans="1:27">
      <c r="C61" s="17"/>
      <c r="D61" s="17"/>
      <c r="E61" s="17"/>
      <c r="F61" s="17"/>
      <c r="G61" s="17"/>
      <c r="U61" s="15"/>
      <c r="W61" s="14"/>
    </row>
    <row r="62" spans="1:27">
      <c r="C62" s="18"/>
      <c r="D62" s="18"/>
      <c r="E62" s="18"/>
      <c r="F62" s="18"/>
      <c r="G62" s="18"/>
      <c r="U62" s="15"/>
      <c r="W62" s="14"/>
    </row>
    <row r="63" spans="1:27">
      <c r="C63" s="19"/>
      <c r="D63" s="19"/>
      <c r="E63" s="19"/>
      <c r="F63" s="19"/>
      <c r="G63" s="19"/>
      <c r="W63" s="15"/>
    </row>
    <row r="64" spans="1:27">
      <c r="W64" s="15"/>
    </row>
    <row r="65" spans="23:23">
      <c r="W65" s="16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tabSelected="1" view="pageBreakPreview" zoomScale="160" zoomScaleNormal="100" zoomScaleSheetLayoutView="160" workbookViewId="0">
      <selection activeCell="I6" sqref="I6"/>
    </sheetView>
  </sheetViews>
  <sheetFormatPr defaultRowHeight="18.75"/>
  <cols>
    <col min="1" max="1" width="24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5" bestFit="1" customWidth="1"/>
    <col min="6" max="6" width="1" style="1" customWidth="1"/>
    <col min="7" max="7" width="38.140625" style="5" bestFit="1" customWidth="1"/>
    <col min="8" max="8" width="1" style="1" customWidth="1"/>
    <col min="9" max="9" width="18.7109375" style="1" bestFit="1" customWidth="1"/>
    <col min="10" max="10" width="20.5703125" style="1" bestFit="1" customWidth="1"/>
    <col min="11" max="16384" width="9.140625" style="1"/>
  </cols>
  <sheetData>
    <row r="2" spans="1:10" ht="23.25">
      <c r="A2" s="10" t="s">
        <v>0</v>
      </c>
      <c r="B2" s="10"/>
      <c r="C2" s="10"/>
      <c r="D2" s="10"/>
      <c r="E2" s="10"/>
      <c r="F2" s="10"/>
      <c r="G2" s="10"/>
    </row>
    <row r="3" spans="1:10" ht="23.25">
      <c r="A3" s="10" t="s">
        <v>101</v>
      </c>
      <c r="B3" s="10"/>
      <c r="C3" s="10"/>
      <c r="D3" s="10"/>
      <c r="E3" s="10"/>
      <c r="F3" s="10"/>
      <c r="G3" s="10"/>
    </row>
    <row r="4" spans="1:10" ht="23.25">
      <c r="A4" s="10" t="s">
        <v>2</v>
      </c>
      <c r="B4" s="10"/>
      <c r="C4" s="10"/>
      <c r="D4" s="10"/>
      <c r="E4" s="10"/>
      <c r="F4" s="10"/>
      <c r="G4" s="10"/>
    </row>
    <row r="6" spans="1:10" ht="30">
      <c r="A6" s="10" t="s">
        <v>105</v>
      </c>
      <c r="C6" s="10" t="s">
        <v>72</v>
      </c>
      <c r="E6" s="13" t="s">
        <v>175</v>
      </c>
      <c r="G6" s="13" t="s">
        <v>13</v>
      </c>
      <c r="I6" s="15"/>
      <c r="J6" s="15"/>
    </row>
    <row r="7" spans="1:10">
      <c r="A7" s="2" t="s">
        <v>185</v>
      </c>
      <c r="C7" s="3">
        <v>431349995788</v>
      </c>
      <c r="E7" s="6">
        <v>0.69770842092823893</v>
      </c>
      <c r="G7" s="6">
        <v>7.3598350907978893E-2</v>
      </c>
      <c r="I7" s="6"/>
      <c r="J7" s="20"/>
    </row>
    <row r="8" spans="1:10">
      <c r="A8" s="2" t="s">
        <v>186</v>
      </c>
      <c r="C8" s="3">
        <v>0</v>
      </c>
      <c r="E8" s="6">
        <v>0</v>
      </c>
      <c r="G8" s="6">
        <v>0</v>
      </c>
      <c r="I8" s="6"/>
      <c r="J8" s="20"/>
    </row>
    <row r="9" spans="1:10">
      <c r="A9" s="2" t="s">
        <v>187</v>
      </c>
      <c r="C9" s="3">
        <v>1147745</v>
      </c>
      <c r="E9" s="6">
        <v>1.8564770126295648E-6</v>
      </c>
      <c r="G9" s="6">
        <v>1.9583201596782832E-7</v>
      </c>
      <c r="I9" s="6"/>
      <c r="J9" s="20"/>
    </row>
    <row r="10" spans="1:10" ht="19.5" thickBot="1">
      <c r="C10" s="7">
        <f>SUM(C7:C9)</f>
        <v>431351143533</v>
      </c>
      <c r="E10" s="8">
        <f>SUM(E7:E9)</f>
        <v>0.6977102774052516</v>
      </c>
      <c r="G10" s="8">
        <f>SUM(G7:G9)</f>
        <v>7.3598546739994858E-2</v>
      </c>
    </row>
    <row r="11" spans="1:10" ht="19.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9"/>
  <sheetViews>
    <sheetView rightToLeft="1" view="pageBreakPreview" zoomScale="120" zoomScaleNormal="100" zoomScaleSheetLayoutView="120" workbookViewId="0">
      <selection activeCell="U6" sqref="U6:U17"/>
    </sheetView>
  </sheetViews>
  <sheetFormatPr defaultRowHeight="15"/>
  <cols>
    <col min="1" max="1" width="28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18.140625" style="1" bestFit="1" customWidth="1"/>
    <col min="22" max="16384" width="9.140625" style="1"/>
  </cols>
  <sheetData>
    <row r="2" spans="1:21" ht="23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21" ht="23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21" ht="23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21" ht="30">
      <c r="A6" s="10" t="s">
        <v>67</v>
      </c>
      <c r="C6" s="11" t="s">
        <v>68</v>
      </c>
      <c r="D6" s="11" t="s">
        <v>68</v>
      </c>
      <c r="E6" s="11" t="s">
        <v>68</v>
      </c>
      <c r="F6" s="11" t="s">
        <v>68</v>
      </c>
      <c r="G6" s="11" t="s">
        <v>68</v>
      </c>
      <c r="H6" s="11" t="s">
        <v>68</v>
      </c>
      <c r="I6" s="11" t="s">
        <v>68</v>
      </c>
      <c r="K6" s="12" t="s">
        <v>4</v>
      </c>
      <c r="M6" s="11" t="s">
        <v>5</v>
      </c>
      <c r="N6" s="11" t="s">
        <v>5</v>
      </c>
      <c r="O6" s="11" t="s">
        <v>5</v>
      </c>
      <c r="Q6" s="12" t="s">
        <v>6</v>
      </c>
      <c r="R6" s="12" t="s">
        <v>6</v>
      </c>
      <c r="S6" s="12" t="s">
        <v>6</v>
      </c>
    </row>
    <row r="7" spans="1:21" ht="23.25">
      <c r="A7" s="11" t="s">
        <v>67</v>
      </c>
      <c r="C7" s="11" t="s">
        <v>69</v>
      </c>
      <c r="E7" s="11" t="s">
        <v>70</v>
      </c>
      <c r="G7" s="11" t="s">
        <v>71</v>
      </c>
      <c r="I7" s="11" t="s">
        <v>65</v>
      </c>
      <c r="K7" s="11" t="s">
        <v>72</v>
      </c>
      <c r="M7" s="11" t="s">
        <v>73</v>
      </c>
      <c r="O7" s="11" t="s">
        <v>74</v>
      </c>
      <c r="Q7" s="11" t="s">
        <v>72</v>
      </c>
      <c r="S7" s="11" t="s">
        <v>66</v>
      </c>
      <c r="U7" s="3"/>
    </row>
    <row r="8" spans="1:21" ht="18.75">
      <c r="A8" s="2" t="s">
        <v>75</v>
      </c>
      <c r="C8" s="4" t="s">
        <v>76</v>
      </c>
      <c r="E8" s="1" t="s">
        <v>77</v>
      </c>
      <c r="G8" s="5" t="s">
        <v>78</v>
      </c>
      <c r="I8" s="3">
        <v>0</v>
      </c>
      <c r="J8" s="3"/>
      <c r="K8" s="3">
        <v>6940415</v>
      </c>
      <c r="L8" s="3"/>
      <c r="M8" s="3">
        <v>29666855611</v>
      </c>
      <c r="N8" s="3"/>
      <c r="O8" s="3">
        <v>25846024000</v>
      </c>
      <c r="P8" s="3"/>
      <c r="Q8" s="3">
        <v>3827772026</v>
      </c>
      <c r="S8" s="6">
        <v>6.9999999999999999E-4</v>
      </c>
      <c r="U8" s="20"/>
    </row>
    <row r="9" spans="1:21" ht="18.75">
      <c r="A9" s="2" t="s">
        <v>79</v>
      </c>
      <c r="C9" s="4" t="s">
        <v>80</v>
      </c>
      <c r="E9" s="1" t="s">
        <v>77</v>
      </c>
      <c r="G9" s="5" t="s">
        <v>81</v>
      </c>
      <c r="I9" s="3">
        <v>10</v>
      </c>
      <c r="J9" s="3"/>
      <c r="K9" s="3">
        <v>7514</v>
      </c>
      <c r="L9" s="3"/>
      <c r="M9" s="3">
        <v>0</v>
      </c>
      <c r="N9" s="3"/>
      <c r="O9" s="3">
        <v>0</v>
      </c>
      <c r="P9" s="3"/>
      <c r="Q9" s="3">
        <v>7514</v>
      </c>
      <c r="S9" s="6">
        <v>0</v>
      </c>
      <c r="U9" s="20"/>
    </row>
    <row r="10" spans="1:21" ht="18.75">
      <c r="A10" s="2" t="s">
        <v>82</v>
      </c>
      <c r="C10" s="4" t="s">
        <v>83</v>
      </c>
      <c r="E10" s="1" t="s">
        <v>77</v>
      </c>
      <c r="G10" s="5" t="s">
        <v>84</v>
      </c>
      <c r="I10" s="3">
        <v>10</v>
      </c>
      <c r="J10" s="3"/>
      <c r="K10" s="3">
        <v>219920</v>
      </c>
      <c r="L10" s="3"/>
      <c r="M10" s="3">
        <v>0</v>
      </c>
      <c r="N10" s="3"/>
      <c r="O10" s="3">
        <v>0</v>
      </c>
      <c r="P10" s="3"/>
      <c r="Q10" s="3">
        <v>219920</v>
      </c>
      <c r="S10" s="6">
        <v>0</v>
      </c>
      <c r="U10" s="20"/>
    </row>
    <row r="11" spans="1:21" ht="18.75">
      <c r="A11" s="2" t="s">
        <v>85</v>
      </c>
      <c r="C11" s="4" t="s">
        <v>86</v>
      </c>
      <c r="E11" s="1" t="s">
        <v>77</v>
      </c>
      <c r="G11" s="5" t="s">
        <v>84</v>
      </c>
      <c r="I11" s="3">
        <v>10</v>
      </c>
      <c r="J11" s="3"/>
      <c r="K11" s="3">
        <v>21696878</v>
      </c>
      <c r="L11" s="3"/>
      <c r="M11" s="3">
        <v>176877</v>
      </c>
      <c r="N11" s="3"/>
      <c r="O11" s="3">
        <v>0</v>
      </c>
      <c r="P11" s="3"/>
      <c r="Q11" s="3">
        <v>21873755</v>
      </c>
      <c r="S11" s="6">
        <v>0</v>
      </c>
      <c r="U11" s="20"/>
    </row>
    <row r="12" spans="1:21" ht="18.75">
      <c r="A12" s="2" t="s">
        <v>87</v>
      </c>
      <c r="C12" s="4" t="s">
        <v>88</v>
      </c>
      <c r="E12" s="1" t="s">
        <v>77</v>
      </c>
      <c r="G12" s="5" t="s">
        <v>89</v>
      </c>
      <c r="I12" s="3">
        <v>0</v>
      </c>
      <c r="J12" s="3"/>
      <c r="K12" s="3">
        <v>36691097</v>
      </c>
      <c r="L12" s="3"/>
      <c r="M12" s="3">
        <v>93008063410</v>
      </c>
      <c r="N12" s="3"/>
      <c r="O12" s="3">
        <v>93035047437</v>
      </c>
      <c r="P12" s="3"/>
      <c r="Q12" s="3">
        <v>9707070</v>
      </c>
      <c r="S12" s="6">
        <v>0</v>
      </c>
      <c r="U12" s="20"/>
    </row>
    <row r="13" spans="1:21" ht="18.75">
      <c r="A13" s="2" t="s">
        <v>87</v>
      </c>
      <c r="C13" s="4" t="s">
        <v>90</v>
      </c>
      <c r="E13" s="1" t="s">
        <v>91</v>
      </c>
      <c r="G13" s="5" t="s">
        <v>92</v>
      </c>
      <c r="I13" s="3">
        <v>0</v>
      </c>
      <c r="J13" s="3"/>
      <c r="K13" s="3">
        <v>496000</v>
      </c>
      <c r="L13" s="3"/>
      <c r="M13" s="3">
        <v>0</v>
      </c>
      <c r="N13" s="3"/>
      <c r="O13" s="3">
        <v>0</v>
      </c>
      <c r="P13" s="3"/>
      <c r="Q13" s="3">
        <v>496000</v>
      </c>
      <c r="S13" s="6">
        <v>0</v>
      </c>
      <c r="U13" s="20"/>
    </row>
    <row r="14" spans="1:21" ht="18.75">
      <c r="A14" s="2" t="s">
        <v>93</v>
      </c>
      <c r="C14" s="4" t="s">
        <v>94</v>
      </c>
      <c r="E14" s="1" t="s">
        <v>77</v>
      </c>
      <c r="G14" s="5" t="s">
        <v>95</v>
      </c>
      <c r="I14" s="3">
        <v>0</v>
      </c>
      <c r="J14" s="3"/>
      <c r="K14" s="3">
        <v>109150381</v>
      </c>
      <c r="L14" s="3"/>
      <c r="M14" s="3">
        <v>897126</v>
      </c>
      <c r="N14" s="3"/>
      <c r="O14" s="3">
        <v>0</v>
      </c>
      <c r="P14" s="3"/>
      <c r="Q14" s="3">
        <v>110047507</v>
      </c>
      <c r="S14" s="6">
        <v>0</v>
      </c>
      <c r="U14" s="20"/>
    </row>
    <row r="15" spans="1:21" ht="18.75">
      <c r="A15" s="2" t="s">
        <v>96</v>
      </c>
      <c r="C15" s="4" t="s">
        <v>97</v>
      </c>
      <c r="E15" s="1" t="s">
        <v>91</v>
      </c>
      <c r="G15" s="5" t="s">
        <v>98</v>
      </c>
      <c r="I15" s="3">
        <v>0</v>
      </c>
      <c r="J15" s="3"/>
      <c r="K15" s="3">
        <v>887545</v>
      </c>
      <c r="L15" s="3"/>
      <c r="M15" s="3">
        <v>0</v>
      </c>
      <c r="N15" s="3"/>
      <c r="O15" s="3">
        <v>0</v>
      </c>
      <c r="P15" s="3"/>
      <c r="Q15" s="3">
        <v>887545</v>
      </c>
      <c r="S15" s="6">
        <v>0</v>
      </c>
      <c r="U15" s="20"/>
    </row>
    <row r="16" spans="1:21" ht="18.75">
      <c r="A16" s="2" t="s">
        <v>96</v>
      </c>
      <c r="C16" s="4" t="s">
        <v>99</v>
      </c>
      <c r="E16" s="1" t="s">
        <v>77</v>
      </c>
      <c r="G16" s="5" t="s">
        <v>100</v>
      </c>
      <c r="I16" s="3">
        <v>0</v>
      </c>
      <c r="J16" s="3"/>
      <c r="K16" s="3">
        <v>3094776924</v>
      </c>
      <c r="L16" s="3"/>
      <c r="M16" s="3">
        <v>799847679724</v>
      </c>
      <c r="N16" s="3"/>
      <c r="O16" s="3">
        <v>734216361419</v>
      </c>
      <c r="P16" s="3"/>
      <c r="Q16" s="3">
        <v>68726095229</v>
      </c>
      <c r="S16" s="6">
        <v>1.17E-2</v>
      </c>
      <c r="U16" s="20"/>
    </row>
    <row r="17" spans="3:21" ht="19.5" thickBot="1">
      <c r="C17" s="4"/>
      <c r="G17" s="5"/>
      <c r="I17" s="3"/>
      <c r="J17" s="3"/>
      <c r="K17" s="7">
        <f>SUM(K8:K16)</f>
        <v>3270866674</v>
      </c>
      <c r="L17" s="3"/>
      <c r="M17" s="7">
        <f>SUM(M8:M16)</f>
        <v>922523672748</v>
      </c>
      <c r="N17" s="3"/>
      <c r="O17" s="7">
        <f>SUM(O8:O16)</f>
        <v>853097432856</v>
      </c>
      <c r="P17" s="3"/>
      <c r="Q17" s="7">
        <f>SUM(Q8:Q16)</f>
        <v>72697106566</v>
      </c>
      <c r="S17" s="8">
        <f>SUM(S8:S16)</f>
        <v>1.24E-2</v>
      </c>
      <c r="U17" s="20"/>
    </row>
    <row r="18" spans="3:21" ht="19.5" thickTop="1">
      <c r="I18" s="3"/>
      <c r="J18" s="3"/>
      <c r="K18" s="3"/>
      <c r="L18" s="3"/>
      <c r="M18" s="3"/>
      <c r="N18" s="3"/>
      <c r="O18" s="14"/>
      <c r="P18" s="3"/>
      <c r="Q18" s="3"/>
    </row>
    <row r="19" spans="3:21">
      <c r="K19" s="16"/>
      <c r="L19" s="16"/>
      <c r="M19" s="16"/>
      <c r="N19" s="16"/>
      <c r="O19" s="16"/>
      <c r="P19" s="16"/>
      <c r="Q19" s="16"/>
    </row>
  </sheetData>
  <mergeCells count="17"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</mergeCells>
  <pageMargins left="0.7" right="0.7" top="0.75" bottom="0.75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8"/>
  <sheetViews>
    <sheetView rightToLeft="1" view="pageBreakPreview" zoomScale="130" zoomScaleNormal="100" zoomScaleSheetLayoutView="130" workbookViewId="0">
      <selection activeCell="L23" sqref="L23"/>
    </sheetView>
  </sheetViews>
  <sheetFormatPr defaultRowHeight="15"/>
  <cols>
    <col min="1" max="1" width="28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23.25">
      <c r="A3" s="10" t="s">
        <v>101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23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6" spans="1:18" ht="23.25">
      <c r="A6" s="11" t="s">
        <v>102</v>
      </c>
      <c r="B6" s="11" t="s">
        <v>102</v>
      </c>
      <c r="C6" s="11" t="s">
        <v>102</v>
      </c>
      <c r="D6" s="11" t="s">
        <v>102</v>
      </c>
      <c r="E6" s="11" t="s">
        <v>102</v>
      </c>
      <c r="F6" s="11" t="s">
        <v>102</v>
      </c>
      <c r="H6" s="11" t="s">
        <v>103</v>
      </c>
      <c r="I6" s="11" t="s">
        <v>103</v>
      </c>
      <c r="J6" s="11" t="s">
        <v>103</v>
      </c>
      <c r="K6" s="11" t="s">
        <v>103</v>
      </c>
      <c r="L6" s="11" t="s">
        <v>103</v>
      </c>
      <c r="N6" s="11" t="s">
        <v>104</v>
      </c>
      <c r="O6" s="11" t="s">
        <v>104</v>
      </c>
      <c r="P6" s="11" t="s">
        <v>104</v>
      </c>
      <c r="Q6" s="11" t="s">
        <v>104</v>
      </c>
      <c r="R6" s="11" t="s">
        <v>104</v>
      </c>
    </row>
    <row r="7" spans="1:18" ht="23.25">
      <c r="A7" s="11" t="s">
        <v>105</v>
      </c>
      <c r="C7" s="11" t="s">
        <v>106</v>
      </c>
      <c r="F7" s="11" t="s">
        <v>65</v>
      </c>
      <c r="H7" s="11" t="s">
        <v>107</v>
      </c>
      <c r="J7" s="11" t="s">
        <v>108</v>
      </c>
      <c r="L7" s="11" t="s">
        <v>109</v>
      </c>
      <c r="N7" s="11" t="s">
        <v>107</v>
      </c>
      <c r="P7" s="11" t="s">
        <v>108</v>
      </c>
      <c r="R7" s="11" t="s">
        <v>109</v>
      </c>
    </row>
    <row r="8" spans="1:18" ht="18.75">
      <c r="A8" s="2" t="s">
        <v>75</v>
      </c>
      <c r="C8" s="9">
        <v>30</v>
      </c>
      <c r="F8" s="3">
        <v>0</v>
      </c>
      <c r="G8" s="3"/>
      <c r="H8" s="3">
        <v>8231</v>
      </c>
      <c r="I8" s="3"/>
      <c r="J8" s="3">
        <v>0</v>
      </c>
      <c r="K8" s="3"/>
      <c r="L8" s="3">
        <f>H8-J8</f>
        <v>8231</v>
      </c>
      <c r="M8" s="3"/>
      <c r="N8" s="3">
        <v>5730717</v>
      </c>
      <c r="O8" s="3"/>
      <c r="P8" s="3">
        <v>0</v>
      </c>
      <c r="Q8" s="3"/>
      <c r="R8" s="3">
        <f>N8-P8</f>
        <v>5730717</v>
      </c>
    </row>
    <row r="9" spans="1:18" ht="18.75">
      <c r="A9" s="2" t="s">
        <v>79</v>
      </c>
      <c r="C9" s="9">
        <v>29</v>
      </c>
      <c r="F9" s="3">
        <v>10</v>
      </c>
      <c r="G9" s="3"/>
      <c r="H9" s="3">
        <v>60</v>
      </c>
      <c r="I9" s="3"/>
      <c r="J9" s="3">
        <v>0</v>
      </c>
      <c r="K9" s="3"/>
      <c r="L9" s="3">
        <f>H9-J9</f>
        <v>60</v>
      </c>
      <c r="M9" s="3"/>
      <c r="N9" s="3">
        <v>17474</v>
      </c>
      <c r="O9" s="3"/>
      <c r="P9" s="3">
        <v>12</v>
      </c>
      <c r="Q9" s="3"/>
      <c r="R9" s="3">
        <f t="shared" ref="R9:R16" si="0">N9-P9</f>
        <v>17462</v>
      </c>
    </row>
    <row r="10" spans="1:18" ht="18.75">
      <c r="A10" s="2" t="s">
        <v>82</v>
      </c>
      <c r="C10" s="9">
        <v>23</v>
      </c>
      <c r="F10" s="3">
        <v>10</v>
      </c>
      <c r="G10" s="3"/>
      <c r="H10" s="3">
        <v>1800</v>
      </c>
      <c r="I10" s="3"/>
      <c r="J10" s="3">
        <v>12</v>
      </c>
      <c r="K10" s="3"/>
      <c r="L10" s="3">
        <f>H10-J10</f>
        <v>1788</v>
      </c>
      <c r="M10" s="3"/>
      <c r="N10" s="3">
        <v>14640</v>
      </c>
      <c r="O10" s="3"/>
      <c r="P10" s="3">
        <v>221</v>
      </c>
      <c r="Q10" s="3"/>
      <c r="R10" s="3">
        <f t="shared" si="0"/>
        <v>14419</v>
      </c>
    </row>
    <row r="11" spans="1:18" ht="18.75">
      <c r="A11" s="2" t="s">
        <v>85</v>
      </c>
      <c r="C11" s="9">
        <v>30</v>
      </c>
      <c r="F11" s="3">
        <v>10</v>
      </c>
      <c r="G11" s="3"/>
      <c r="H11" s="3">
        <v>177118</v>
      </c>
      <c r="I11" s="3"/>
      <c r="J11" s="3">
        <v>0</v>
      </c>
      <c r="K11" s="3"/>
      <c r="L11" s="3">
        <f>H11-J11</f>
        <v>177118</v>
      </c>
      <c r="M11" s="3"/>
      <c r="N11" s="3">
        <v>1129905</v>
      </c>
      <c r="O11" s="3"/>
      <c r="P11" s="3">
        <v>0</v>
      </c>
      <c r="Q11" s="3"/>
      <c r="R11" s="3">
        <f t="shared" si="0"/>
        <v>1129905</v>
      </c>
    </row>
    <row r="12" spans="1:18" ht="18.75">
      <c r="A12" s="2" t="s">
        <v>87</v>
      </c>
      <c r="C12" s="9">
        <v>30</v>
      </c>
      <c r="F12" s="3">
        <v>0</v>
      </c>
      <c r="G12" s="3"/>
      <c r="H12" s="3">
        <v>63410</v>
      </c>
      <c r="I12" s="3"/>
      <c r="J12" s="3">
        <v>0</v>
      </c>
      <c r="K12" s="3"/>
      <c r="L12" s="3">
        <f>H12-J12</f>
        <v>63410</v>
      </c>
      <c r="M12" s="3"/>
      <c r="N12" s="3">
        <v>39020081</v>
      </c>
      <c r="O12" s="3"/>
      <c r="P12" s="3">
        <v>0</v>
      </c>
      <c r="Q12" s="3"/>
      <c r="R12" s="3">
        <f t="shared" si="0"/>
        <v>39020081</v>
      </c>
    </row>
    <row r="13" spans="1:18" ht="18.75">
      <c r="A13" s="2" t="s">
        <v>93</v>
      </c>
      <c r="C13" s="9">
        <v>17</v>
      </c>
      <c r="F13" s="3">
        <v>0</v>
      </c>
      <c r="G13" s="3"/>
      <c r="H13" s="3">
        <v>897126</v>
      </c>
      <c r="I13" s="3"/>
      <c r="J13" s="3">
        <v>0</v>
      </c>
      <c r="K13" s="3"/>
      <c r="L13" s="3">
        <f>H13-J13</f>
        <v>897126</v>
      </c>
      <c r="M13" s="3"/>
      <c r="N13" s="3">
        <v>4051725</v>
      </c>
      <c r="O13" s="3"/>
      <c r="P13" s="3">
        <v>0</v>
      </c>
      <c r="Q13" s="3"/>
      <c r="R13" s="3">
        <f t="shared" si="0"/>
        <v>4051725</v>
      </c>
    </row>
    <row r="14" spans="1:18" ht="18.75">
      <c r="A14" s="2" t="s">
        <v>93</v>
      </c>
      <c r="C14" s="9">
        <v>14</v>
      </c>
      <c r="F14" s="3">
        <v>10</v>
      </c>
      <c r="G14" s="3"/>
      <c r="H14" s="3">
        <v>0</v>
      </c>
      <c r="I14" s="3"/>
      <c r="J14" s="3">
        <v>0</v>
      </c>
      <c r="K14" s="3"/>
      <c r="L14" s="3">
        <f>H14-J14</f>
        <v>0</v>
      </c>
      <c r="M14" s="3"/>
      <c r="N14" s="3">
        <v>106034907</v>
      </c>
      <c r="O14" s="3"/>
      <c r="P14" s="3">
        <v>0</v>
      </c>
      <c r="Q14" s="3"/>
      <c r="R14" s="3">
        <f t="shared" si="0"/>
        <v>106034907</v>
      </c>
    </row>
    <row r="15" spans="1:18" ht="18.75">
      <c r="A15" s="2" t="s">
        <v>111</v>
      </c>
      <c r="C15" s="9">
        <v>9</v>
      </c>
      <c r="F15" s="3">
        <v>10</v>
      </c>
      <c r="G15" s="3"/>
      <c r="H15" s="3">
        <v>0</v>
      </c>
      <c r="I15" s="3"/>
      <c r="J15" s="3">
        <v>0</v>
      </c>
      <c r="K15" s="3"/>
      <c r="L15" s="3">
        <f>H15-J15</f>
        <v>0</v>
      </c>
      <c r="M15" s="3"/>
      <c r="N15" s="3">
        <v>12584031</v>
      </c>
      <c r="O15" s="3"/>
      <c r="P15" s="3">
        <v>0</v>
      </c>
      <c r="Q15" s="3"/>
      <c r="R15" s="3">
        <f t="shared" si="0"/>
        <v>12584031</v>
      </c>
    </row>
    <row r="16" spans="1:18" ht="18.75">
      <c r="A16" s="2" t="s">
        <v>96</v>
      </c>
      <c r="C16" s="9">
        <v>30</v>
      </c>
      <c r="F16" s="3">
        <v>0</v>
      </c>
      <c r="G16" s="3"/>
      <c r="H16" s="3">
        <v>0</v>
      </c>
      <c r="I16" s="3"/>
      <c r="J16" s="3">
        <v>0</v>
      </c>
      <c r="K16" s="3"/>
      <c r="L16" s="3">
        <f t="shared" ref="L9:L16" si="1">H16-J16</f>
        <v>0</v>
      </c>
      <c r="M16" s="3"/>
      <c r="N16" s="3">
        <v>2501854142</v>
      </c>
      <c r="O16" s="3"/>
      <c r="P16" s="3">
        <v>0</v>
      </c>
      <c r="Q16" s="3"/>
      <c r="R16" s="3">
        <f t="shared" si="0"/>
        <v>2501854142</v>
      </c>
    </row>
    <row r="17" spans="3:18" ht="19.5" thickBot="1">
      <c r="C17" s="5"/>
      <c r="F17" s="3"/>
      <c r="G17" s="3"/>
      <c r="H17" s="7">
        <f>SUM(H8:H16)</f>
        <v>1147745</v>
      </c>
      <c r="I17" s="3"/>
      <c r="J17" s="7">
        <f>SUM(J8:J16)</f>
        <v>12</v>
      </c>
      <c r="K17" s="3"/>
      <c r="L17" s="7">
        <f>SUM(L8:L16)</f>
        <v>1147733</v>
      </c>
      <c r="M17" s="3"/>
      <c r="N17" s="7">
        <f>SUM(N8:N16)</f>
        <v>2670437622</v>
      </c>
      <c r="O17" s="3"/>
      <c r="P17" s="7">
        <f>SUM(P8:P16)</f>
        <v>233</v>
      </c>
      <c r="Q17" s="3"/>
      <c r="R17" s="7">
        <f>SUM(R8:R16)</f>
        <v>2670437389</v>
      </c>
    </row>
    <row r="18" spans="3:18" ht="19.5" thickTop="1">
      <c r="F18" s="3"/>
      <c r="G18" s="3"/>
      <c r="H18" s="3"/>
      <c r="I18" s="3"/>
      <c r="J18" s="3"/>
      <c r="K18" s="3"/>
      <c r="L18" s="3"/>
      <c r="M18" s="3"/>
      <c r="N18" s="14"/>
      <c r="O18" s="3"/>
      <c r="P18" s="3"/>
      <c r="Q18" s="3"/>
      <c r="R18" s="3"/>
    </row>
  </sheetData>
  <mergeCells count="15">
    <mergeCell ref="A2:R2"/>
    <mergeCell ref="A3:R3"/>
    <mergeCell ref="A4:R4"/>
    <mergeCell ref="A7"/>
    <mergeCell ref="C7"/>
    <mergeCell ref="F7"/>
    <mergeCell ref="A6:F6"/>
    <mergeCell ref="P7"/>
    <mergeCell ref="R7"/>
    <mergeCell ref="N6:R6"/>
    <mergeCell ref="H7"/>
    <mergeCell ref="J7"/>
    <mergeCell ref="L7"/>
    <mergeCell ref="H6:L6"/>
    <mergeCell ref="N7"/>
  </mergeCells>
  <pageMargins left="0.7" right="0.7" top="0.75" bottom="0.75" header="0.3" footer="0.3"/>
  <pageSetup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45"/>
  <sheetViews>
    <sheetView rightToLeft="1" view="pageBreakPreview" topLeftCell="C1" zoomScaleNormal="100" zoomScaleSheetLayoutView="100" workbookViewId="0">
      <selection activeCell="O11" sqref="O11"/>
    </sheetView>
  </sheetViews>
  <sheetFormatPr defaultRowHeight="18.75"/>
  <cols>
    <col min="1" max="1" width="29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16.42578125" style="3" bestFit="1" customWidth="1"/>
    <col min="22" max="22" width="13.42578125" style="1" bestFit="1" customWidth="1"/>
    <col min="23" max="16384" width="9.140625" style="1"/>
  </cols>
  <sheetData>
    <row r="2" spans="1:19" ht="23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3.25">
      <c r="A3" s="10" t="s">
        <v>101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3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6" spans="1:19" ht="23.25">
      <c r="A6" s="10" t="s">
        <v>3</v>
      </c>
      <c r="C6" s="11" t="s">
        <v>112</v>
      </c>
      <c r="D6" s="11" t="s">
        <v>112</v>
      </c>
      <c r="E6" s="11" t="s">
        <v>112</v>
      </c>
      <c r="F6" s="11" t="s">
        <v>112</v>
      </c>
      <c r="G6" s="11" t="s">
        <v>112</v>
      </c>
      <c r="I6" s="11" t="s">
        <v>103</v>
      </c>
      <c r="J6" s="11" t="s">
        <v>103</v>
      </c>
      <c r="K6" s="11" t="s">
        <v>103</v>
      </c>
      <c r="L6" s="11" t="s">
        <v>103</v>
      </c>
      <c r="M6" s="11" t="s">
        <v>103</v>
      </c>
      <c r="O6" s="11" t="s">
        <v>104</v>
      </c>
      <c r="P6" s="11" t="s">
        <v>104</v>
      </c>
      <c r="Q6" s="11" t="s">
        <v>104</v>
      </c>
      <c r="R6" s="11" t="s">
        <v>104</v>
      </c>
      <c r="S6" s="11" t="s">
        <v>104</v>
      </c>
    </row>
    <row r="7" spans="1:19" ht="23.25">
      <c r="A7" s="11" t="s">
        <v>3</v>
      </c>
      <c r="C7" s="11" t="s">
        <v>113</v>
      </c>
      <c r="E7" s="11" t="s">
        <v>114</v>
      </c>
      <c r="G7" s="11" t="s">
        <v>115</v>
      </c>
      <c r="I7" s="11" t="s">
        <v>116</v>
      </c>
      <c r="K7" s="11" t="s">
        <v>108</v>
      </c>
      <c r="M7" s="11" t="s">
        <v>117</v>
      </c>
      <c r="O7" s="11" t="s">
        <v>116</v>
      </c>
      <c r="Q7" s="11" t="s">
        <v>108</v>
      </c>
      <c r="S7" s="11" t="s">
        <v>117</v>
      </c>
    </row>
    <row r="8" spans="1:19">
      <c r="A8" s="2" t="s">
        <v>118</v>
      </c>
      <c r="C8" s="5" t="s">
        <v>119</v>
      </c>
      <c r="E8" s="3">
        <v>2500000</v>
      </c>
      <c r="F8" s="3"/>
      <c r="G8" s="3">
        <v>4500</v>
      </c>
      <c r="H8" s="3"/>
      <c r="I8" s="3">
        <v>0</v>
      </c>
      <c r="J8" s="3"/>
      <c r="K8" s="3">
        <v>0</v>
      </c>
      <c r="L8" s="3"/>
      <c r="M8" s="3">
        <v>0</v>
      </c>
      <c r="N8" s="3"/>
      <c r="O8" s="3">
        <v>11250000000</v>
      </c>
      <c r="P8" s="3"/>
      <c r="Q8" s="3">
        <v>0</v>
      </c>
      <c r="R8" s="3"/>
      <c r="S8" s="3">
        <f>O8-Q8</f>
        <v>11250000000</v>
      </c>
    </row>
    <row r="9" spans="1:19">
      <c r="A9" s="2" t="s">
        <v>120</v>
      </c>
      <c r="C9" s="5" t="s">
        <v>121</v>
      </c>
      <c r="E9" s="3">
        <v>6000000</v>
      </c>
      <c r="F9" s="3"/>
      <c r="G9" s="3">
        <v>79</v>
      </c>
      <c r="H9" s="3"/>
      <c r="I9" s="3">
        <v>0</v>
      </c>
      <c r="J9" s="3"/>
      <c r="K9" s="3">
        <v>0</v>
      </c>
      <c r="L9" s="3"/>
      <c r="M9" s="3">
        <v>0</v>
      </c>
      <c r="N9" s="3"/>
      <c r="O9" s="3">
        <v>474000000</v>
      </c>
      <c r="P9" s="3"/>
      <c r="Q9" s="3">
        <v>0</v>
      </c>
      <c r="R9" s="3"/>
      <c r="S9" s="3">
        <f t="shared" ref="S9:S42" si="0">O9-Q9</f>
        <v>474000000</v>
      </c>
    </row>
    <row r="10" spans="1:19">
      <c r="A10" s="2" t="s">
        <v>31</v>
      </c>
      <c r="C10" s="5" t="s">
        <v>122</v>
      </c>
      <c r="E10" s="3">
        <v>5818182</v>
      </c>
      <c r="F10" s="3"/>
      <c r="G10" s="3">
        <v>260</v>
      </c>
      <c r="H10" s="3"/>
      <c r="I10" s="3">
        <v>0</v>
      </c>
      <c r="J10" s="3"/>
      <c r="K10" s="3">
        <v>0</v>
      </c>
      <c r="L10" s="3"/>
      <c r="M10" s="3">
        <v>0</v>
      </c>
      <c r="N10" s="3"/>
      <c r="O10" s="3">
        <v>1512727060</v>
      </c>
      <c r="P10" s="3"/>
      <c r="Q10" s="3">
        <v>0</v>
      </c>
      <c r="R10" s="3"/>
      <c r="S10" s="3">
        <f t="shared" si="0"/>
        <v>1512727060</v>
      </c>
    </row>
    <row r="11" spans="1:19">
      <c r="A11" s="2" t="s">
        <v>16</v>
      </c>
      <c r="C11" s="5" t="s">
        <v>123</v>
      </c>
      <c r="E11" s="3">
        <v>53500000</v>
      </c>
      <c r="F11" s="3"/>
      <c r="G11" s="3">
        <v>63</v>
      </c>
      <c r="H11" s="3"/>
      <c r="I11" s="3">
        <v>0</v>
      </c>
      <c r="J11" s="3"/>
      <c r="K11" s="3">
        <v>0</v>
      </c>
      <c r="L11" s="3"/>
      <c r="M11" s="3">
        <v>0</v>
      </c>
      <c r="N11" s="3"/>
      <c r="O11" s="3">
        <v>3370500000</v>
      </c>
      <c r="P11" s="3"/>
      <c r="Q11" s="3">
        <v>0</v>
      </c>
      <c r="R11" s="3"/>
      <c r="S11" s="3">
        <f t="shared" si="0"/>
        <v>3370500000</v>
      </c>
    </row>
    <row r="12" spans="1:19">
      <c r="A12" s="2" t="s">
        <v>124</v>
      </c>
      <c r="C12" s="5" t="s">
        <v>125</v>
      </c>
      <c r="E12" s="3">
        <v>2490764</v>
      </c>
      <c r="F12" s="3"/>
      <c r="G12" s="3">
        <v>350</v>
      </c>
      <c r="H12" s="3"/>
      <c r="I12" s="3">
        <v>0</v>
      </c>
      <c r="J12" s="3"/>
      <c r="K12" s="3">
        <v>0</v>
      </c>
      <c r="L12" s="3"/>
      <c r="M12" s="3">
        <v>0</v>
      </c>
      <c r="N12" s="3"/>
      <c r="O12" s="3">
        <v>871767400</v>
      </c>
      <c r="P12" s="3"/>
      <c r="Q12" s="3">
        <v>49026350</v>
      </c>
      <c r="R12" s="3"/>
      <c r="S12" s="3">
        <f t="shared" si="0"/>
        <v>822741050</v>
      </c>
    </row>
    <row r="13" spans="1:19">
      <c r="A13" s="2" t="s">
        <v>42</v>
      </c>
      <c r="C13" s="5" t="s">
        <v>123</v>
      </c>
      <c r="E13" s="3">
        <v>10233871</v>
      </c>
      <c r="F13" s="3"/>
      <c r="G13" s="3">
        <v>2400</v>
      </c>
      <c r="H13" s="3"/>
      <c r="I13" s="3">
        <v>0</v>
      </c>
      <c r="J13" s="3"/>
      <c r="K13" s="3">
        <v>0</v>
      </c>
      <c r="L13" s="3"/>
      <c r="M13" s="3">
        <v>0</v>
      </c>
      <c r="N13" s="3"/>
      <c r="O13" s="3">
        <v>24561290400</v>
      </c>
      <c r="P13" s="3"/>
      <c r="Q13" s="3">
        <v>0</v>
      </c>
      <c r="R13" s="3"/>
      <c r="S13" s="3">
        <f t="shared" si="0"/>
        <v>24561290400</v>
      </c>
    </row>
    <row r="14" spans="1:19">
      <c r="A14" s="2" t="s">
        <v>57</v>
      </c>
      <c r="C14" s="5" t="s">
        <v>123</v>
      </c>
      <c r="E14" s="3">
        <v>16000000</v>
      </c>
      <c r="F14" s="3"/>
      <c r="G14" s="3">
        <v>700</v>
      </c>
      <c r="H14" s="3"/>
      <c r="I14" s="3">
        <v>0</v>
      </c>
      <c r="J14" s="3"/>
      <c r="K14" s="3">
        <v>0</v>
      </c>
      <c r="L14" s="3"/>
      <c r="M14" s="3">
        <v>0</v>
      </c>
      <c r="N14" s="3"/>
      <c r="O14" s="3">
        <v>11200000000</v>
      </c>
      <c r="P14" s="3"/>
      <c r="Q14" s="3">
        <v>0</v>
      </c>
      <c r="R14" s="3"/>
      <c r="S14" s="3">
        <f t="shared" si="0"/>
        <v>11200000000</v>
      </c>
    </row>
    <row r="15" spans="1:19">
      <c r="A15" s="2" t="s">
        <v>52</v>
      </c>
      <c r="C15" s="5" t="s">
        <v>126</v>
      </c>
      <c r="E15" s="3">
        <v>85000000</v>
      </c>
      <c r="F15" s="3"/>
      <c r="G15" s="3">
        <v>7</v>
      </c>
      <c r="H15" s="3"/>
      <c r="I15" s="3">
        <v>0</v>
      </c>
      <c r="J15" s="3"/>
      <c r="K15" s="3">
        <v>0</v>
      </c>
      <c r="L15" s="3"/>
      <c r="M15" s="3">
        <v>0</v>
      </c>
      <c r="N15" s="3"/>
      <c r="O15" s="3">
        <v>595000000</v>
      </c>
      <c r="P15" s="3"/>
      <c r="Q15" s="3">
        <v>0</v>
      </c>
      <c r="R15" s="3"/>
      <c r="S15" s="3">
        <f t="shared" si="0"/>
        <v>595000000</v>
      </c>
    </row>
    <row r="16" spans="1:19">
      <c r="A16" s="2" t="s">
        <v>40</v>
      </c>
      <c r="C16" s="5" t="s">
        <v>127</v>
      </c>
      <c r="E16" s="3">
        <v>13304756</v>
      </c>
      <c r="F16" s="3"/>
      <c r="G16" s="3">
        <v>1440</v>
      </c>
      <c r="H16" s="3"/>
      <c r="I16" s="3">
        <v>0</v>
      </c>
      <c r="J16" s="3"/>
      <c r="K16" s="3">
        <v>0</v>
      </c>
      <c r="L16" s="3"/>
      <c r="M16" s="3">
        <v>0</v>
      </c>
      <c r="N16" s="3"/>
      <c r="O16" s="3">
        <v>19158848640</v>
      </c>
      <c r="P16" s="3"/>
      <c r="Q16" s="3">
        <v>0</v>
      </c>
      <c r="R16" s="3"/>
      <c r="S16" s="3">
        <f t="shared" si="0"/>
        <v>19158848640</v>
      </c>
    </row>
    <row r="17" spans="1:19">
      <c r="A17" s="2" t="s">
        <v>128</v>
      </c>
      <c r="C17" s="5" t="s">
        <v>129</v>
      </c>
      <c r="E17" s="3">
        <v>33968061</v>
      </c>
      <c r="F17" s="3"/>
      <c r="G17" s="3">
        <v>400</v>
      </c>
      <c r="H17" s="3"/>
      <c r="I17" s="3">
        <f>52775600-50</f>
        <v>52775550</v>
      </c>
      <c r="J17" s="3"/>
      <c r="K17" s="3">
        <v>0</v>
      </c>
      <c r="L17" s="3"/>
      <c r="M17" s="3">
        <f>I17-K17</f>
        <v>52775550</v>
      </c>
      <c r="N17" s="3"/>
      <c r="O17" s="3">
        <v>13640000000</v>
      </c>
      <c r="P17" s="3"/>
      <c r="Q17" s="3">
        <v>0</v>
      </c>
      <c r="R17" s="3"/>
      <c r="S17" s="3">
        <f t="shared" si="0"/>
        <v>13640000000</v>
      </c>
    </row>
    <row r="18" spans="1:19">
      <c r="A18" s="2" t="s">
        <v>35</v>
      </c>
      <c r="C18" s="5" t="s">
        <v>130</v>
      </c>
      <c r="E18" s="3">
        <v>900000</v>
      </c>
      <c r="F18" s="3"/>
      <c r="G18" s="3">
        <v>2500</v>
      </c>
      <c r="H18" s="3"/>
      <c r="I18" s="3">
        <v>0</v>
      </c>
      <c r="J18" s="3"/>
      <c r="K18" s="3">
        <v>0</v>
      </c>
      <c r="L18" s="3"/>
      <c r="M18" s="3">
        <v>0</v>
      </c>
      <c r="N18" s="3"/>
      <c r="O18" s="3">
        <v>2250000000</v>
      </c>
      <c r="P18" s="3"/>
      <c r="Q18" s="3">
        <v>0</v>
      </c>
      <c r="R18" s="3"/>
      <c r="S18" s="3">
        <f t="shared" si="0"/>
        <v>2250000000</v>
      </c>
    </row>
    <row r="19" spans="1:19">
      <c r="A19" s="2" t="s">
        <v>51</v>
      </c>
      <c r="C19" s="5" t="s">
        <v>131</v>
      </c>
      <c r="E19" s="3">
        <v>44400000</v>
      </c>
      <c r="F19" s="3"/>
      <c r="G19" s="3">
        <v>1700</v>
      </c>
      <c r="H19" s="3"/>
      <c r="I19" s="3">
        <v>0</v>
      </c>
      <c r="J19" s="3"/>
      <c r="K19" s="3">
        <v>0</v>
      </c>
      <c r="L19" s="3"/>
      <c r="M19" s="3">
        <v>0</v>
      </c>
      <c r="N19" s="3"/>
      <c r="O19" s="3">
        <v>75480000000</v>
      </c>
      <c r="P19" s="3"/>
      <c r="Q19" s="3">
        <v>0</v>
      </c>
      <c r="R19" s="3"/>
      <c r="S19" s="3">
        <f t="shared" si="0"/>
        <v>75480000000</v>
      </c>
    </row>
    <row r="20" spans="1:19">
      <c r="A20" s="2" t="s">
        <v>19</v>
      </c>
      <c r="C20" s="5" t="s">
        <v>132</v>
      </c>
      <c r="E20" s="3">
        <v>34263645</v>
      </c>
      <c r="F20" s="3"/>
      <c r="G20" s="3">
        <v>130</v>
      </c>
      <c r="H20" s="3"/>
      <c r="I20" s="3">
        <v>0</v>
      </c>
      <c r="J20" s="3"/>
      <c r="K20" s="3">
        <v>0</v>
      </c>
      <c r="L20" s="3"/>
      <c r="M20" s="3">
        <v>0</v>
      </c>
      <c r="N20" s="3"/>
      <c r="O20" s="3">
        <v>4454273850</v>
      </c>
      <c r="P20" s="3"/>
      <c r="Q20" s="3">
        <v>0</v>
      </c>
      <c r="R20" s="3"/>
      <c r="S20" s="3">
        <f t="shared" si="0"/>
        <v>4454273850</v>
      </c>
    </row>
    <row r="21" spans="1:19">
      <c r="A21" s="2" t="s">
        <v>21</v>
      </c>
      <c r="C21" s="5" t="s">
        <v>123</v>
      </c>
      <c r="E21" s="3">
        <v>31350000</v>
      </c>
      <c r="F21" s="3"/>
      <c r="G21" s="3">
        <v>1350</v>
      </c>
      <c r="H21" s="3"/>
      <c r="I21" s="3">
        <v>0</v>
      </c>
      <c r="J21" s="3"/>
      <c r="K21" s="3">
        <v>0</v>
      </c>
      <c r="L21" s="3"/>
      <c r="M21" s="3">
        <v>0</v>
      </c>
      <c r="N21" s="3"/>
      <c r="O21" s="3">
        <v>42322500000</v>
      </c>
      <c r="P21" s="3"/>
      <c r="Q21" s="3">
        <v>0</v>
      </c>
      <c r="R21" s="3"/>
      <c r="S21" s="3">
        <f t="shared" si="0"/>
        <v>42322500000</v>
      </c>
    </row>
    <row r="22" spans="1:19">
      <c r="A22" s="2" t="s">
        <v>133</v>
      </c>
      <c r="C22" s="5" t="s">
        <v>134</v>
      </c>
      <c r="E22" s="3">
        <v>785000</v>
      </c>
      <c r="F22" s="3"/>
      <c r="G22" s="3">
        <v>300</v>
      </c>
      <c r="H22" s="3"/>
      <c r="I22" s="3">
        <v>0</v>
      </c>
      <c r="J22" s="3"/>
      <c r="K22" s="3">
        <v>0</v>
      </c>
      <c r="L22" s="3"/>
      <c r="M22" s="3">
        <v>0</v>
      </c>
      <c r="N22" s="3"/>
      <c r="O22" s="3">
        <v>235500000</v>
      </c>
      <c r="P22" s="3"/>
      <c r="Q22" s="3">
        <v>0</v>
      </c>
      <c r="R22" s="3"/>
      <c r="S22" s="3">
        <f t="shared" si="0"/>
        <v>235500000</v>
      </c>
    </row>
    <row r="23" spans="1:19">
      <c r="A23" s="2" t="s">
        <v>53</v>
      </c>
      <c r="C23" s="5" t="s">
        <v>135</v>
      </c>
      <c r="E23" s="3">
        <v>7471662</v>
      </c>
      <c r="F23" s="3"/>
      <c r="G23" s="3">
        <v>5100</v>
      </c>
      <c r="H23" s="3"/>
      <c r="I23" s="3">
        <v>38105476200</v>
      </c>
      <c r="J23" s="3"/>
      <c r="K23" s="3">
        <v>5437246457</v>
      </c>
      <c r="L23" s="3"/>
      <c r="M23" s="3">
        <f>I23-K23</f>
        <v>32668229743</v>
      </c>
      <c r="N23" s="3"/>
      <c r="O23" s="3">
        <v>38105476200</v>
      </c>
      <c r="P23" s="3"/>
      <c r="Q23" s="3">
        <v>5437246457</v>
      </c>
      <c r="R23" s="3"/>
      <c r="S23" s="3">
        <f t="shared" si="0"/>
        <v>32668229743</v>
      </c>
    </row>
    <row r="24" spans="1:19">
      <c r="A24" s="2" t="s">
        <v>23</v>
      </c>
      <c r="C24" s="5" t="s">
        <v>136</v>
      </c>
      <c r="E24" s="3">
        <v>850493</v>
      </c>
      <c r="F24" s="3"/>
      <c r="G24" s="3">
        <v>23500</v>
      </c>
      <c r="H24" s="3"/>
      <c r="I24" s="3">
        <v>19986585500</v>
      </c>
      <c r="J24" s="3"/>
      <c r="K24" s="3">
        <v>2851873327</v>
      </c>
      <c r="L24" s="3"/>
      <c r="M24" s="3">
        <f>I24-K24</f>
        <v>17134712173</v>
      </c>
      <c r="N24" s="3"/>
      <c r="O24" s="3">
        <v>19986585500</v>
      </c>
      <c r="P24" s="3"/>
      <c r="Q24" s="3">
        <v>54608157</v>
      </c>
      <c r="R24" s="3"/>
      <c r="S24" s="3">
        <f t="shared" si="0"/>
        <v>19931977343</v>
      </c>
    </row>
    <row r="25" spans="1:19">
      <c r="A25" s="2" t="s">
        <v>15</v>
      </c>
      <c r="C25" s="5" t="s">
        <v>123</v>
      </c>
      <c r="E25" s="3">
        <v>34740000</v>
      </c>
      <c r="F25" s="3"/>
      <c r="G25" s="3">
        <v>64</v>
      </c>
      <c r="H25" s="3"/>
      <c r="I25" s="3">
        <v>0</v>
      </c>
      <c r="J25" s="3"/>
      <c r="K25" s="3">
        <v>0</v>
      </c>
      <c r="L25" s="3"/>
      <c r="M25" s="3">
        <v>0</v>
      </c>
      <c r="N25" s="3"/>
      <c r="O25" s="3">
        <v>2223360000</v>
      </c>
      <c r="P25" s="3"/>
      <c r="Q25" s="3">
        <v>0</v>
      </c>
      <c r="R25" s="3"/>
      <c r="S25" s="3">
        <f t="shared" si="0"/>
        <v>2223360000</v>
      </c>
    </row>
    <row r="26" spans="1:19">
      <c r="A26" s="2" t="s">
        <v>48</v>
      </c>
      <c r="C26" s="5" t="s">
        <v>137</v>
      </c>
      <c r="E26" s="3">
        <v>20884146</v>
      </c>
      <c r="F26" s="3"/>
      <c r="G26" s="3">
        <v>500</v>
      </c>
      <c r="H26" s="3"/>
      <c r="I26" s="3">
        <v>0</v>
      </c>
      <c r="J26" s="3"/>
      <c r="K26" s="3">
        <v>0</v>
      </c>
      <c r="L26" s="3"/>
      <c r="M26" s="3">
        <v>0</v>
      </c>
      <c r="N26" s="3"/>
      <c r="O26" s="3">
        <v>10442073000</v>
      </c>
      <c r="P26" s="3"/>
      <c r="Q26" s="3">
        <v>0</v>
      </c>
      <c r="R26" s="3"/>
      <c r="S26" s="3">
        <f t="shared" si="0"/>
        <v>10442073000</v>
      </c>
    </row>
    <row r="27" spans="1:19">
      <c r="A27" s="2" t="s">
        <v>36</v>
      </c>
      <c r="C27" s="5" t="s">
        <v>138</v>
      </c>
      <c r="E27" s="3">
        <v>26550844</v>
      </c>
      <c r="F27" s="3"/>
      <c r="G27" s="3">
        <v>2150</v>
      </c>
      <c r="H27" s="3"/>
      <c r="I27" s="3">
        <v>0</v>
      </c>
      <c r="J27" s="3"/>
      <c r="K27" s="3">
        <v>0</v>
      </c>
      <c r="L27" s="3"/>
      <c r="M27" s="3">
        <v>0</v>
      </c>
      <c r="N27" s="3"/>
      <c r="O27" s="3">
        <v>57084314600</v>
      </c>
      <c r="P27" s="3"/>
      <c r="Q27" s="3">
        <v>0</v>
      </c>
      <c r="R27" s="3"/>
      <c r="S27" s="3">
        <f t="shared" si="0"/>
        <v>57084314600</v>
      </c>
    </row>
    <row r="28" spans="1:19">
      <c r="A28" s="2" t="s">
        <v>47</v>
      </c>
      <c r="C28" s="5" t="s">
        <v>139</v>
      </c>
      <c r="E28" s="3">
        <v>1700000</v>
      </c>
      <c r="F28" s="3"/>
      <c r="G28" s="3">
        <v>590</v>
      </c>
      <c r="H28" s="3"/>
      <c r="I28" s="3">
        <v>0</v>
      </c>
      <c r="J28" s="3"/>
      <c r="K28" s="3">
        <v>0</v>
      </c>
      <c r="L28" s="3"/>
      <c r="M28" s="3">
        <v>0</v>
      </c>
      <c r="N28" s="3"/>
      <c r="O28" s="3">
        <v>1003003145</v>
      </c>
      <c r="P28" s="3"/>
      <c r="Q28" s="3">
        <v>0</v>
      </c>
      <c r="R28" s="3"/>
      <c r="S28" s="3">
        <f t="shared" si="0"/>
        <v>1003003145</v>
      </c>
    </row>
    <row r="29" spans="1:19">
      <c r="A29" s="2" t="s">
        <v>37</v>
      </c>
      <c r="C29" s="5" t="s">
        <v>140</v>
      </c>
      <c r="E29" s="3">
        <v>4000000</v>
      </c>
      <c r="F29" s="3"/>
      <c r="G29" s="3">
        <v>2750</v>
      </c>
      <c r="H29" s="3"/>
      <c r="I29" s="3">
        <v>0</v>
      </c>
      <c r="J29" s="3"/>
      <c r="K29" s="3">
        <v>0</v>
      </c>
      <c r="L29" s="3"/>
      <c r="M29" s="3">
        <v>0</v>
      </c>
      <c r="N29" s="3"/>
      <c r="O29" s="3">
        <v>11000000000</v>
      </c>
      <c r="P29" s="3"/>
      <c r="Q29" s="3">
        <v>0</v>
      </c>
      <c r="R29" s="3"/>
      <c r="S29" s="3">
        <f t="shared" si="0"/>
        <v>11000000000</v>
      </c>
    </row>
    <row r="30" spans="1:19">
      <c r="A30" s="2" t="s">
        <v>33</v>
      </c>
      <c r="C30" s="5" t="s">
        <v>141</v>
      </c>
      <c r="E30" s="3">
        <v>593827</v>
      </c>
      <c r="F30" s="3"/>
      <c r="G30" s="3">
        <v>17165</v>
      </c>
      <c r="H30" s="3"/>
      <c r="I30" s="3">
        <v>0</v>
      </c>
      <c r="J30" s="3"/>
      <c r="K30" s="3">
        <v>0</v>
      </c>
      <c r="L30" s="3"/>
      <c r="M30" s="3">
        <v>0</v>
      </c>
      <c r="N30" s="3"/>
      <c r="O30" s="3">
        <v>10193040455</v>
      </c>
      <c r="P30" s="3"/>
      <c r="Q30" s="3">
        <v>0</v>
      </c>
      <c r="R30" s="3"/>
      <c r="S30" s="3">
        <f t="shared" si="0"/>
        <v>10193040455</v>
      </c>
    </row>
    <row r="31" spans="1:19">
      <c r="A31" s="2" t="s">
        <v>32</v>
      </c>
      <c r="C31" s="5" t="s">
        <v>123</v>
      </c>
      <c r="E31" s="3">
        <v>3000001</v>
      </c>
      <c r="F31" s="3"/>
      <c r="G31" s="3">
        <v>50</v>
      </c>
      <c r="H31" s="3"/>
      <c r="I31" s="3">
        <v>0</v>
      </c>
      <c r="J31" s="3"/>
      <c r="K31" s="3">
        <v>0</v>
      </c>
      <c r="L31" s="3"/>
      <c r="M31" s="3">
        <v>0</v>
      </c>
      <c r="N31" s="3"/>
      <c r="O31" s="3">
        <v>150000000</v>
      </c>
      <c r="P31" s="3"/>
      <c r="Q31" s="3">
        <v>0</v>
      </c>
      <c r="R31" s="3"/>
      <c r="S31" s="3">
        <f t="shared" si="0"/>
        <v>150000000</v>
      </c>
    </row>
    <row r="32" spans="1:19">
      <c r="A32" s="2" t="s">
        <v>54</v>
      </c>
      <c r="C32" s="5" t="s">
        <v>125</v>
      </c>
      <c r="E32" s="3">
        <v>5000000</v>
      </c>
      <c r="F32" s="3"/>
      <c r="G32" s="3">
        <v>1100</v>
      </c>
      <c r="H32" s="3"/>
      <c r="I32" s="3">
        <v>0</v>
      </c>
      <c r="J32" s="3"/>
      <c r="K32" s="3">
        <v>0</v>
      </c>
      <c r="L32" s="3"/>
      <c r="M32" s="3">
        <v>0</v>
      </c>
      <c r="N32" s="3"/>
      <c r="O32" s="3">
        <v>5500000000</v>
      </c>
      <c r="P32" s="3"/>
      <c r="Q32" s="3">
        <v>0</v>
      </c>
      <c r="R32" s="3"/>
      <c r="S32" s="3">
        <f t="shared" si="0"/>
        <v>5500000000</v>
      </c>
    </row>
    <row r="33" spans="1:22">
      <c r="A33" s="2" t="s">
        <v>55</v>
      </c>
      <c r="C33" s="5" t="s">
        <v>127</v>
      </c>
      <c r="E33" s="3">
        <v>3100000</v>
      </c>
      <c r="F33" s="3"/>
      <c r="G33" s="3">
        <v>6500</v>
      </c>
      <c r="H33" s="3"/>
      <c r="I33" s="3">
        <v>0</v>
      </c>
      <c r="J33" s="3"/>
      <c r="K33" s="3">
        <v>0</v>
      </c>
      <c r="L33" s="3"/>
      <c r="M33" s="3">
        <v>0</v>
      </c>
      <c r="N33" s="3"/>
      <c r="O33" s="3">
        <v>20150000000</v>
      </c>
      <c r="P33" s="3"/>
      <c r="Q33" s="3">
        <v>0</v>
      </c>
      <c r="R33" s="3"/>
      <c r="S33" s="3">
        <f t="shared" si="0"/>
        <v>20150000000</v>
      </c>
    </row>
    <row r="34" spans="1:22">
      <c r="A34" s="2" t="s">
        <v>38</v>
      </c>
      <c r="C34" s="5" t="s">
        <v>142</v>
      </c>
      <c r="E34" s="3">
        <v>6459853</v>
      </c>
      <c r="F34" s="3"/>
      <c r="G34" s="3">
        <v>500</v>
      </c>
      <c r="H34" s="3"/>
      <c r="I34" s="3">
        <v>0</v>
      </c>
      <c r="J34" s="3"/>
      <c r="K34" s="3">
        <v>0</v>
      </c>
      <c r="L34" s="3"/>
      <c r="M34" s="3">
        <v>0</v>
      </c>
      <c r="N34" s="3"/>
      <c r="O34" s="3">
        <v>3229926500</v>
      </c>
      <c r="P34" s="3"/>
      <c r="Q34" s="3">
        <v>0</v>
      </c>
      <c r="R34" s="3"/>
      <c r="S34" s="3">
        <f t="shared" si="0"/>
        <v>3229926500</v>
      </c>
    </row>
    <row r="35" spans="1:22">
      <c r="A35" s="2" t="s">
        <v>143</v>
      </c>
      <c r="C35" s="5" t="s">
        <v>144</v>
      </c>
      <c r="E35" s="3">
        <v>23629704</v>
      </c>
      <c r="F35" s="3"/>
      <c r="G35" s="3">
        <v>20</v>
      </c>
      <c r="H35" s="3"/>
      <c r="I35" s="3">
        <v>0</v>
      </c>
      <c r="J35" s="3"/>
      <c r="K35" s="3">
        <v>0</v>
      </c>
      <c r="L35" s="3"/>
      <c r="M35" s="3">
        <v>0</v>
      </c>
      <c r="N35" s="3"/>
      <c r="O35" s="3">
        <v>472594080</v>
      </c>
      <c r="P35" s="3"/>
      <c r="Q35" s="3">
        <v>0</v>
      </c>
      <c r="R35" s="3"/>
      <c r="S35" s="3">
        <f t="shared" si="0"/>
        <v>472594080</v>
      </c>
    </row>
    <row r="36" spans="1:22">
      <c r="A36" s="2" t="s">
        <v>30</v>
      </c>
      <c r="C36" s="5" t="s">
        <v>145</v>
      </c>
      <c r="E36" s="3">
        <v>1100000</v>
      </c>
      <c r="F36" s="3"/>
      <c r="G36" s="3">
        <v>5650</v>
      </c>
      <c r="H36" s="3"/>
      <c r="I36" s="3">
        <v>0</v>
      </c>
      <c r="J36" s="3"/>
      <c r="K36" s="3">
        <v>0</v>
      </c>
      <c r="L36" s="3"/>
      <c r="M36" s="3">
        <v>0</v>
      </c>
      <c r="N36" s="3"/>
      <c r="O36" s="3">
        <v>6215000000</v>
      </c>
      <c r="P36" s="3"/>
      <c r="Q36" s="3">
        <v>784778576</v>
      </c>
      <c r="R36" s="3"/>
      <c r="S36" s="3">
        <f t="shared" si="0"/>
        <v>5430221424</v>
      </c>
    </row>
    <row r="37" spans="1:22">
      <c r="A37" s="2" t="s">
        <v>146</v>
      </c>
      <c r="C37" s="5" t="s">
        <v>147</v>
      </c>
      <c r="E37" s="3">
        <v>6000000</v>
      </c>
      <c r="F37" s="3"/>
      <c r="G37" s="3">
        <v>212</v>
      </c>
      <c r="H37" s="3"/>
      <c r="I37" s="3">
        <v>0</v>
      </c>
      <c r="J37" s="3"/>
      <c r="K37" s="3">
        <v>0</v>
      </c>
      <c r="L37" s="3"/>
      <c r="M37" s="3">
        <v>0</v>
      </c>
      <c r="N37" s="3"/>
      <c r="O37" s="3">
        <v>1272000000</v>
      </c>
      <c r="P37" s="3"/>
      <c r="Q37" s="3">
        <v>0</v>
      </c>
      <c r="R37" s="3"/>
      <c r="S37" s="3">
        <f t="shared" si="0"/>
        <v>1272000000</v>
      </c>
    </row>
    <row r="38" spans="1:22">
      <c r="A38" s="2" t="s">
        <v>27</v>
      </c>
      <c r="C38" s="5" t="s">
        <v>148</v>
      </c>
      <c r="E38" s="3">
        <v>1673330</v>
      </c>
      <c r="F38" s="3"/>
      <c r="G38" s="3">
        <v>800</v>
      </c>
      <c r="H38" s="3"/>
      <c r="I38" s="3">
        <v>0</v>
      </c>
      <c r="J38" s="3"/>
      <c r="K38" s="3">
        <v>0</v>
      </c>
      <c r="L38" s="3"/>
      <c r="M38" s="3">
        <v>0</v>
      </c>
      <c r="N38" s="3"/>
      <c r="O38" s="3">
        <v>1338666741</v>
      </c>
      <c r="P38" s="3"/>
      <c r="Q38" s="3">
        <v>0</v>
      </c>
      <c r="R38" s="3"/>
      <c r="S38" s="3">
        <f t="shared" si="0"/>
        <v>1338666741</v>
      </c>
      <c r="V38" s="16"/>
    </row>
    <row r="39" spans="1:22">
      <c r="A39" s="2" t="s">
        <v>39</v>
      </c>
      <c r="C39" s="5" t="s">
        <v>138</v>
      </c>
      <c r="E39" s="3">
        <v>24672280</v>
      </c>
      <c r="F39" s="3"/>
      <c r="G39" s="3">
        <v>1300</v>
      </c>
      <c r="H39" s="3"/>
      <c r="I39" s="3">
        <v>0</v>
      </c>
      <c r="J39" s="3"/>
      <c r="K39" s="3">
        <v>0</v>
      </c>
      <c r="L39" s="3"/>
      <c r="M39" s="3">
        <v>0</v>
      </c>
      <c r="N39" s="3"/>
      <c r="O39" s="3">
        <v>32073964000</v>
      </c>
      <c r="P39" s="3"/>
      <c r="Q39" s="3">
        <v>0</v>
      </c>
      <c r="R39" s="3"/>
      <c r="S39" s="3">
        <f t="shared" si="0"/>
        <v>32073964000</v>
      </c>
    </row>
    <row r="40" spans="1:22">
      <c r="A40" s="2" t="s">
        <v>49</v>
      </c>
      <c r="C40" s="5" t="s">
        <v>147</v>
      </c>
      <c r="E40" s="3">
        <v>3573734</v>
      </c>
      <c r="F40" s="3"/>
      <c r="G40" s="3">
        <v>450</v>
      </c>
      <c r="H40" s="3"/>
      <c r="I40" s="3">
        <v>0</v>
      </c>
      <c r="J40" s="3"/>
      <c r="K40" s="3">
        <v>0</v>
      </c>
      <c r="L40" s="3"/>
      <c r="M40" s="3">
        <v>0</v>
      </c>
      <c r="N40" s="3"/>
      <c r="O40" s="3">
        <v>1608180300</v>
      </c>
      <c r="P40" s="3"/>
      <c r="Q40" s="3">
        <v>0</v>
      </c>
      <c r="R40" s="3"/>
      <c r="S40" s="3">
        <f t="shared" si="0"/>
        <v>1608180300</v>
      </c>
    </row>
    <row r="41" spans="1:22">
      <c r="A41" s="2" t="s">
        <v>149</v>
      </c>
      <c r="C41" s="5" t="s">
        <v>150</v>
      </c>
      <c r="E41" s="3">
        <v>2500000</v>
      </c>
      <c r="F41" s="3"/>
      <c r="G41" s="3">
        <v>1700</v>
      </c>
      <c r="H41" s="3"/>
      <c r="I41" s="3">
        <v>0</v>
      </c>
      <c r="J41" s="3"/>
      <c r="K41" s="3">
        <v>0</v>
      </c>
      <c r="L41" s="3"/>
      <c r="M41" s="3">
        <v>0</v>
      </c>
      <c r="N41" s="3"/>
      <c r="O41" s="3">
        <v>4250000000</v>
      </c>
      <c r="P41" s="3"/>
      <c r="Q41" s="3">
        <v>0</v>
      </c>
      <c r="R41" s="3"/>
      <c r="S41" s="3">
        <f t="shared" si="0"/>
        <v>4250000000</v>
      </c>
    </row>
    <row r="42" spans="1:22">
      <c r="A42" s="2" t="s">
        <v>151</v>
      </c>
      <c r="C42" s="5" t="s">
        <v>152</v>
      </c>
      <c r="E42" s="3">
        <v>25453</v>
      </c>
      <c r="F42" s="3"/>
      <c r="G42" s="3">
        <v>40</v>
      </c>
      <c r="H42" s="3"/>
      <c r="I42" s="3">
        <v>0</v>
      </c>
      <c r="J42" s="3"/>
      <c r="K42" s="3">
        <v>0</v>
      </c>
      <c r="L42" s="3"/>
      <c r="M42" s="3">
        <v>0</v>
      </c>
      <c r="N42" s="3"/>
      <c r="O42" s="3">
        <v>1079923</v>
      </c>
      <c r="P42" s="3"/>
      <c r="Q42" s="3">
        <v>16466</v>
      </c>
      <c r="R42" s="3"/>
      <c r="S42" s="3">
        <f>O42-Q42</f>
        <v>1063457</v>
      </c>
    </row>
    <row r="43" spans="1:22" ht="19.5" thickBot="1">
      <c r="C43" s="5"/>
      <c r="E43" s="3"/>
      <c r="F43" s="3"/>
      <c r="G43" s="3"/>
      <c r="H43" s="3"/>
      <c r="I43" s="7">
        <f>SUM(I8:I42)</f>
        <v>58144837250</v>
      </c>
      <c r="J43" s="3"/>
      <c r="K43" s="7">
        <f>SUM(K8:K42)</f>
        <v>8289119784</v>
      </c>
      <c r="L43" s="3"/>
      <c r="M43" s="7">
        <f>SUM(M8:M42)</f>
        <v>49855717466</v>
      </c>
      <c r="N43" s="3"/>
      <c r="O43" s="7">
        <f>SUM(O8:O42)</f>
        <v>437675671794</v>
      </c>
      <c r="P43" s="3"/>
      <c r="Q43" s="7">
        <f>SUM(Q8:Q42)</f>
        <v>6325676006</v>
      </c>
      <c r="R43" s="3"/>
      <c r="S43" s="7">
        <f>SUM(S8:S42)</f>
        <v>431349995788</v>
      </c>
    </row>
    <row r="44" spans="1:22" ht="19.5" thickTop="1">
      <c r="C44" s="5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22">
      <c r="I45" s="16"/>
      <c r="K45" s="16"/>
      <c r="O45" s="16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conditionalFormatting sqref="U1:U1048576 O1:O1048576">
    <cfRule type="duplicateValues" dxfId="1" priority="1"/>
  </conditionalFormatting>
  <pageMargins left="0.7" right="0.7" top="0.75" bottom="0.75" header="0.3" footer="0.3"/>
  <pageSetup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6"/>
  <sheetViews>
    <sheetView rightToLeft="1" view="pageBreakPreview" zoomScaleNormal="100" zoomScaleSheetLayoutView="100" workbookViewId="0">
      <selection activeCell="I52" sqref="I52"/>
    </sheetView>
  </sheetViews>
  <sheetFormatPr defaultRowHeight="15"/>
  <cols>
    <col min="1" max="1" width="30.425781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4257812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3.25">
      <c r="A3" s="10" t="s">
        <v>101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3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3.25">
      <c r="A6" s="10" t="s">
        <v>3</v>
      </c>
      <c r="C6" s="11" t="s">
        <v>103</v>
      </c>
      <c r="D6" s="11" t="s">
        <v>103</v>
      </c>
      <c r="E6" s="11" t="s">
        <v>103</v>
      </c>
      <c r="F6" s="11" t="s">
        <v>103</v>
      </c>
      <c r="G6" s="11" t="s">
        <v>103</v>
      </c>
      <c r="H6" s="11" t="s">
        <v>103</v>
      </c>
      <c r="I6" s="11" t="s">
        <v>103</v>
      </c>
      <c r="K6" s="11" t="s">
        <v>104</v>
      </c>
      <c r="L6" s="11" t="s">
        <v>104</v>
      </c>
      <c r="M6" s="11" t="s">
        <v>104</v>
      </c>
      <c r="N6" s="11" t="s">
        <v>104</v>
      </c>
      <c r="O6" s="11" t="s">
        <v>104</v>
      </c>
      <c r="P6" s="11" t="s">
        <v>104</v>
      </c>
      <c r="Q6" s="11" t="s">
        <v>104</v>
      </c>
    </row>
    <row r="7" spans="1:17" ht="23.25">
      <c r="A7" s="11" t="s">
        <v>3</v>
      </c>
      <c r="C7" s="11" t="s">
        <v>7</v>
      </c>
      <c r="E7" s="11" t="s">
        <v>153</v>
      </c>
      <c r="G7" s="11" t="s">
        <v>154</v>
      </c>
      <c r="I7" s="11" t="s">
        <v>155</v>
      </c>
      <c r="K7" s="11" t="s">
        <v>7</v>
      </c>
      <c r="M7" s="11" t="s">
        <v>153</v>
      </c>
      <c r="O7" s="11" t="s">
        <v>154</v>
      </c>
      <c r="Q7" s="11" t="s">
        <v>155</v>
      </c>
    </row>
    <row r="8" spans="1:17" ht="18.75">
      <c r="A8" s="2" t="s">
        <v>46</v>
      </c>
      <c r="C8" s="3">
        <v>4208399</v>
      </c>
      <c r="D8" s="3"/>
      <c r="E8" s="3">
        <v>114331202179</v>
      </c>
      <c r="F8" s="3"/>
      <c r="G8" s="3">
        <v>95966256055</v>
      </c>
      <c r="H8" s="3"/>
      <c r="I8" s="3">
        <f>E8-G8</f>
        <v>18364946124</v>
      </c>
      <c r="J8" s="3"/>
      <c r="K8" s="3">
        <v>4208399</v>
      </c>
      <c r="L8" s="3"/>
      <c r="M8" s="3">
        <v>114331202179</v>
      </c>
      <c r="N8" s="3"/>
      <c r="O8" s="3">
        <v>103919488803</v>
      </c>
      <c r="P8" s="3"/>
      <c r="Q8" s="3">
        <f>M8-O8</f>
        <v>10411713376</v>
      </c>
    </row>
    <row r="9" spans="1:17" ht="18.75">
      <c r="A9" s="2" t="s">
        <v>39</v>
      </c>
      <c r="C9" s="3">
        <v>26672280</v>
      </c>
      <c r="D9" s="3"/>
      <c r="E9" s="3">
        <v>328768391181</v>
      </c>
      <c r="F9" s="3"/>
      <c r="G9" s="3">
        <v>277597181908</v>
      </c>
      <c r="H9" s="3"/>
      <c r="I9" s="3">
        <f t="shared" ref="I9:I53" si="0">E9-G9</f>
        <v>51171209273</v>
      </c>
      <c r="J9" s="3"/>
      <c r="K9" s="3">
        <v>26672280</v>
      </c>
      <c r="L9" s="3"/>
      <c r="M9" s="3">
        <v>328768391181</v>
      </c>
      <c r="N9" s="3"/>
      <c r="O9" s="3">
        <v>280183901069</v>
      </c>
      <c r="P9" s="3"/>
      <c r="Q9" s="3">
        <f t="shared" ref="Q9:Q56" si="1">M9-O9</f>
        <v>48584490112</v>
      </c>
    </row>
    <row r="10" spans="1:17" ht="18.75">
      <c r="A10" s="2" t="s">
        <v>22</v>
      </c>
      <c r="C10" s="3">
        <v>6450000</v>
      </c>
      <c r="D10" s="3"/>
      <c r="E10" s="3">
        <v>110408139450</v>
      </c>
      <c r="F10" s="3"/>
      <c r="G10" s="3">
        <v>103034773575</v>
      </c>
      <c r="H10" s="3"/>
      <c r="I10" s="3">
        <f t="shared" si="0"/>
        <v>7373365875</v>
      </c>
      <c r="J10" s="3"/>
      <c r="K10" s="3">
        <v>6450000</v>
      </c>
      <c r="L10" s="3"/>
      <c r="M10" s="3">
        <v>110408139450</v>
      </c>
      <c r="N10" s="3"/>
      <c r="O10" s="3">
        <v>146120876775</v>
      </c>
      <c r="P10" s="3"/>
      <c r="Q10" s="3">
        <f t="shared" si="1"/>
        <v>-35712737325</v>
      </c>
    </row>
    <row r="11" spans="1:17" ht="18.75">
      <c r="A11" s="2" t="s">
        <v>58</v>
      </c>
      <c r="C11" s="3">
        <v>6465047</v>
      </c>
      <c r="D11" s="3"/>
      <c r="E11" s="3">
        <v>130202510199</v>
      </c>
      <c r="F11" s="3"/>
      <c r="G11" s="3">
        <v>123316962959</v>
      </c>
      <c r="H11" s="3"/>
      <c r="I11" s="3">
        <f t="shared" si="0"/>
        <v>6885547240</v>
      </c>
      <c r="J11" s="3"/>
      <c r="K11" s="3">
        <v>6465047</v>
      </c>
      <c r="L11" s="3"/>
      <c r="M11" s="3">
        <v>130202510199</v>
      </c>
      <c r="N11" s="3"/>
      <c r="O11" s="3">
        <v>103899546826</v>
      </c>
      <c r="P11" s="3"/>
      <c r="Q11" s="3">
        <f t="shared" si="1"/>
        <v>26302963373</v>
      </c>
    </row>
    <row r="12" spans="1:17" ht="18.75">
      <c r="A12" s="2" t="s">
        <v>21</v>
      </c>
      <c r="C12" s="3">
        <v>28057807</v>
      </c>
      <c r="D12" s="3"/>
      <c r="E12" s="3">
        <v>270541371568</v>
      </c>
      <c r="F12" s="3"/>
      <c r="G12" s="3">
        <v>249917638152</v>
      </c>
      <c r="H12" s="3"/>
      <c r="I12" s="3">
        <f t="shared" si="0"/>
        <v>20623733416</v>
      </c>
      <c r="J12" s="3"/>
      <c r="K12" s="3">
        <v>28057807</v>
      </c>
      <c r="L12" s="3"/>
      <c r="M12" s="3">
        <v>270541371568</v>
      </c>
      <c r="N12" s="3"/>
      <c r="O12" s="3">
        <v>254263917719</v>
      </c>
      <c r="P12" s="3"/>
      <c r="Q12" s="3">
        <f t="shared" si="1"/>
        <v>16277453849</v>
      </c>
    </row>
    <row r="13" spans="1:17" ht="18.75">
      <c r="A13" s="2" t="s">
        <v>60</v>
      </c>
      <c r="C13" s="3">
        <v>5990742</v>
      </c>
      <c r="D13" s="3"/>
      <c r="E13" s="3">
        <v>36266541248</v>
      </c>
      <c r="F13" s="3"/>
      <c r="G13" s="3">
        <v>30966504842</v>
      </c>
      <c r="H13" s="3"/>
      <c r="I13" s="3">
        <f t="shared" si="0"/>
        <v>5300036406</v>
      </c>
      <c r="J13" s="3"/>
      <c r="K13" s="3">
        <v>5990742</v>
      </c>
      <c r="L13" s="3"/>
      <c r="M13" s="3">
        <v>36266541248</v>
      </c>
      <c r="N13" s="3"/>
      <c r="O13" s="3">
        <v>33467645618</v>
      </c>
      <c r="P13" s="3"/>
      <c r="Q13" s="3">
        <f t="shared" si="1"/>
        <v>2798895630</v>
      </c>
    </row>
    <row r="14" spans="1:17" ht="18.75">
      <c r="A14" s="2" t="s">
        <v>57</v>
      </c>
      <c r="C14" s="3">
        <v>31101913</v>
      </c>
      <c r="D14" s="3"/>
      <c r="E14" s="3">
        <v>244243167279</v>
      </c>
      <c r="F14" s="3"/>
      <c r="G14" s="3">
        <v>227014764626</v>
      </c>
      <c r="H14" s="3"/>
      <c r="I14" s="3">
        <f t="shared" si="0"/>
        <v>17228402653</v>
      </c>
      <c r="J14" s="3"/>
      <c r="K14" s="3">
        <v>31101913</v>
      </c>
      <c r="L14" s="3"/>
      <c r="M14" s="3">
        <v>244243167279</v>
      </c>
      <c r="N14" s="3"/>
      <c r="O14" s="3">
        <v>236239548622</v>
      </c>
      <c r="P14" s="3"/>
      <c r="Q14" s="3">
        <f t="shared" si="1"/>
        <v>8003618657</v>
      </c>
    </row>
    <row r="15" spans="1:17" ht="18.75">
      <c r="A15" s="2" t="s">
        <v>51</v>
      </c>
      <c r="C15" s="3">
        <v>69774525</v>
      </c>
      <c r="D15" s="3"/>
      <c r="E15" s="3">
        <v>442512758756</v>
      </c>
      <c r="F15" s="3"/>
      <c r="G15" s="3">
        <v>370428944193</v>
      </c>
      <c r="H15" s="3"/>
      <c r="I15" s="3">
        <f t="shared" si="0"/>
        <v>72083814563</v>
      </c>
      <c r="J15" s="3"/>
      <c r="K15" s="3">
        <v>69774525</v>
      </c>
      <c r="L15" s="3"/>
      <c r="M15" s="3">
        <v>442512758756</v>
      </c>
      <c r="N15" s="3"/>
      <c r="O15" s="3">
        <v>480833155901</v>
      </c>
      <c r="P15" s="3"/>
      <c r="Q15" s="3">
        <f t="shared" si="1"/>
        <v>-38320397145</v>
      </c>
    </row>
    <row r="16" spans="1:17" ht="18.75">
      <c r="A16" s="2" t="s">
        <v>20</v>
      </c>
      <c r="C16" s="3">
        <v>3802304</v>
      </c>
      <c r="D16" s="3"/>
      <c r="E16" s="3">
        <v>51883671357</v>
      </c>
      <c r="F16" s="3"/>
      <c r="G16" s="3">
        <v>53750489813</v>
      </c>
      <c r="H16" s="3"/>
      <c r="I16" s="3">
        <f t="shared" si="0"/>
        <v>-1866818456</v>
      </c>
      <c r="J16" s="3"/>
      <c r="K16" s="3">
        <v>3802304</v>
      </c>
      <c r="L16" s="3"/>
      <c r="M16" s="3">
        <v>51883671357</v>
      </c>
      <c r="N16" s="3"/>
      <c r="O16" s="3">
        <v>38385337898</v>
      </c>
      <c r="P16" s="3"/>
      <c r="Q16" s="3">
        <f t="shared" si="1"/>
        <v>13498333459</v>
      </c>
    </row>
    <row r="17" spans="1:17" ht="18.75">
      <c r="A17" s="2" t="s">
        <v>59</v>
      </c>
      <c r="C17" s="3">
        <v>10200</v>
      </c>
      <c r="D17" s="3"/>
      <c r="E17" s="3">
        <v>465323353</v>
      </c>
      <c r="F17" s="3"/>
      <c r="G17" s="3">
        <v>465323353</v>
      </c>
      <c r="H17" s="3"/>
      <c r="I17" s="3">
        <f t="shared" si="0"/>
        <v>0</v>
      </c>
      <c r="J17" s="3"/>
      <c r="K17" s="3">
        <v>10200</v>
      </c>
      <c r="L17" s="3"/>
      <c r="M17" s="3">
        <v>465323353</v>
      </c>
      <c r="N17" s="3"/>
      <c r="O17" s="3">
        <v>465323353</v>
      </c>
      <c r="P17" s="3"/>
      <c r="Q17" s="3">
        <f t="shared" si="1"/>
        <v>0</v>
      </c>
    </row>
    <row r="18" spans="1:17" ht="18.75">
      <c r="A18" s="2" t="s">
        <v>52</v>
      </c>
      <c r="C18" s="3">
        <v>98730020</v>
      </c>
      <c r="D18" s="3"/>
      <c r="E18" s="3">
        <v>241725165626</v>
      </c>
      <c r="F18" s="3"/>
      <c r="G18" s="3">
        <v>178359214941</v>
      </c>
      <c r="H18" s="3"/>
      <c r="I18" s="3">
        <f t="shared" si="0"/>
        <v>63365950685</v>
      </c>
      <c r="J18" s="3"/>
      <c r="K18" s="3">
        <v>98730020</v>
      </c>
      <c r="L18" s="3"/>
      <c r="M18" s="3">
        <v>241725165626</v>
      </c>
      <c r="N18" s="3"/>
      <c r="O18" s="3">
        <v>193649987059</v>
      </c>
      <c r="P18" s="3"/>
      <c r="Q18" s="3">
        <f t="shared" si="1"/>
        <v>48075178567</v>
      </c>
    </row>
    <row r="19" spans="1:17" ht="18.75">
      <c r="A19" s="2" t="s">
        <v>42</v>
      </c>
      <c r="C19" s="3">
        <v>20733871</v>
      </c>
      <c r="D19" s="3"/>
      <c r="E19" s="3">
        <v>305653781253</v>
      </c>
      <c r="F19" s="3"/>
      <c r="G19" s="3">
        <v>291396951696</v>
      </c>
      <c r="H19" s="3"/>
      <c r="I19" s="3">
        <f t="shared" si="0"/>
        <v>14256829557</v>
      </c>
      <c r="J19" s="3"/>
      <c r="K19" s="3">
        <v>20733871</v>
      </c>
      <c r="L19" s="3"/>
      <c r="M19" s="3">
        <v>305653781253</v>
      </c>
      <c r="N19" s="3"/>
      <c r="O19" s="3">
        <v>304968419401</v>
      </c>
      <c r="P19" s="3"/>
      <c r="Q19" s="3">
        <f t="shared" si="1"/>
        <v>685361852</v>
      </c>
    </row>
    <row r="20" spans="1:17" ht="18.75">
      <c r="A20" s="2" t="s">
        <v>41</v>
      </c>
      <c r="C20" s="3">
        <v>12800000</v>
      </c>
      <c r="D20" s="3"/>
      <c r="E20" s="3">
        <v>89448595200</v>
      </c>
      <c r="F20" s="3"/>
      <c r="G20" s="3">
        <v>73416556800</v>
      </c>
      <c r="H20" s="3"/>
      <c r="I20" s="3">
        <f t="shared" si="0"/>
        <v>16032038400</v>
      </c>
      <c r="J20" s="3"/>
      <c r="K20" s="3">
        <v>12800000</v>
      </c>
      <c r="L20" s="3"/>
      <c r="M20" s="3">
        <v>89448595200</v>
      </c>
      <c r="N20" s="3"/>
      <c r="O20" s="3">
        <v>65332944262</v>
      </c>
      <c r="P20" s="3"/>
      <c r="Q20" s="3">
        <f t="shared" si="1"/>
        <v>24115650938</v>
      </c>
    </row>
    <row r="21" spans="1:17" ht="18.75">
      <c r="A21" s="2" t="s">
        <v>43</v>
      </c>
      <c r="C21" s="3">
        <v>36766014</v>
      </c>
      <c r="D21" s="3"/>
      <c r="E21" s="3">
        <v>684530108938</v>
      </c>
      <c r="F21" s="3"/>
      <c r="G21" s="3">
        <v>655976135248</v>
      </c>
      <c r="H21" s="3"/>
      <c r="I21" s="3">
        <f t="shared" si="0"/>
        <v>28553973690</v>
      </c>
      <c r="J21" s="3"/>
      <c r="K21" s="3">
        <v>36766014</v>
      </c>
      <c r="L21" s="3"/>
      <c r="M21" s="3">
        <v>684530108938</v>
      </c>
      <c r="N21" s="3"/>
      <c r="O21" s="3">
        <v>534508135066</v>
      </c>
      <c r="P21" s="3"/>
      <c r="Q21" s="3">
        <f t="shared" si="1"/>
        <v>150021973872</v>
      </c>
    </row>
    <row r="22" spans="1:17" ht="18.75">
      <c r="A22" s="2" t="s">
        <v>40</v>
      </c>
      <c r="C22" s="3">
        <v>4500462</v>
      </c>
      <c r="D22" s="3"/>
      <c r="E22" s="3">
        <v>49255263604</v>
      </c>
      <c r="F22" s="3"/>
      <c r="G22" s="3">
        <v>73960580848</v>
      </c>
      <c r="H22" s="3"/>
      <c r="I22" s="3">
        <f t="shared" si="0"/>
        <v>-24705317244</v>
      </c>
      <c r="J22" s="3"/>
      <c r="K22" s="3">
        <v>4500462</v>
      </c>
      <c r="L22" s="3"/>
      <c r="M22" s="3">
        <v>49255263604</v>
      </c>
      <c r="N22" s="3"/>
      <c r="O22" s="3">
        <v>46582306983</v>
      </c>
      <c r="P22" s="3"/>
      <c r="Q22" s="3">
        <f t="shared" si="1"/>
        <v>2672956621</v>
      </c>
    </row>
    <row r="23" spans="1:17" ht="18.75">
      <c r="A23" s="2" t="s">
        <v>55</v>
      </c>
      <c r="C23" s="3">
        <v>3100000</v>
      </c>
      <c r="D23" s="3"/>
      <c r="E23" s="3">
        <v>101352343950</v>
      </c>
      <c r="F23" s="3"/>
      <c r="G23" s="3">
        <v>92415834450</v>
      </c>
      <c r="H23" s="3"/>
      <c r="I23" s="3">
        <f t="shared" si="0"/>
        <v>8936509500</v>
      </c>
      <c r="J23" s="3"/>
      <c r="K23" s="3">
        <v>3100000</v>
      </c>
      <c r="L23" s="3"/>
      <c r="M23" s="3">
        <v>101352343950</v>
      </c>
      <c r="N23" s="3"/>
      <c r="O23" s="3">
        <v>82246702950</v>
      </c>
      <c r="P23" s="3"/>
      <c r="Q23" s="3">
        <f t="shared" si="1"/>
        <v>19105641000</v>
      </c>
    </row>
    <row r="24" spans="1:17" ht="18.75">
      <c r="A24" s="2" t="s">
        <v>50</v>
      </c>
      <c r="C24" s="3">
        <v>1690006</v>
      </c>
      <c r="D24" s="3"/>
      <c r="E24" s="3">
        <v>35816543898</v>
      </c>
      <c r="F24" s="3"/>
      <c r="G24" s="3">
        <v>34486552265</v>
      </c>
      <c r="H24" s="3"/>
      <c r="I24" s="3">
        <f t="shared" si="0"/>
        <v>1329991633</v>
      </c>
      <c r="J24" s="3"/>
      <c r="K24" s="3">
        <v>1690006</v>
      </c>
      <c r="L24" s="3"/>
      <c r="M24" s="3">
        <v>35816543898</v>
      </c>
      <c r="N24" s="3"/>
      <c r="O24" s="3">
        <v>33665244452</v>
      </c>
      <c r="P24" s="3"/>
      <c r="Q24" s="3">
        <f t="shared" si="1"/>
        <v>2151299446</v>
      </c>
    </row>
    <row r="25" spans="1:17" ht="18.75">
      <c r="A25" s="2" t="s">
        <v>32</v>
      </c>
      <c r="C25" s="3">
        <v>8087084</v>
      </c>
      <c r="D25" s="3"/>
      <c r="E25" s="3">
        <v>55468864366</v>
      </c>
      <c r="F25" s="3"/>
      <c r="G25" s="3">
        <v>46866731832</v>
      </c>
      <c r="H25" s="3"/>
      <c r="I25" s="3">
        <f t="shared" si="0"/>
        <v>8602132534</v>
      </c>
      <c r="J25" s="3"/>
      <c r="K25" s="3">
        <v>8087084</v>
      </c>
      <c r="L25" s="3"/>
      <c r="M25" s="3">
        <v>55468864366</v>
      </c>
      <c r="N25" s="3"/>
      <c r="O25" s="3">
        <v>46866733998</v>
      </c>
      <c r="P25" s="3"/>
      <c r="Q25" s="3">
        <f t="shared" si="1"/>
        <v>8602130368</v>
      </c>
    </row>
    <row r="26" spans="1:17" ht="18.75">
      <c r="A26" s="2" t="s">
        <v>31</v>
      </c>
      <c r="C26" s="3">
        <v>5818182</v>
      </c>
      <c r="D26" s="3"/>
      <c r="E26" s="3">
        <v>44186427562</v>
      </c>
      <c r="F26" s="3"/>
      <c r="G26" s="3">
        <v>38345028107</v>
      </c>
      <c r="H26" s="3"/>
      <c r="I26" s="3">
        <f t="shared" si="0"/>
        <v>5841399455</v>
      </c>
      <c r="J26" s="3"/>
      <c r="K26" s="3">
        <v>5818182</v>
      </c>
      <c r="L26" s="3"/>
      <c r="M26" s="3">
        <v>44186427562</v>
      </c>
      <c r="N26" s="3"/>
      <c r="O26" s="3">
        <v>52861773288</v>
      </c>
      <c r="P26" s="3"/>
      <c r="Q26" s="3">
        <f t="shared" si="1"/>
        <v>-8675345726</v>
      </c>
    </row>
    <row r="27" spans="1:17" ht="18.75">
      <c r="A27" s="2" t="s">
        <v>37</v>
      </c>
      <c r="C27" s="3">
        <v>4000000</v>
      </c>
      <c r="D27" s="3"/>
      <c r="E27" s="3">
        <v>104494536000</v>
      </c>
      <c r="F27" s="3"/>
      <c r="G27" s="3">
        <v>81512100000</v>
      </c>
      <c r="H27" s="3"/>
      <c r="I27" s="3">
        <f t="shared" si="0"/>
        <v>22982436000</v>
      </c>
      <c r="J27" s="3"/>
      <c r="K27" s="3">
        <v>4000000</v>
      </c>
      <c r="L27" s="3"/>
      <c r="M27" s="3">
        <v>104494536000</v>
      </c>
      <c r="N27" s="3"/>
      <c r="O27" s="3">
        <v>91253790000</v>
      </c>
      <c r="P27" s="3"/>
      <c r="Q27" s="3">
        <f t="shared" si="1"/>
        <v>13240746000</v>
      </c>
    </row>
    <row r="28" spans="1:17" ht="18.75">
      <c r="A28" s="2" t="s">
        <v>35</v>
      </c>
      <c r="C28" s="3">
        <v>5250000</v>
      </c>
      <c r="D28" s="3"/>
      <c r="E28" s="3">
        <v>47908239750</v>
      </c>
      <c r="F28" s="3"/>
      <c r="G28" s="3">
        <v>46222579462</v>
      </c>
      <c r="H28" s="3"/>
      <c r="I28" s="3">
        <f t="shared" si="0"/>
        <v>1685660288</v>
      </c>
      <c r="J28" s="3"/>
      <c r="K28" s="3">
        <v>5250000</v>
      </c>
      <c r="L28" s="3"/>
      <c r="M28" s="3">
        <v>47908239750</v>
      </c>
      <c r="N28" s="3"/>
      <c r="O28" s="3">
        <v>45501442638</v>
      </c>
      <c r="P28" s="3"/>
      <c r="Q28" s="3">
        <f t="shared" si="1"/>
        <v>2406797112</v>
      </c>
    </row>
    <row r="29" spans="1:17" ht="18.75">
      <c r="A29" s="2" t="s">
        <v>33</v>
      </c>
      <c r="C29" s="3">
        <v>722639</v>
      </c>
      <c r="D29" s="3"/>
      <c r="E29" s="3">
        <v>90187498857</v>
      </c>
      <c r="F29" s="3"/>
      <c r="G29" s="3">
        <v>77113723634</v>
      </c>
      <c r="H29" s="3"/>
      <c r="I29" s="3">
        <f t="shared" si="0"/>
        <v>13073775223</v>
      </c>
      <c r="J29" s="3"/>
      <c r="K29" s="3">
        <v>722639</v>
      </c>
      <c r="L29" s="3"/>
      <c r="M29" s="3">
        <v>90187498857</v>
      </c>
      <c r="N29" s="3"/>
      <c r="O29" s="3">
        <v>66066402538</v>
      </c>
      <c r="P29" s="3"/>
      <c r="Q29" s="3">
        <f t="shared" si="1"/>
        <v>24121096319</v>
      </c>
    </row>
    <row r="30" spans="1:17" ht="18.75">
      <c r="A30" s="2" t="s">
        <v>48</v>
      </c>
      <c r="C30" s="3">
        <v>15600000</v>
      </c>
      <c r="D30" s="3"/>
      <c r="E30" s="3">
        <v>146232707400</v>
      </c>
      <c r="F30" s="3"/>
      <c r="G30" s="3">
        <v>136773327600</v>
      </c>
      <c r="H30" s="3"/>
      <c r="I30" s="3">
        <f t="shared" si="0"/>
        <v>9459379800</v>
      </c>
      <c r="J30" s="3"/>
      <c r="K30" s="3">
        <v>15600000</v>
      </c>
      <c r="L30" s="3"/>
      <c r="M30" s="3">
        <v>146232707400</v>
      </c>
      <c r="N30" s="3"/>
      <c r="O30" s="3">
        <v>129950168912</v>
      </c>
      <c r="P30" s="3"/>
      <c r="Q30" s="3">
        <f t="shared" si="1"/>
        <v>16282538488</v>
      </c>
    </row>
    <row r="31" spans="1:17" ht="18.75">
      <c r="A31" s="2" t="s">
        <v>36</v>
      </c>
      <c r="C31" s="3">
        <v>22325778</v>
      </c>
      <c r="D31" s="3"/>
      <c r="E31" s="3">
        <v>297385390920</v>
      </c>
      <c r="F31" s="3"/>
      <c r="G31" s="3">
        <v>258811203728</v>
      </c>
      <c r="H31" s="3"/>
      <c r="I31" s="3">
        <f t="shared" si="0"/>
        <v>38574187192</v>
      </c>
      <c r="J31" s="3"/>
      <c r="K31" s="3">
        <v>22325778</v>
      </c>
      <c r="L31" s="3"/>
      <c r="M31" s="3">
        <v>297385390920</v>
      </c>
      <c r="N31" s="3"/>
      <c r="O31" s="3">
        <v>290649994367</v>
      </c>
      <c r="P31" s="3"/>
      <c r="Q31" s="3">
        <f t="shared" si="1"/>
        <v>6735396553</v>
      </c>
    </row>
    <row r="32" spans="1:17" ht="18.75">
      <c r="A32" s="2" t="s">
        <v>25</v>
      </c>
      <c r="C32" s="3">
        <v>664168</v>
      </c>
      <c r="D32" s="3"/>
      <c r="E32" s="3">
        <v>94714616109</v>
      </c>
      <c r="F32" s="3"/>
      <c r="G32" s="3">
        <v>110832667098</v>
      </c>
      <c r="H32" s="3"/>
      <c r="I32" s="3">
        <f t="shared" si="0"/>
        <v>-16118050989</v>
      </c>
      <c r="J32" s="3"/>
      <c r="K32" s="3">
        <v>664168</v>
      </c>
      <c r="L32" s="3"/>
      <c r="M32" s="3">
        <v>94714616109</v>
      </c>
      <c r="N32" s="3"/>
      <c r="O32" s="3">
        <v>75813140785</v>
      </c>
      <c r="P32" s="3"/>
      <c r="Q32" s="3">
        <f t="shared" si="1"/>
        <v>18901475324</v>
      </c>
    </row>
    <row r="33" spans="1:17" ht="18.75">
      <c r="A33" s="2" t="s">
        <v>56</v>
      </c>
      <c r="C33" s="3">
        <v>9730439</v>
      </c>
      <c r="D33" s="3"/>
      <c r="E33" s="3">
        <v>119069002950</v>
      </c>
      <c r="F33" s="3"/>
      <c r="G33" s="3">
        <v>96534532226</v>
      </c>
      <c r="H33" s="3"/>
      <c r="I33" s="3">
        <f t="shared" si="0"/>
        <v>22534470724</v>
      </c>
      <c r="J33" s="3"/>
      <c r="K33" s="3">
        <v>9730439</v>
      </c>
      <c r="L33" s="3"/>
      <c r="M33" s="3">
        <v>119069002950</v>
      </c>
      <c r="N33" s="3"/>
      <c r="O33" s="3">
        <v>88514708309</v>
      </c>
      <c r="P33" s="3"/>
      <c r="Q33" s="3">
        <f t="shared" si="1"/>
        <v>30554294641</v>
      </c>
    </row>
    <row r="34" spans="1:17" ht="18.75">
      <c r="A34" s="2" t="s">
        <v>64</v>
      </c>
      <c r="C34" s="3">
        <v>6625031</v>
      </c>
      <c r="D34" s="3"/>
      <c r="E34" s="3">
        <v>83373848749</v>
      </c>
      <c r="F34" s="3"/>
      <c r="G34" s="3">
        <v>74156047668</v>
      </c>
      <c r="H34" s="3"/>
      <c r="I34" s="3">
        <f t="shared" si="0"/>
        <v>9217801081</v>
      </c>
      <c r="J34" s="3"/>
      <c r="K34" s="3">
        <v>6625031</v>
      </c>
      <c r="L34" s="3"/>
      <c r="M34" s="3">
        <v>83373848749</v>
      </c>
      <c r="N34" s="3"/>
      <c r="O34" s="3">
        <v>74156047668</v>
      </c>
      <c r="P34" s="3"/>
      <c r="Q34" s="3">
        <f t="shared" si="1"/>
        <v>9217801081</v>
      </c>
    </row>
    <row r="35" spans="1:17" ht="18.75">
      <c r="A35" s="2" t="s">
        <v>49</v>
      </c>
      <c r="C35" s="3">
        <v>15883262</v>
      </c>
      <c r="D35" s="3"/>
      <c r="E35" s="3">
        <v>131046679706</v>
      </c>
      <c r="F35" s="3"/>
      <c r="G35" s="3">
        <v>108942420478</v>
      </c>
      <c r="H35" s="3"/>
      <c r="I35" s="3">
        <f t="shared" si="0"/>
        <v>22104259228</v>
      </c>
      <c r="J35" s="3"/>
      <c r="K35" s="3">
        <v>15883262</v>
      </c>
      <c r="L35" s="3"/>
      <c r="M35" s="3">
        <v>131046679706</v>
      </c>
      <c r="N35" s="3"/>
      <c r="O35" s="3">
        <v>123625965837</v>
      </c>
      <c r="P35" s="3"/>
      <c r="Q35" s="3">
        <f t="shared" si="1"/>
        <v>7420713869</v>
      </c>
    </row>
    <row r="36" spans="1:17" ht="18.75">
      <c r="A36" s="2" t="s">
        <v>53</v>
      </c>
      <c r="C36" s="3">
        <v>7471662</v>
      </c>
      <c r="D36" s="3"/>
      <c r="E36" s="3">
        <v>246657498344</v>
      </c>
      <c r="F36" s="3"/>
      <c r="G36" s="3">
        <v>280005651538</v>
      </c>
      <c r="H36" s="3"/>
      <c r="I36" s="3">
        <f t="shared" si="0"/>
        <v>-33348153194</v>
      </c>
      <c r="J36" s="3"/>
      <c r="K36" s="3">
        <v>7471662</v>
      </c>
      <c r="L36" s="3"/>
      <c r="M36" s="3">
        <v>246657498344</v>
      </c>
      <c r="N36" s="3"/>
      <c r="O36" s="3">
        <v>229946664244</v>
      </c>
      <c r="P36" s="3"/>
      <c r="Q36" s="3">
        <f t="shared" si="1"/>
        <v>16710834100</v>
      </c>
    </row>
    <row r="37" spans="1:17" ht="18.75">
      <c r="A37" s="2" t="s">
        <v>62</v>
      </c>
      <c r="C37" s="3">
        <v>14885381</v>
      </c>
      <c r="D37" s="3"/>
      <c r="E37" s="3">
        <v>150039683648</v>
      </c>
      <c r="F37" s="3"/>
      <c r="G37" s="3">
        <v>143202744002</v>
      </c>
      <c r="H37" s="3"/>
      <c r="I37" s="3">
        <f t="shared" si="0"/>
        <v>6836939646</v>
      </c>
      <c r="J37" s="3"/>
      <c r="K37" s="3">
        <v>14885381</v>
      </c>
      <c r="L37" s="3"/>
      <c r="M37" s="3">
        <v>150039683648</v>
      </c>
      <c r="N37" s="3"/>
      <c r="O37" s="3">
        <v>143202744002</v>
      </c>
      <c r="P37" s="3"/>
      <c r="Q37" s="3">
        <f t="shared" si="1"/>
        <v>6836939646</v>
      </c>
    </row>
    <row r="38" spans="1:17" ht="18.75">
      <c r="A38" s="2" t="s">
        <v>45</v>
      </c>
      <c r="C38" s="3">
        <v>3000000</v>
      </c>
      <c r="D38" s="3"/>
      <c r="E38" s="3">
        <v>88271640000</v>
      </c>
      <c r="F38" s="3"/>
      <c r="G38" s="3">
        <v>72764460000</v>
      </c>
      <c r="H38" s="3"/>
      <c r="I38" s="3">
        <f t="shared" si="0"/>
        <v>15507180000</v>
      </c>
      <c r="J38" s="3"/>
      <c r="K38" s="3">
        <v>3000000</v>
      </c>
      <c r="L38" s="3"/>
      <c r="M38" s="3">
        <v>88271640000</v>
      </c>
      <c r="N38" s="3"/>
      <c r="O38" s="3">
        <v>67909952524</v>
      </c>
      <c r="P38" s="3"/>
      <c r="Q38" s="3">
        <f t="shared" si="1"/>
        <v>20361687476</v>
      </c>
    </row>
    <row r="39" spans="1:17" ht="18.75">
      <c r="A39" s="2" t="s">
        <v>63</v>
      </c>
      <c r="C39" s="3">
        <v>2028955</v>
      </c>
      <c r="D39" s="3"/>
      <c r="E39" s="3">
        <v>53447392020</v>
      </c>
      <c r="F39" s="3"/>
      <c r="G39" s="3">
        <v>52089950434</v>
      </c>
      <c r="H39" s="3"/>
      <c r="I39" s="3">
        <f t="shared" si="0"/>
        <v>1357441586</v>
      </c>
      <c r="J39" s="3"/>
      <c r="K39" s="3">
        <v>2028955</v>
      </c>
      <c r="L39" s="3"/>
      <c r="M39" s="3">
        <v>53447392020</v>
      </c>
      <c r="N39" s="3"/>
      <c r="O39" s="3">
        <v>52089950434</v>
      </c>
      <c r="P39" s="3"/>
      <c r="Q39" s="3">
        <f t="shared" si="1"/>
        <v>1357441586</v>
      </c>
    </row>
    <row r="40" spans="1:17" ht="18.75">
      <c r="A40" s="2" t="s">
        <v>61</v>
      </c>
      <c r="C40" s="3">
        <v>5311583</v>
      </c>
      <c r="D40" s="3"/>
      <c r="E40" s="3">
        <v>58185369474</v>
      </c>
      <c r="F40" s="3"/>
      <c r="G40" s="3">
        <v>59033261391</v>
      </c>
      <c r="H40" s="3"/>
      <c r="I40" s="3">
        <f t="shared" si="0"/>
        <v>-847891917</v>
      </c>
      <c r="J40" s="3"/>
      <c r="K40" s="3">
        <v>5311583</v>
      </c>
      <c r="L40" s="3"/>
      <c r="M40" s="3">
        <v>58185369474</v>
      </c>
      <c r="N40" s="3"/>
      <c r="O40" s="3">
        <v>59033261391</v>
      </c>
      <c r="P40" s="3"/>
      <c r="Q40" s="3">
        <f t="shared" si="1"/>
        <v>-847891917</v>
      </c>
    </row>
    <row r="41" spans="1:17" ht="18.75">
      <c r="A41" s="2" t="s">
        <v>54</v>
      </c>
      <c r="C41" s="3">
        <v>5000000</v>
      </c>
      <c r="D41" s="3"/>
      <c r="E41" s="3">
        <v>77535900000</v>
      </c>
      <c r="F41" s="3"/>
      <c r="G41" s="3">
        <v>70080525000</v>
      </c>
      <c r="H41" s="3"/>
      <c r="I41" s="3">
        <f t="shared" si="0"/>
        <v>7455375000</v>
      </c>
      <c r="J41" s="3"/>
      <c r="K41" s="3">
        <v>5000000</v>
      </c>
      <c r="L41" s="3"/>
      <c r="M41" s="3">
        <v>77535900000</v>
      </c>
      <c r="N41" s="3"/>
      <c r="O41" s="3">
        <v>101492505000</v>
      </c>
      <c r="P41" s="3"/>
      <c r="Q41" s="3">
        <f t="shared" si="1"/>
        <v>-23956605000</v>
      </c>
    </row>
    <row r="42" spans="1:17" ht="18.75">
      <c r="A42" s="2" t="s">
        <v>38</v>
      </c>
      <c r="C42" s="3">
        <v>1</v>
      </c>
      <c r="D42" s="3"/>
      <c r="E42" s="3">
        <v>2276</v>
      </c>
      <c r="F42" s="3"/>
      <c r="G42" s="3">
        <v>-3729785272</v>
      </c>
      <c r="H42" s="3"/>
      <c r="I42" s="3">
        <f t="shared" si="0"/>
        <v>3729787548</v>
      </c>
      <c r="J42" s="3"/>
      <c r="K42" s="3">
        <v>1</v>
      </c>
      <c r="L42" s="3"/>
      <c r="M42" s="3">
        <v>2276</v>
      </c>
      <c r="N42" s="3"/>
      <c r="O42" s="3">
        <v>2253</v>
      </c>
      <c r="P42" s="3"/>
      <c r="Q42" s="3">
        <f t="shared" si="1"/>
        <v>23</v>
      </c>
    </row>
    <row r="43" spans="1:17" ht="18.75">
      <c r="A43" s="2" t="s">
        <v>16</v>
      </c>
      <c r="C43" s="3">
        <v>57450000</v>
      </c>
      <c r="D43" s="3"/>
      <c r="E43" s="3">
        <v>210158074800</v>
      </c>
      <c r="F43" s="3"/>
      <c r="G43" s="3">
        <v>188370739118</v>
      </c>
      <c r="H43" s="3"/>
      <c r="I43" s="3">
        <f t="shared" si="0"/>
        <v>21787335682</v>
      </c>
      <c r="J43" s="3"/>
      <c r="K43" s="3">
        <v>57450000</v>
      </c>
      <c r="L43" s="3"/>
      <c r="M43" s="3">
        <v>210158074800</v>
      </c>
      <c r="N43" s="3"/>
      <c r="O43" s="3">
        <v>224992399203</v>
      </c>
      <c r="P43" s="3"/>
      <c r="Q43" s="3">
        <f t="shared" si="1"/>
        <v>-14834324403</v>
      </c>
    </row>
    <row r="44" spans="1:17" ht="18.75">
      <c r="A44" s="2" t="s">
        <v>15</v>
      </c>
      <c r="C44" s="3">
        <v>40822288</v>
      </c>
      <c r="D44" s="3"/>
      <c r="E44" s="3">
        <v>111390440335</v>
      </c>
      <c r="F44" s="3"/>
      <c r="G44" s="3">
        <v>96863016787</v>
      </c>
      <c r="H44" s="3"/>
      <c r="I44" s="3">
        <f t="shared" si="0"/>
        <v>14527423548</v>
      </c>
      <c r="J44" s="3"/>
      <c r="K44" s="3">
        <v>40822288</v>
      </c>
      <c r="L44" s="3"/>
      <c r="M44" s="3">
        <v>111390440335</v>
      </c>
      <c r="N44" s="3"/>
      <c r="O44" s="3">
        <v>107336148394</v>
      </c>
      <c r="P44" s="3"/>
      <c r="Q44" s="3">
        <f t="shared" si="1"/>
        <v>4054291941</v>
      </c>
    </row>
    <row r="45" spans="1:17" ht="18.75">
      <c r="A45" s="2" t="s">
        <v>34</v>
      </c>
      <c r="C45" s="3">
        <v>8109716</v>
      </c>
      <c r="D45" s="3"/>
      <c r="E45" s="3">
        <v>11705244551</v>
      </c>
      <c r="F45" s="3"/>
      <c r="G45" s="3">
        <v>9568956806</v>
      </c>
      <c r="H45" s="3"/>
      <c r="I45" s="3">
        <f t="shared" si="0"/>
        <v>2136287745</v>
      </c>
      <c r="J45" s="3"/>
      <c r="K45" s="3">
        <v>8109716</v>
      </c>
      <c r="L45" s="3"/>
      <c r="M45" s="3">
        <v>11705244551</v>
      </c>
      <c r="N45" s="3"/>
      <c r="O45" s="3">
        <v>13875724076</v>
      </c>
      <c r="P45" s="3"/>
      <c r="Q45" s="3">
        <f t="shared" si="1"/>
        <v>-2170479525</v>
      </c>
    </row>
    <row r="46" spans="1:17" ht="18.75">
      <c r="A46" s="2" t="s">
        <v>30</v>
      </c>
      <c r="C46" s="3">
        <v>1100000</v>
      </c>
      <c r="D46" s="3"/>
      <c r="E46" s="3">
        <v>52595185500</v>
      </c>
      <c r="F46" s="3"/>
      <c r="G46" s="3">
        <v>44230254750</v>
      </c>
      <c r="H46" s="3"/>
      <c r="I46" s="3">
        <f t="shared" si="0"/>
        <v>8364930750</v>
      </c>
      <c r="J46" s="3"/>
      <c r="K46" s="3">
        <v>1100000</v>
      </c>
      <c r="L46" s="3"/>
      <c r="M46" s="3">
        <v>52595185500</v>
      </c>
      <c r="N46" s="3"/>
      <c r="O46" s="3">
        <v>43738200000</v>
      </c>
      <c r="P46" s="3"/>
      <c r="Q46" s="3">
        <f>M46-O46</f>
        <v>8856985500</v>
      </c>
    </row>
    <row r="47" spans="1:17" ht="18.75">
      <c r="A47" s="2" t="s">
        <v>47</v>
      </c>
      <c r="C47" s="3">
        <v>1700000</v>
      </c>
      <c r="D47" s="3"/>
      <c r="E47" s="3">
        <v>14651302950</v>
      </c>
      <c r="F47" s="3"/>
      <c r="G47" s="3">
        <v>12657238650</v>
      </c>
      <c r="H47" s="3"/>
      <c r="I47" s="3">
        <f t="shared" si="0"/>
        <v>1994064300</v>
      </c>
      <c r="J47" s="3"/>
      <c r="K47" s="3">
        <v>1700000</v>
      </c>
      <c r="L47" s="3"/>
      <c r="M47" s="3">
        <v>14651302950</v>
      </c>
      <c r="N47" s="3"/>
      <c r="O47" s="3">
        <v>16983344250</v>
      </c>
      <c r="P47" s="3"/>
      <c r="Q47" s="3">
        <f t="shared" si="1"/>
        <v>-2332041300</v>
      </c>
    </row>
    <row r="48" spans="1:17" ht="18.75">
      <c r="A48" s="2" t="s">
        <v>19</v>
      </c>
      <c r="C48" s="3">
        <v>41569329</v>
      </c>
      <c r="D48" s="3"/>
      <c r="E48" s="3">
        <v>87561299972</v>
      </c>
      <c r="F48" s="3"/>
      <c r="G48" s="3">
        <v>75082058541</v>
      </c>
      <c r="H48" s="3"/>
      <c r="I48" s="3">
        <f t="shared" si="0"/>
        <v>12479241431</v>
      </c>
      <c r="J48" s="3"/>
      <c r="K48" s="3">
        <v>41569329</v>
      </c>
      <c r="L48" s="3"/>
      <c r="M48" s="3">
        <v>87561299972</v>
      </c>
      <c r="N48" s="3"/>
      <c r="O48" s="3">
        <v>83139913978</v>
      </c>
      <c r="P48" s="3"/>
      <c r="Q48" s="3">
        <f t="shared" si="1"/>
        <v>4421385994</v>
      </c>
    </row>
    <row r="49" spans="1:17" ht="18.75">
      <c r="A49" s="2" t="s">
        <v>17</v>
      </c>
      <c r="C49" s="3">
        <v>38137</v>
      </c>
      <c r="D49" s="3"/>
      <c r="E49" s="3">
        <v>26537059</v>
      </c>
      <c r="F49" s="3"/>
      <c r="G49" s="3">
        <v>26537059</v>
      </c>
      <c r="H49" s="3"/>
      <c r="I49" s="3">
        <f t="shared" si="0"/>
        <v>0</v>
      </c>
      <c r="J49" s="3"/>
      <c r="K49" s="3">
        <v>38137</v>
      </c>
      <c r="L49" s="3"/>
      <c r="M49" s="3">
        <v>26537059</v>
      </c>
      <c r="N49" s="3"/>
      <c r="O49" s="3">
        <v>26537059</v>
      </c>
      <c r="P49" s="3"/>
      <c r="Q49" s="3">
        <f t="shared" si="1"/>
        <v>0</v>
      </c>
    </row>
    <row r="50" spans="1:17" ht="18.75">
      <c r="A50" s="2" t="s">
        <v>18</v>
      </c>
      <c r="C50" s="3">
        <v>108053</v>
      </c>
      <c r="D50" s="3"/>
      <c r="E50" s="3">
        <v>53705042</v>
      </c>
      <c r="F50" s="3"/>
      <c r="G50" s="3">
        <v>53705042</v>
      </c>
      <c r="H50" s="3"/>
      <c r="I50" s="3">
        <f t="shared" si="0"/>
        <v>0</v>
      </c>
      <c r="J50" s="3"/>
      <c r="K50" s="3">
        <v>108053</v>
      </c>
      <c r="L50" s="3"/>
      <c r="M50" s="3">
        <v>53705042</v>
      </c>
      <c r="N50" s="3"/>
      <c r="O50" s="3">
        <v>53705042</v>
      </c>
      <c r="P50" s="3"/>
      <c r="Q50" s="3">
        <f t="shared" si="1"/>
        <v>0</v>
      </c>
    </row>
    <row r="51" spans="1:17" ht="18.75">
      <c r="A51" s="2" t="s">
        <v>27</v>
      </c>
      <c r="C51" s="3">
        <v>1003998</v>
      </c>
      <c r="D51" s="3"/>
      <c r="E51" s="3">
        <v>4967166502</v>
      </c>
      <c r="F51" s="3"/>
      <c r="G51" s="3">
        <v>4519053631</v>
      </c>
      <c r="H51" s="3"/>
      <c r="I51" s="3">
        <f>E51-G51</f>
        <v>448112871</v>
      </c>
      <c r="J51" s="3"/>
      <c r="K51" s="3">
        <v>1003998</v>
      </c>
      <c r="L51" s="3"/>
      <c r="M51" s="3">
        <v>4967166502</v>
      </c>
      <c r="N51" s="3"/>
      <c r="O51" s="3">
        <v>4942460162</v>
      </c>
      <c r="P51" s="3"/>
      <c r="Q51" s="3">
        <f>M51-O51</f>
        <v>24706340</v>
      </c>
    </row>
    <row r="52" spans="1:17" ht="18.75">
      <c r="A52" s="2" t="s">
        <v>28</v>
      </c>
      <c r="C52" s="3">
        <v>27440000</v>
      </c>
      <c r="D52" s="3"/>
      <c r="E52" s="3">
        <v>91595266056</v>
      </c>
      <c r="F52" s="3"/>
      <c r="G52" s="3">
        <v>91595266056</v>
      </c>
      <c r="H52" s="3"/>
      <c r="I52" s="3">
        <f t="shared" si="0"/>
        <v>0</v>
      </c>
      <c r="J52" s="3"/>
      <c r="K52" s="3">
        <v>27440000</v>
      </c>
      <c r="L52" s="3"/>
      <c r="M52" s="3">
        <v>91595266056</v>
      </c>
      <c r="N52" s="3"/>
      <c r="O52" s="3">
        <v>106793006375</v>
      </c>
      <c r="P52" s="3"/>
      <c r="Q52" s="3">
        <f>M52-O52</f>
        <v>-15197740319</v>
      </c>
    </row>
    <row r="53" spans="1:17" ht="18.75">
      <c r="A53" s="2" t="s">
        <v>29</v>
      </c>
      <c r="C53" s="3">
        <v>70247</v>
      </c>
      <c r="D53" s="3"/>
      <c r="E53" s="3">
        <v>69829030</v>
      </c>
      <c r="F53" s="3"/>
      <c r="G53" s="3">
        <v>69829030</v>
      </c>
      <c r="H53" s="3"/>
      <c r="I53" s="3">
        <f t="shared" si="0"/>
        <v>0</v>
      </c>
      <c r="J53" s="3"/>
      <c r="K53" s="3">
        <v>70247</v>
      </c>
      <c r="L53" s="3"/>
      <c r="M53" s="3">
        <v>69829030</v>
      </c>
      <c r="N53" s="3"/>
      <c r="O53" s="3">
        <v>70310780</v>
      </c>
      <c r="P53" s="3"/>
      <c r="Q53" s="3">
        <f>M53-O53</f>
        <v>-481750</v>
      </c>
    </row>
    <row r="54" spans="1:17" ht="19.5" thickBot="1">
      <c r="C54" s="7">
        <f>SUM(C8:C53)</f>
        <v>672669523</v>
      </c>
      <c r="D54" s="3"/>
      <c r="E54" s="7">
        <f>SUM(E8:E53)</f>
        <v>5710384228967</v>
      </c>
      <c r="F54" s="3"/>
      <c r="G54" s="7">
        <f>SUM(G8:G53)</f>
        <v>5205064490120</v>
      </c>
      <c r="H54" s="3"/>
      <c r="I54" s="7">
        <f>SUM(I8:I53)</f>
        <v>505319738847</v>
      </c>
      <c r="J54" s="3"/>
      <c r="K54" s="7">
        <f>SUM(K8:K53)</f>
        <v>672669523</v>
      </c>
      <c r="L54" s="3"/>
      <c r="M54" s="7">
        <f>SUM(M8:M53)</f>
        <v>5710384228967</v>
      </c>
      <c r="N54" s="3"/>
      <c r="O54" s="7">
        <f>SUM(O8:O53)</f>
        <v>5279619480264</v>
      </c>
      <c r="P54" s="3"/>
      <c r="Q54" s="7">
        <f>SUM(Q8:Q53)</f>
        <v>430764748703</v>
      </c>
    </row>
    <row r="55" spans="1:17" ht="19.5" thickTop="1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8.7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2"/>
  <sheetViews>
    <sheetView rightToLeft="1" view="pageBreakPreview" zoomScale="110" zoomScaleNormal="100" zoomScaleSheetLayoutView="110" workbookViewId="0">
      <selection activeCell="Q55" sqref="Q55"/>
    </sheetView>
  </sheetViews>
  <sheetFormatPr defaultRowHeight="15"/>
  <cols>
    <col min="1" max="1" width="30.7109375" style="1" bestFit="1" customWidth="1"/>
    <col min="2" max="2" width="1" style="1" customWidth="1"/>
    <col min="3" max="3" width="12.85546875" style="1" bestFit="1" customWidth="1"/>
    <col min="4" max="4" width="1" style="1" customWidth="1"/>
    <col min="5" max="5" width="19" style="1" bestFit="1" customWidth="1"/>
    <col min="6" max="6" width="1" style="1" customWidth="1"/>
    <col min="7" max="7" width="19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8554687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3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23.25">
      <c r="A3" s="10" t="s">
        <v>101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23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6" spans="1:17" ht="23.25">
      <c r="A6" s="10" t="s">
        <v>3</v>
      </c>
      <c r="C6" s="11" t="s">
        <v>103</v>
      </c>
      <c r="D6" s="11" t="s">
        <v>103</v>
      </c>
      <c r="E6" s="11" t="s">
        <v>103</v>
      </c>
      <c r="F6" s="11" t="s">
        <v>103</v>
      </c>
      <c r="G6" s="11" t="s">
        <v>103</v>
      </c>
      <c r="H6" s="11" t="s">
        <v>103</v>
      </c>
      <c r="I6" s="11" t="s">
        <v>103</v>
      </c>
      <c r="K6" s="11" t="s">
        <v>104</v>
      </c>
      <c r="L6" s="11" t="s">
        <v>104</v>
      </c>
      <c r="M6" s="11" t="s">
        <v>104</v>
      </c>
      <c r="N6" s="11" t="s">
        <v>104</v>
      </c>
      <c r="O6" s="11" t="s">
        <v>104</v>
      </c>
      <c r="P6" s="11" t="s">
        <v>104</v>
      </c>
      <c r="Q6" s="11" t="s">
        <v>104</v>
      </c>
    </row>
    <row r="7" spans="1:17" ht="23.25">
      <c r="A7" s="11" t="s">
        <v>3</v>
      </c>
      <c r="C7" s="11" t="s">
        <v>7</v>
      </c>
      <c r="E7" s="11" t="s">
        <v>153</v>
      </c>
      <c r="G7" s="11" t="s">
        <v>154</v>
      </c>
      <c r="I7" s="11" t="s">
        <v>156</v>
      </c>
      <c r="K7" s="11" t="s">
        <v>7</v>
      </c>
      <c r="M7" s="11" t="s">
        <v>153</v>
      </c>
      <c r="O7" s="11" t="s">
        <v>154</v>
      </c>
      <c r="Q7" s="11" t="s">
        <v>156</v>
      </c>
    </row>
    <row r="8" spans="1:17" ht="18.75">
      <c r="A8" s="2" t="s">
        <v>24</v>
      </c>
      <c r="C8" s="3">
        <v>1000000</v>
      </c>
      <c r="D8" s="3"/>
      <c r="E8" s="3">
        <v>17930758171</v>
      </c>
      <c r="F8" s="3"/>
      <c r="G8" s="3">
        <v>16595386210</v>
      </c>
      <c r="H8" s="3"/>
      <c r="I8" s="3">
        <v>1335371961</v>
      </c>
      <c r="J8" s="3"/>
      <c r="K8" s="3">
        <v>1000000</v>
      </c>
      <c r="L8" s="3"/>
      <c r="M8" s="3">
        <v>17930758171</v>
      </c>
      <c r="N8" s="3"/>
      <c r="O8" s="3">
        <v>16595386210</v>
      </c>
      <c r="P8" s="3"/>
      <c r="Q8" s="3">
        <f>M8-O8</f>
        <v>1335371961</v>
      </c>
    </row>
    <row r="9" spans="1:17" ht="18.75">
      <c r="A9" s="2" t="s">
        <v>23</v>
      </c>
      <c r="C9" s="3">
        <v>1005081</v>
      </c>
      <c r="D9" s="3"/>
      <c r="E9" s="3">
        <v>168820646649</v>
      </c>
      <c r="F9" s="3"/>
      <c r="G9" s="3">
        <v>175468426438</v>
      </c>
      <c r="H9" s="3"/>
      <c r="I9" s="3">
        <v>-6647779789</v>
      </c>
      <c r="J9" s="3"/>
      <c r="K9" s="3">
        <v>1005081</v>
      </c>
      <c r="L9" s="3"/>
      <c r="M9" s="3">
        <v>168820646649</v>
      </c>
      <c r="N9" s="3"/>
      <c r="O9" s="3">
        <v>175468426438</v>
      </c>
      <c r="P9" s="3"/>
      <c r="Q9" s="3">
        <f t="shared" ref="Q9:Q54" si="0">M9-O9</f>
        <v>-6647779789</v>
      </c>
    </row>
    <row r="10" spans="1:17" ht="18.75">
      <c r="A10" s="2" t="s">
        <v>21</v>
      </c>
      <c r="C10" s="3">
        <v>6536529</v>
      </c>
      <c r="D10" s="3"/>
      <c r="E10" s="3">
        <v>62688132381</v>
      </c>
      <c r="F10" s="3"/>
      <c r="G10" s="3">
        <v>59234974158</v>
      </c>
      <c r="H10" s="3"/>
      <c r="I10" s="3">
        <v>3453158223</v>
      </c>
      <c r="J10" s="3"/>
      <c r="K10" s="3">
        <v>6536529</v>
      </c>
      <c r="L10" s="3"/>
      <c r="M10" s="3">
        <v>62688132381</v>
      </c>
      <c r="N10" s="3"/>
      <c r="O10" s="3">
        <v>59234974158</v>
      </c>
      <c r="P10" s="3"/>
      <c r="Q10" s="3">
        <f t="shared" si="0"/>
        <v>3453158223</v>
      </c>
    </row>
    <row r="11" spans="1:17" ht="18.75">
      <c r="A11" s="2" t="s">
        <v>32</v>
      </c>
      <c r="C11" s="3">
        <v>1912917</v>
      </c>
      <c r="D11" s="3"/>
      <c r="E11" s="3">
        <v>11087990864</v>
      </c>
      <c r="F11" s="3"/>
      <c r="G11" s="3">
        <v>11085846537</v>
      </c>
      <c r="H11" s="3"/>
      <c r="I11" s="3">
        <v>2144327</v>
      </c>
      <c r="J11" s="3"/>
      <c r="K11" s="3">
        <v>5912917</v>
      </c>
      <c r="L11" s="3"/>
      <c r="M11" s="3">
        <v>42335658950</v>
      </c>
      <c r="N11" s="3"/>
      <c r="O11" s="3">
        <v>40390440528</v>
      </c>
      <c r="P11" s="3"/>
      <c r="Q11" s="3">
        <f t="shared" si="0"/>
        <v>1945218422</v>
      </c>
    </row>
    <row r="12" spans="1:17" ht="18.75">
      <c r="A12" s="2" t="s">
        <v>51</v>
      </c>
      <c r="C12" s="3">
        <v>9985475</v>
      </c>
      <c r="D12" s="3"/>
      <c r="E12" s="3">
        <v>58718906149</v>
      </c>
      <c r="F12" s="3"/>
      <c r="G12" s="3">
        <v>68812326927</v>
      </c>
      <c r="H12" s="3"/>
      <c r="I12" s="3">
        <v>-10093420778</v>
      </c>
      <c r="J12" s="3"/>
      <c r="K12" s="3">
        <v>10539468</v>
      </c>
      <c r="L12" s="3"/>
      <c r="M12" s="3">
        <v>61644207257</v>
      </c>
      <c r="N12" s="3"/>
      <c r="O12" s="3">
        <v>72630026899</v>
      </c>
      <c r="P12" s="3"/>
      <c r="Q12" s="3">
        <f t="shared" si="0"/>
        <v>-10985819642</v>
      </c>
    </row>
    <row r="13" spans="1:17" ht="18.75">
      <c r="A13" s="2" t="s">
        <v>38</v>
      </c>
      <c r="C13" s="3">
        <v>10077370</v>
      </c>
      <c r="D13" s="3"/>
      <c r="E13" s="3">
        <v>20312355399</v>
      </c>
      <c r="F13" s="3"/>
      <c r="G13" s="3">
        <v>22682726207</v>
      </c>
      <c r="H13" s="3"/>
      <c r="I13" s="3">
        <v>-2370370808</v>
      </c>
      <c r="J13" s="3"/>
      <c r="K13" s="3">
        <v>10077370</v>
      </c>
      <c r="L13" s="3"/>
      <c r="M13" s="3">
        <v>20312355399</v>
      </c>
      <c r="N13" s="3"/>
      <c r="O13" s="3">
        <v>22682726207</v>
      </c>
      <c r="P13" s="3"/>
      <c r="Q13" s="3">
        <f t="shared" si="0"/>
        <v>-2370370808</v>
      </c>
    </row>
    <row r="14" spans="1:17" ht="18.75">
      <c r="A14" s="2" t="s">
        <v>43</v>
      </c>
      <c r="C14" s="3">
        <v>3233986</v>
      </c>
      <c r="D14" s="3"/>
      <c r="E14" s="3">
        <v>60739688426</v>
      </c>
      <c r="F14" s="3"/>
      <c r="G14" s="3">
        <v>47016024752</v>
      </c>
      <c r="H14" s="3"/>
      <c r="I14" s="3">
        <v>13723663674</v>
      </c>
      <c r="J14" s="3"/>
      <c r="K14" s="3">
        <v>3233986</v>
      </c>
      <c r="L14" s="3"/>
      <c r="M14" s="3">
        <v>60739688426</v>
      </c>
      <c r="N14" s="3"/>
      <c r="O14" s="3">
        <v>47016024752</v>
      </c>
      <c r="P14" s="3"/>
      <c r="Q14" s="3">
        <f t="shared" si="0"/>
        <v>13723663674</v>
      </c>
    </row>
    <row r="15" spans="1:17" ht="18.75">
      <c r="A15" s="2" t="s">
        <v>40</v>
      </c>
      <c r="C15" s="3">
        <v>8630577</v>
      </c>
      <c r="D15" s="3"/>
      <c r="E15" s="3">
        <v>104555200834</v>
      </c>
      <c r="F15" s="3"/>
      <c r="G15" s="3">
        <v>89331314719</v>
      </c>
      <c r="H15" s="3"/>
      <c r="I15" s="3">
        <v>15223886115</v>
      </c>
      <c r="J15" s="3"/>
      <c r="K15" s="3">
        <v>16206640</v>
      </c>
      <c r="L15" s="3"/>
      <c r="M15" s="3">
        <v>181483304550</v>
      </c>
      <c r="N15" s="3"/>
      <c r="O15" s="3">
        <v>167747817323</v>
      </c>
      <c r="P15" s="3"/>
      <c r="Q15" s="3">
        <f t="shared" si="0"/>
        <v>13735487227</v>
      </c>
    </row>
    <row r="16" spans="1:17" ht="18.75">
      <c r="A16" s="2" t="s">
        <v>52</v>
      </c>
      <c r="C16" s="3">
        <v>2181464</v>
      </c>
      <c r="D16" s="3"/>
      <c r="E16" s="3">
        <v>4666091578</v>
      </c>
      <c r="F16" s="3"/>
      <c r="G16" s="3">
        <v>4278743998</v>
      </c>
      <c r="H16" s="3"/>
      <c r="I16" s="3">
        <v>387347580</v>
      </c>
      <c r="J16" s="3"/>
      <c r="K16" s="3">
        <v>10269980</v>
      </c>
      <c r="L16" s="3"/>
      <c r="M16" s="3">
        <v>17582551406</v>
      </c>
      <c r="N16" s="3"/>
      <c r="O16" s="3">
        <v>19756493474</v>
      </c>
      <c r="P16" s="3"/>
      <c r="Q16" s="3">
        <f t="shared" si="0"/>
        <v>-2173942068</v>
      </c>
    </row>
    <row r="17" spans="1:17" ht="18.75">
      <c r="A17" s="2" t="s">
        <v>56</v>
      </c>
      <c r="C17" s="3">
        <v>3100</v>
      </c>
      <c r="D17" s="3"/>
      <c r="E17" s="3">
        <v>36886216</v>
      </c>
      <c r="F17" s="3"/>
      <c r="G17" s="3">
        <v>28199714</v>
      </c>
      <c r="H17" s="3"/>
      <c r="I17" s="3">
        <v>8686502</v>
      </c>
      <c r="J17" s="3"/>
      <c r="K17" s="3">
        <v>3100</v>
      </c>
      <c r="L17" s="3"/>
      <c r="M17" s="3">
        <v>36886216</v>
      </c>
      <c r="N17" s="3"/>
      <c r="O17" s="3">
        <v>28199714</v>
      </c>
      <c r="P17" s="3"/>
      <c r="Q17" s="3">
        <f t="shared" si="0"/>
        <v>8686502</v>
      </c>
    </row>
    <row r="18" spans="1:17" ht="18.75">
      <c r="A18" s="2" t="s">
        <v>36</v>
      </c>
      <c r="C18" s="3">
        <v>15511306</v>
      </c>
      <c r="D18" s="3"/>
      <c r="E18" s="3">
        <v>208381608230</v>
      </c>
      <c r="F18" s="3"/>
      <c r="G18" s="3">
        <v>201935224811</v>
      </c>
      <c r="H18" s="3"/>
      <c r="I18" s="3">
        <v>6446383419</v>
      </c>
      <c r="J18" s="3"/>
      <c r="K18" s="3">
        <v>15511306</v>
      </c>
      <c r="L18" s="3"/>
      <c r="M18" s="3">
        <v>208381608230</v>
      </c>
      <c r="N18" s="3"/>
      <c r="O18" s="3">
        <v>201935224811</v>
      </c>
      <c r="P18" s="3"/>
      <c r="Q18" s="3">
        <f t="shared" si="0"/>
        <v>6446383419</v>
      </c>
    </row>
    <row r="19" spans="1:17" ht="18.75">
      <c r="A19" s="2" t="s">
        <v>25</v>
      </c>
      <c r="C19" s="3">
        <v>1000000</v>
      </c>
      <c r="D19" s="3"/>
      <c r="E19" s="3">
        <v>141572601040</v>
      </c>
      <c r="F19" s="3"/>
      <c r="G19" s="3">
        <v>114147536156</v>
      </c>
      <c r="H19" s="3"/>
      <c r="I19" s="3">
        <v>27425064884</v>
      </c>
      <c r="J19" s="3"/>
      <c r="K19" s="3">
        <v>1500000</v>
      </c>
      <c r="L19" s="3"/>
      <c r="M19" s="3">
        <v>211872834090</v>
      </c>
      <c r="N19" s="3"/>
      <c r="O19" s="3">
        <v>184352317406</v>
      </c>
      <c r="P19" s="3"/>
      <c r="Q19" s="3">
        <f t="shared" si="0"/>
        <v>27520516684</v>
      </c>
    </row>
    <row r="20" spans="1:17" ht="18.75">
      <c r="A20" s="2" t="s">
        <v>16</v>
      </c>
      <c r="C20" s="3">
        <v>1050000</v>
      </c>
      <c r="D20" s="3"/>
      <c r="E20" s="3">
        <v>3803679935</v>
      </c>
      <c r="F20" s="3"/>
      <c r="G20" s="3">
        <v>4112132632</v>
      </c>
      <c r="H20" s="3"/>
      <c r="I20" s="3">
        <v>-308452697</v>
      </c>
      <c r="J20" s="3"/>
      <c r="K20" s="3">
        <v>1050000</v>
      </c>
      <c r="L20" s="3"/>
      <c r="M20" s="3">
        <v>3803679935</v>
      </c>
      <c r="N20" s="3"/>
      <c r="O20" s="3">
        <v>4112132632</v>
      </c>
      <c r="P20" s="3"/>
      <c r="Q20" s="3">
        <f t="shared" si="0"/>
        <v>-308452697</v>
      </c>
    </row>
    <row r="21" spans="1:17" ht="18.75">
      <c r="A21" s="2" t="s">
        <v>26</v>
      </c>
      <c r="C21" s="3">
        <v>2635520</v>
      </c>
      <c r="D21" s="3"/>
      <c r="E21" s="3">
        <v>10194427340</v>
      </c>
      <c r="F21" s="3"/>
      <c r="G21" s="3">
        <v>11773894601</v>
      </c>
      <c r="H21" s="3"/>
      <c r="I21" s="3">
        <v>-1579467261</v>
      </c>
      <c r="J21" s="3"/>
      <c r="K21" s="3">
        <v>2945330</v>
      </c>
      <c r="L21" s="3"/>
      <c r="M21" s="3">
        <v>10194737150</v>
      </c>
      <c r="N21" s="3"/>
      <c r="O21" s="3">
        <v>13157936568</v>
      </c>
      <c r="P21" s="3"/>
      <c r="Q21" s="3">
        <f t="shared" si="0"/>
        <v>-2963199418</v>
      </c>
    </row>
    <row r="22" spans="1:17" ht="18.75">
      <c r="A22" s="2" t="s">
        <v>44</v>
      </c>
      <c r="C22" s="3">
        <v>6051141</v>
      </c>
      <c r="D22" s="3"/>
      <c r="E22" s="3">
        <v>131386286649</v>
      </c>
      <c r="F22" s="3"/>
      <c r="G22" s="3">
        <v>103237245690</v>
      </c>
      <c r="H22" s="3"/>
      <c r="I22" s="3">
        <v>28149040959</v>
      </c>
      <c r="J22" s="3"/>
      <c r="K22" s="3">
        <v>6051141</v>
      </c>
      <c r="L22" s="3"/>
      <c r="M22" s="3">
        <v>131386286649</v>
      </c>
      <c r="N22" s="3"/>
      <c r="O22" s="3">
        <v>103237245690</v>
      </c>
      <c r="P22" s="3"/>
      <c r="Q22" s="3">
        <f t="shared" si="0"/>
        <v>28149040959</v>
      </c>
    </row>
    <row r="23" spans="1:17" ht="18.75">
      <c r="A23" s="2" t="s">
        <v>157</v>
      </c>
      <c r="C23" s="3">
        <v>0</v>
      </c>
      <c r="D23" s="3"/>
      <c r="E23" s="3">
        <v>0</v>
      </c>
      <c r="F23" s="3"/>
      <c r="G23" s="3">
        <v>0</v>
      </c>
      <c r="H23" s="3"/>
      <c r="I23" s="3">
        <v>0</v>
      </c>
      <c r="J23" s="3"/>
      <c r="K23" s="3">
        <v>9500000</v>
      </c>
      <c r="L23" s="3"/>
      <c r="M23" s="3">
        <v>32481206474</v>
      </c>
      <c r="N23" s="3"/>
      <c r="O23" s="3">
        <v>32060597625</v>
      </c>
      <c r="P23" s="3"/>
      <c r="Q23" s="3">
        <f t="shared" si="0"/>
        <v>420608849</v>
      </c>
    </row>
    <row r="24" spans="1:17" ht="18.75">
      <c r="A24" s="2" t="s">
        <v>120</v>
      </c>
      <c r="C24" s="3">
        <v>0</v>
      </c>
      <c r="D24" s="3"/>
      <c r="E24" s="3">
        <v>0</v>
      </c>
      <c r="F24" s="3"/>
      <c r="G24" s="3">
        <v>0</v>
      </c>
      <c r="H24" s="3"/>
      <c r="I24" s="3">
        <v>0</v>
      </c>
      <c r="J24" s="3"/>
      <c r="K24" s="3">
        <v>6000000</v>
      </c>
      <c r="L24" s="3"/>
      <c r="M24" s="3">
        <v>37491184081</v>
      </c>
      <c r="N24" s="3"/>
      <c r="O24" s="3">
        <v>49205475000</v>
      </c>
      <c r="P24" s="3"/>
      <c r="Q24" s="3">
        <f t="shared" si="0"/>
        <v>-11714290919</v>
      </c>
    </row>
    <row r="25" spans="1:17" ht="18.75">
      <c r="A25" s="2" t="s">
        <v>158</v>
      </c>
      <c r="C25" s="3">
        <v>0</v>
      </c>
      <c r="D25" s="3"/>
      <c r="E25" s="3">
        <v>0</v>
      </c>
      <c r="F25" s="3"/>
      <c r="G25" s="3">
        <v>0</v>
      </c>
      <c r="H25" s="3"/>
      <c r="I25" s="3">
        <v>0</v>
      </c>
      <c r="J25" s="3"/>
      <c r="K25" s="3">
        <v>1214051</v>
      </c>
      <c r="L25" s="3"/>
      <c r="M25" s="3">
        <v>2947686375</v>
      </c>
      <c r="N25" s="3"/>
      <c r="O25" s="3">
        <v>2774690743</v>
      </c>
      <c r="P25" s="3"/>
      <c r="Q25" s="3">
        <f t="shared" si="0"/>
        <v>172995632</v>
      </c>
    </row>
    <row r="26" spans="1:17" ht="18.75">
      <c r="A26" s="2" t="s">
        <v>133</v>
      </c>
      <c r="C26" s="3">
        <v>0</v>
      </c>
      <c r="D26" s="3"/>
      <c r="E26" s="3">
        <v>0</v>
      </c>
      <c r="F26" s="3"/>
      <c r="G26" s="3">
        <v>0</v>
      </c>
      <c r="H26" s="3"/>
      <c r="I26" s="3">
        <v>0</v>
      </c>
      <c r="J26" s="3"/>
      <c r="K26" s="3">
        <v>785000</v>
      </c>
      <c r="L26" s="3"/>
      <c r="M26" s="3">
        <v>67708154446</v>
      </c>
      <c r="N26" s="3"/>
      <c r="O26" s="3">
        <v>73350949500</v>
      </c>
      <c r="P26" s="3"/>
      <c r="Q26" s="3">
        <f t="shared" si="0"/>
        <v>-5642795054</v>
      </c>
    </row>
    <row r="27" spans="1:17" ht="18.75">
      <c r="A27" s="2" t="s">
        <v>118</v>
      </c>
      <c r="C27" s="3">
        <v>0</v>
      </c>
      <c r="D27" s="3"/>
      <c r="E27" s="3">
        <v>0</v>
      </c>
      <c r="F27" s="3"/>
      <c r="G27" s="3">
        <v>0</v>
      </c>
      <c r="H27" s="3"/>
      <c r="I27" s="3">
        <v>0</v>
      </c>
      <c r="J27" s="3"/>
      <c r="K27" s="3">
        <v>2500000</v>
      </c>
      <c r="L27" s="3"/>
      <c r="M27" s="3">
        <v>61581591040</v>
      </c>
      <c r="N27" s="3"/>
      <c r="O27" s="3">
        <v>83251687500</v>
      </c>
      <c r="P27" s="3"/>
      <c r="Q27" s="3">
        <f t="shared" si="0"/>
        <v>-21670096460</v>
      </c>
    </row>
    <row r="28" spans="1:17" ht="18.75">
      <c r="A28" s="2" t="s">
        <v>57</v>
      </c>
      <c r="C28" s="3">
        <v>0</v>
      </c>
      <c r="D28" s="3"/>
      <c r="E28" s="3">
        <v>0</v>
      </c>
      <c r="F28" s="3"/>
      <c r="G28" s="3">
        <v>0</v>
      </c>
      <c r="H28" s="3"/>
      <c r="I28" s="3">
        <v>0</v>
      </c>
      <c r="J28" s="3"/>
      <c r="K28" s="3">
        <v>1000000</v>
      </c>
      <c r="L28" s="3"/>
      <c r="M28" s="3">
        <v>6361920111</v>
      </c>
      <c r="N28" s="3"/>
      <c r="O28" s="3">
        <v>7495137004</v>
      </c>
      <c r="P28" s="3"/>
      <c r="Q28" s="3">
        <f t="shared" si="0"/>
        <v>-1133216893</v>
      </c>
    </row>
    <row r="29" spans="1:17" ht="18.75">
      <c r="A29" s="2" t="s">
        <v>159</v>
      </c>
      <c r="C29" s="3">
        <v>0</v>
      </c>
      <c r="D29" s="3"/>
      <c r="E29" s="3">
        <v>0</v>
      </c>
      <c r="F29" s="3"/>
      <c r="G29" s="3">
        <v>0</v>
      </c>
      <c r="H29" s="3"/>
      <c r="I29" s="3">
        <v>0</v>
      </c>
      <c r="J29" s="3"/>
      <c r="K29" s="3">
        <v>4750000</v>
      </c>
      <c r="L29" s="3"/>
      <c r="M29" s="3">
        <v>41931335035</v>
      </c>
      <c r="N29" s="3"/>
      <c r="O29" s="3">
        <v>33713205750</v>
      </c>
      <c r="P29" s="3"/>
      <c r="Q29" s="3">
        <f t="shared" si="0"/>
        <v>8218129285</v>
      </c>
    </row>
    <row r="30" spans="1:17" ht="18.75">
      <c r="A30" s="2" t="s">
        <v>160</v>
      </c>
      <c r="C30" s="3">
        <v>0</v>
      </c>
      <c r="D30" s="3"/>
      <c r="E30" s="3">
        <v>0</v>
      </c>
      <c r="F30" s="3"/>
      <c r="G30" s="3">
        <v>0</v>
      </c>
      <c r="H30" s="3"/>
      <c r="I30" s="3">
        <v>0</v>
      </c>
      <c r="J30" s="3"/>
      <c r="K30" s="3">
        <v>600000</v>
      </c>
      <c r="L30" s="3"/>
      <c r="M30" s="3">
        <v>11845748848</v>
      </c>
      <c r="N30" s="3"/>
      <c r="O30" s="3">
        <v>12143314800</v>
      </c>
      <c r="P30" s="3"/>
      <c r="Q30" s="3">
        <f t="shared" si="0"/>
        <v>-297565952</v>
      </c>
    </row>
    <row r="31" spans="1:17" ht="18.75">
      <c r="A31" s="2" t="s">
        <v>161</v>
      </c>
      <c r="C31" s="3">
        <v>0</v>
      </c>
      <c r="D31" s="3"/>
      <c r="E31" s="3">
        <v>0</v>
      </c>
      <c r="F31" s="3"/>
      <c r="G31" s="3">
        <v>0</v>
      </c>
      <c r="H31" s="3"/>
      <c r="I31" s="3">
        <v>0</v>
      </c>
      <c r="J31" s="3"/>
      <c r="K31" s="3">
        <v>8021784</v>
      </c>
      <c r="L31" s="3"/>
      <c r="M31" s="3">
        <v>79740504887</v>
      </c>
      <c r="N31" s="3"/>
      <c r="O31" s="3">
        <v>76957710594</v>
      </c>
      <c r="P31" s="3"/>
      <c r="Q31" s="3">
        <f t="shared" si="0"/>
        <v>2782794293</v>
      </c>
    </row>
    <row r="32" spans="1:17" ht="18.75">
      <c r="A32" s="2" t="s">
        <v>162</v>
      </c>
      <c r="C32" s="3">
        <v>0</v>
      </c>
      <c r="D32" s="3"/>
      <c r="E32" s="3">
        <v>0</v>
      </c>
      <c r="F32" s="3"/>
      <c r="G32" s="3">
        <v>0</v>
      </c>
      <c r="H32" s="3"/>
      <c r="I32" s="3">
        <v>0</v>
      </c>
      <c r="J32" s="3"/>
      <c r="K32" s="3">
        <v>16700000</v>
      </c>
      <c r="L32" s="3"/>
      <c r="M32" s="3">
        <v>265824068572</v>
      </c>
      <c r="N32" s="3"/>
      <c r="O32" s="3">
        <v>279886706100</v>
      </c>
      <c r="P32" s="3"/>
      <c r="Q32" s="3">
        <f t="shared" si="0"/>
        <v>-14062637528</v>
      </c>
    </row>
    <row r="33" spans="1:17" ht="18.75">
      <c r="A33" s="2" t="s">
        <v>149</v>
      </c>
      <c r="C33" s="3">
        <v>0</v>
      </c>
      <c r="D33" s="3"/>
      <c r="E33" s="3">
        <v>0</v>
      </c>
      <c r="F33" s="3"/>
      <c r="G33" s="3">
        <v>0</v>
      </c>
      <c r="H33" s="3"/>
      <c r="I33" s="3">
        <v>0</v>
      </c>
      <c r="J33" s="3"/>
      <c r="K33" s="3">
        <v>5000000</v>
      </c>
      <c r="L33" s="3"/>
      <c r="M33" s="3">
        <v>99125858723</v>
      </c>
      <c r="N33" s="3"/>
      <c r="O33" s="3">
        <v>100089800000</v>
      </c>
      <c r="P33" s="3"/>
      <c r="Q33" s="3">
        <f t="shared" si="0"/>
        <v>-963941277</v>
      </c>
    </row>
    <row r="34" spans="1:17" ht="18.75">
      <c r="A34" s="2" t="s">
        <v>20</v>
      </c>
      <c r="C34" s="3">
        <v>0</v>
      </c>
      <c r="D34" s="3"/>
      <c r="E34" s="3">
        <v>0</v>
      </c>
      <c r="F34" s="3"/>
      <c r="G34" s="3">
        <v>0</v>
      </c>
      <c r="H34" s="3"/>
      <c r="I34" s="3">
        <v>0</v>
      </c>
      <c r="J34" s="3"/>
      <c r="K34" s="3">
        <v>4336</v>
      </c>
      <c r="L34" s="3"/>
      <c r="M34" s="3">
        <v>552508297</v>
      </c>
      <c r="N34" s="3"/>
      <c r="O34" s="3">
        <v>481504651</v>
      </c>
      <c r="P34" s="3"/>
      <c r="Q34" s="3">
        <f t="shared" si="0"/>
        <v>71003646</v>
      </c>
    </row>
    <row r="35" spans="1:17" ht="18.75">
      <c r="A35" s="2" t="s">
        <v>151</v>
      </c>
      <c r="C35" s="3">
        <v>0</v>
      </c>
      <c r="D35" s="3"/>
      <c r="E35" s="3">
        <v>0</v>
      </c>
      <c r="F35" s="3"/>
      <c r="G35" s="3">
        <v>0</v>
      </c>
      <c r="H35" s="3"/>
      <c r="I35" s="3">
        <v>0</v>
      </c>
      <c r="J35" s="3"/>
      <c r="K35" s="3">
        <v>25453</v>
      </c>
      <c r="L35" s="3"/>
      <c r="M35" s="3">
        <v>25453000</v>
      </c>
      <c r="N35" s="3"/>
      <c r="O35" s="3">
        <v>25301554</v>
      </c>
      <c r="P35" s="3"/>
      <c r="Q35" s="3">
        <f t="shared" si="0"/>
        <v>151446</v>
      </c>
    </row>
    <row r="36" spans="1:17" ht="18.75">
      <c r="A36" s="2" t="s">
        <v>27</v>
      </c>
      <c r="C36" s="3">
        <v>0</v>
      </c>
      <c r="D36" s="3"/>
      <c r="E36" s="3">
        <v>0</v>
      </c>
      <c r="F36" s="3"/>
      <c r="G36" s="3">
        <v>0</v>
      </c>
      <c r="H36" s="3"/>
      <c r="I36" s="3">
        <v>0</v>
      </c>
      <c r="J36" s="3"/>
      <c r="K36" s="3">
        <v>4173330</v>
      </c>
      <c r="L36" s="3"/>
      <c r="M36" s="3">
        <v>24810405177</v>
      </c>
      <c r="N36" s="3"/>
      <c r="O36" s="3">
        <v>26428548223</v>
      </c>
      <c r="P36" s="3"/>
      <c r="Q36" s="3">
        <f t="shared" si="0"/>
        <v>-1618143046</v>
      </c>
    </row>
    <row r="37" spans="1:17" ht="18.75">
      <c r="A37" s="2" t="s">
        <v>151</v>
      </c>
      <c r="C37" s="3">
        <v>0</v>
      </c>
      <c r="D37" s="3"/>
      <c r="E37" s="3">
        <v>0</v>
      </c>
      <c r="F37" s="3"/>
      <c r="G37" s="3">
        <v>0</v>
      </c>
      <c r="H37" s="3"/>
      <c r="I37" s="3">
        <v>0</v>
      </c>
      <c r="J37" s="3"/>
      <c r="K37" s="3">
        <v>25453</v>
      </c>
      <c r="L37" s="3"/>
      <c r="M37" s="3">
        <v>130176505</v>
      </c>
      <c r="N37" s="3"/>
      <c r="O37" s="3">
        <v>25453000</v>
      </c>
      <c r="P37" s="3"/>
      <c r="Q37" s="3">
        <f t="shared" si="0"/>
        <v>104723505</v>
      </c>
    </row>
    <row r="38" spans="1:17" ht="18.75">
      <c r="A38" s="2" t="s">
        <v>163</v>
      </c>
      <c r="C38" s="3">
        <v>0</v>
      </c>
      <c r="D38" s="3"/>
      <c r="E38" s="3">
        <v>0</v>
      </c>
      <c r="F38" s="3"/>
      <c r="G38" s="3">
        <v>0</v>
      </c>
      <c r="H38" s="3"/>
      <c r="I38" s="3">
        <v>0</v>
      </c>
      <c r="J38" s="3"/>
      <c r="K38" s="3">
        <v>1003998</v>
      </c>
      <c r="L38" s="3"/>
      <c r="M38" s="3">
        <v>2395539228</v>
      </c>
      <c r="N38" s="3"/>
      <c r="O38" s="3">
        <v>2395539228</v>
      </c>
      <c r="P38" s="3"/>
      <c r="Q38" s="3">
        <f t="shared" si="0"/>
        <v>0</v>
      </c>
    </row>
    <row r="39" spans="1:17" ht="18.75">
      <c r="A39" s="2" t="s">
        <v>164</v>
      </c>
      <c r="C39" s="3">
        <v>0</v>
      </c>
      <c r="D39" s="3"/>
      <c r="E39" s="3">
        <v>0</v>
      </c>
      <c r="F39" s="3"/>
      <c r="G39" s="3">
        <v>0</v>
      </c>
      <c r="H39" s="3"/>
      <c r="I39" s="3">
        <v>0</v>
      </c>
      <c r="J39" s="3"/>
      <c r="K39" s="3">
        <v>28423611</v>
      </c>
      <c r="L39" s="3"/>
      <c r="M39" s="3">
        <v>91615040551</v>
      </c>
      <c r="N39" s="3"/>
      <c r="O39" s="3">
        <v>99681842535</v>
      </c>
      <c r="P39" s="3"/>
      <c r="Q39" s="3">
        <f t="shared" si="0"/>
        <v>-8066801984</v>
      </c>
    </row>
    <row r="40" spans="1:17" ht="18.75">
      <c r="A40" s="2" t="s">
        <v>42</v>
      </c>
      <c r="C40" s="3">
        <v>0</v>
      </c>
      <c r="D40" s="3"/>
      <c r="E40" s="3">
        <v>0</v>
      </c>
      <c r="F40" s="3"/>
      <c r="G40" s="3">
        <v>0</v>
      </c>
      <c r="H40" s="3"/>
      <c r="I40" s="3">
        <v>0</v>
      </c>
      <c r="J40" s="3"/>
      <c r="K40" s="3">
        <v>1500000</v>
      </c>
      <c r="L40" s="3"/>
      <c r="M40" s="3">
        <v>17922721575</v>
      </c>
      <c r="N40" s="3"/>
      <c r="O40" s="3">
        <v>21774451749</v>
      </c>
      <c r="P40" s="3"/>
      <c r="Q40" s="3">
        <f t="shared" si="0"/>
        <v>-3851730174</v>
      </c>
    </row>
    <row r="41" spans="1:17" ht="18.75">
      <c r="A41" s="2" t="s">
        <v>41</v>
      </c>
      <c r="C41" s="3">
        <v>0</v>
      </c>
      <c r="D41" s="3"/>
      <c r="E41" s="3">
        <v>0</v>
      </c>
      <c r="F41" s="3"/>
      <c r="G41" s="3">
        <v>0</v>
      </c>
      <c r="H41" s="3"/>
      <c r="I41" s="3">
        <v>0</v>
      </c>
      <c r="J41" s="3"/>
      <c r="K41" s="3">
        <v>16104090</v>
      </c>
      <c r="L41" s="3"/>
      <c r="M41" s="3">
        <v>69721004237</v>
      </c>
      <c r="N41" s="3"/>
      <c r="O41" s="3">
        <v>82200295525</v>
      </c>
      <c r="P41" s="3"/>
      <c r="Q41" s="3">
        <f t="shared" si="0"/>
        <v>-12479291288</v>
      </c>
    </row>
    <row r="42" spans="1:17" ht="18.75">
      <c r="A42" s="2" t="s">
        <v>165</v>
      </c>
      <c r="C42" s="3">
        <v>0</v>
      </c>
      <c r="D42" s="3"/>
      <c r="E42" s="3">
        <v>0</v>
      </c>
      <c r="F42" s="3"/>
      <c r="G42" s="3">
        <v>0</v>
      </c>
      <c r="H42" s="3"/>
      <c r="I42" s="3">
        <v>0</v>
      </c>
      <c r="J42" s="3"/>
      <c r="K42" s="3">
        <v>3200000</v>
      </c>
      <c r="L42" s="3"/>
      <c r="M42" s="3">
        <v>8575768785</v>
      </c>
      <c r="N42" s="3"/>
      <c r="O42" s="3">
        <v>15625600000</v>
      </c>
      <c r="P42" s="3"/>
      <c r="Q42" s="3">
        <f t="shared" si="0"/>
        <v>-7049831215</v>
      </c>
    </row>
    <row r="43" spans="1:17" ht="18.75">
      <c r="A43" s="2" t="s">
        <v>166</v>
      </c>
      <c r="C43" s="3">
        <v>0</v>
      </c>
      <c r="D43" s="3"/>
      <c r="E43" s="3">
        <v>0</v>
      </c>
      <c r="F43" s="3"/>
      <c r="G43" s="3">
        <v>0</v>
      </c>
      <c r="H43" s="3"/>
      <c r="I43" s="3">
        <v>0</v>
      </c>
      <c r="J43" s="3"/>
      <c r="K43" s="3">
        <v>500000</v>
      </c>
      <c r="L43" s="3"/>
      <c r="M43" s="3">
        <v>20502778295</v>
      </c>
      <c r="N43" s="3"/>
      <c r="O43" s="3">
        <v>19964666419</v>
      </c>
      <c r="P43" s="3"/>
      <c r="Q43" s="3">
        <f t="shared" si="0"/>
        <v>538111876</v>
      </c>
    </row>
    <row r="44" spans="1:17" ht="18.75">
      <c r="A44" s="2" t="s">
        <v>167</v>
      </c>
      <c r="C44" s="3">
        <v>0</v>
      </c>
      <c r="D44" s="3"/>
      <c r="E44" s="3">
        <v>0</v>
      </c>
      <c r="F44" s="3"/>
      <c r="G44" s="3">
        <v>0</v>
      </c>
      <c r="H44" s="3"/>
      <c r="I44" s="3">
        <v>0</v>
      </c>
      <c r="J44" s="3"/>
      <c r="K44" s="3">
        <v>1405546</v>
      </c>
      <c r="L44" s="3"/>
      <c r="M44" s="3">
        <v>17050387214</v>
      </c>
      <c r="N44" s="3"/>
      <c r="O44" s="3">
        <v>16960941494</v>
      </c>
      <c r="P44" s="3"/>
      <c r="Q44" s="3">
        <f t="shared" si="0"/>
        <v>89445720</v>
      </c>
    </row>
    <row r="45" spans="1:17" ht="18.75">
      <c r="A45" s="2" t="s">
        <v>146</v>
      </c>
      <c r="C45" s="3">
        <v>0</v>
      </c>
      <c r="D45" s="3"/>
      <c r="E45" s="3">
        <v>0</v>
      </c>
      <c r="F45" s="3"/>
      <c r="G45" s="3">
        <v>0</v>
      </c>
      <c r="H45" s="3"/>
      <c r="I45" s="3">
        <v>0</v>
      </c>
      <c r="J45" s="3"/>
      <c r="K45" s="3">
        <v>19911768</v>
      </c>
      <c r="L45" s="3"/>
      <c r="M45" s="3">
        <v>59070606590</v>
      </c>
      <c r="N45" s="3"/>
      <c r="O45" s="3">
        <v>58211568000</v>
      </c>
      <c r="P45" s="3"/>
      <c r="Q45" s="3">
        <f t="shared" si="0"/>
        <v>859038590</v>
      </c>
    </row>
    <row r="46" spans="1:17" ht="18.75">
      <c r="A46" s="2" t="s">
        <v>33</v>
      </c>
      <c r="C46" s="3">
        <v>0</v>
      </c>
      <c r="D46" s="3"/>
      <c r="E46" s="3">
        <v>0</v>
      </c>
      <c r="F46" s="3"/>
      <c r="G46" s="3">
        <v>0</v>
      </c>
      <c r="H46" s="3"/>
      <c r="I46" s="3">
        <v>0</v>
      </c>
      <c r="J46" s="3"/>
      <c r="K46" s="3">
        <v>593827</v>
      </c>
      <c r="L46" s="3"/>
      <c r="M46" s="3">
        <v>62071932214</v>
      </c>
      <c r="N46" s="3"/>
      <c r="O46" s="3">
        <v>70835247522</v>
      </c>
      <c r="P46" s="3"/>
      <c r="Q46" s="3">
        <f t="shared" si="0"/>
        <v>-8763315308</v>
      </c>
    </row>
    <row r="47" spans="1:17" ht="18.75">
      <c r="A47" s="2" t="s">
        <v>48</v>
      </c>
      <c r="C47" s="3">
        <v>0</v>
      </c>
      <c r="D47" s="3"/>
      <c r="E47" s="3">
        <v>0</v>
      </c>
      <c r="F47" s="3"/>
      <c r="G47" s="3">
        <v>0</v>
      </c>
      <c r="H47" s="3"/>
      <c r="I47" s="3">
        <v>0</v>
      </c>
      <c r="J47" s="3"/>
      <c r="K47" s="3">
        <v>5284146</v>
      </c>
      <c r="L47" s="3"/>
      <c r="M47" s="3">
        <v>35405608728</v>
      </c>
      <c r="N47" s="3"/>
      <c r="O47" s="3">
        <v>44017670164</v>
      </c>
      <c r="P47" s="3"/>
      <c r="Q47" s="3">
        <f t="shared" si="0"/>
        <v>-8612061436</v>
      </c>
    </row>
    <row r="48" spans="1:17" ht="18.75">
      <c r="A48" s="2" t="s">
        <v>143</v>
      </c>
      <c r="C48" s="3">
        <v>0</v>
      </c>
      <c r="D48" s="3"/>
      <c r="E48" s="3">
        <v>0</v>
      </c>
      <c r="F48" s="3"/>
      <c r="G48" s="3">
        <v>0</v>
      </c>
      <c r="H48" s="3"/>
      <c r="I48" s="3">
        <v>0</v>
      </c>
      <c r="J48" s="3"/>
      <c r="K48" s="3">
        <v>49380632</v>
      </c>
      <c r="L48" s="3"/>
      <c r="M48" s="3">
        <v>102781442136</v>
      </c>
      <c r="N48" s="3"/>
      <c r="O48" s="3">
        <v>115992149137</v>
      </c>
      <c r="P48" s="3"/>
      <c r="Q48" s="3">
        <f t="shared" si="0"/>
        <v>-13210707001</v>
      </c>
    </row>
    <row r="49" spans="1:17" ht="18.75">
      <c r="A49" s="2" t="s">
        <v>168</v>
      </c>
      <c r="C49" s="3">
        <v>0</v>
      </c>
      <c r="D49" s="3"/>
      <c r="E49" s="3">
        <v>0</v>
      </c>
      <c r="F49" s="3"/>
      <c r="G49" s="3">
        <v>0</v>
      </c>
      <c r="H49" s="3"/>
      <c r="I49" s="3">
        <v>0</v>
      </c>
      <c r="J49" s="3"/>
      <c r="K49" s="3">
        <v>6515544</v>
      </c>
      <c r="L49" s="3"/>
      <c r="M49" s="3">
        <v>70661074680</v>
      </c>
      <c r="N49" s="3"/>
      <c r="O49" s="3">
        <v>70661074680</v>
      </c>
      <c r="P49" s="3"/>
      <c r="Q49" s="3">
        <f t="shared" si="0"/>
        <v>0</v>
      </c>
    </row>
    <row r="50" spans="1:17" ht="18.75">
      <c r="A50" s="2" t="s">
        <v>169</v>
      </c>
      <c r="C50" s="3">
        <v>0</v>
      </c>
      <c r="D50" s="3"/>
      <c r="E50" s="3">
        <v>0</v>
      </c>
      <c r="F50" s="3"/>
      <c r="G50" s="3">
        <v>0</v>
      </c>
      <c r="H50" s="3"/>
      <c r="I50" s="3">
        <v>0</v>
      </c>
      <c r="J50" s="3"/>
      <c r="K50" s="3">
        <v>2550000</v>
      </c>
      <c r="L50" s="3"/>
      <c r="M50" s="3">
        <v>196638996422</v>
      </c>
      <c r="N50" s="3"/>
      <c r="O50" s="3">
        <v>201372003958</v>
      </c>
      <c r="P50" s="3"/>
      <c r="Q50" s="3">
        <f t="shared" si="0"/>
        <v>-4733007536</v>
      </c>
    </row>
    <row r="51" spans="1:17" ht="18.75">
      <c r="A51" s="2" t="s">
        <v>128</v>
      </c>
      <c r="C51" s="3">
        <v>0</v>
      </c>
      <c r="D51" s="3"/>
      <c r="E51" s="3">
        <v>0</v>
      </c>
      <c r="F51" s="3"/>
      <c r="G51" s="3">
        <v>0</v>
      </c>
      <c r="H51" s="3"/>
      <c r="I51" s="3">
        <v>0</v>
      </c>
      <c r="J51" s="3"/>
      <c r="K51" s="3">
        <v>34100000</v>
      </c>
      <c r="L51" s="3"/>
      <c r="M51" s="3">
        <v>144520392583</v>
      </c>
      <c r="N51" s="3"/>
      <c r="O51" s="3">
        <v>194562160402</v>
      </c>
      <c r="P51" s="3"/>
      <c r="Q51" s="3">
        <f t="shared" si="0"/>
        <v>-50041767819</v>
      </c>
    </row>
    <row r="52" spans="1:17" ht="18.75">
      <c r="A52" s="2" t="s">
        <v>124</v>
      </c>
      <c r="C52" s="3">
        <v>0</v>
      </c>
      <c r="D52" s="3"/>
      <c r="E52" s="3">
        <v>0</v>
      </c>
      <c r="F52" s="3"/>
      <c r="G52" s="3">
        <v>0</v>
      </c>
      <c r="H52" s="3"/>
      <c r="I52" s="3">
        <v>0</v>
      </c>
      <c r="J52" s="3"/>
      <c r="K52" s="3">
        <v>2490764</v>
      </c>
      <c r="L52" s="3"/>
      <c r="M52" s="3">
        <v>33723668490</v>
      </c>
      <c r="N52" s="3"/>
      <c r="O52" s="3">
        <v>42264363298</v>
      </c>
      <c r="P52" s="3"/>
      <c r="Q52" s="3">
        <f t="shared" si="0"/>
        <v>-8540694808</v>
      </c>
    </row>
    <row r="53" spans="1:17" ht="18.75">
      <c r="A53" s="2" t="s">
        <v>170</v>
      </c>
      <c r="C53" s="3">
        <v>0</v>
      </c>
      <c r="D53" s="3"/>
      <c r="E53" s="3">
        <v>0</v>
      </c>
      <c r="F53" s="3"/>
      <c r="G53" s="3">
        <v>0</v>
      </c>
      <c r="H53" s="3"/>
      <c r="I53" s="3">
        <v>0</v>
      </c>
      <c r="J53" s="3"/>
      <c r="K53" s="3">
        <v>9098854</v>
      </c>
      <c r="L53" s="3"/>
      <c r="M53" s="3">
        <v>113977340281</v>
      </c>
      <c r="N53" s="3"/>
      <c r="O53" s="3">
        <v>102114841593</v>
      </c>
      <c r="P53" s="3"/>
      <c r="Q53" s="3">
        <f t="shared" si="0"/>
        <v>11862498688</v>
      </c>
    </row>
    <row r="54" spans="1:17" ht="18.75">
      <c r="A54" s="2" t="s">
        <v>171</v>
      </c>
      <c r="C54" s="3">
        <v>0</v>
      </c>
      <c r="D54" s="3"/>
      <c r="E54" s="3">
        <v>0</v>
      </c>
      <c r="F54" s="3"/>
      <c r="G54" s="3">
        <v>0</v>
      </c>
      <c r="H54" s="3"/>
      <c r="I54" s="3">
        <v>0</v>
      </c>
      <c r="J54" s="3"/>
      <c r="K54" s="3">
        <v>7800000</v>
      </c>
      <c r="L54" s="3"/>
      <c r="M54" s="3">
        <v>74287552059</v>
      </c>
      <c r="N54" s="3"/>
      <c r="O54" s="3">
        <v>84281523300</v>
      </c>
      <c r="P54" s="3"/>
      <c r="Q54" s="3">
        <f>-9993971241-309810</f>
        <v>-9994281051</v>
      </c>
    </row>
    <row r="55" spans="1:17" ht="19.5" thickBot="1">
      <c r="C55" s="7">
        <f>SUM(C8:C54)</f>
        <v>70814466</v>
      </c>
      <c r="D55" s="3"/>
      <c r="E55" s="7">
        <f>SUM(E8:E54)</f>
        <v>1004895259861</v>
      </c>
      <c r="F55" s="3"/>
      <c r="G55" s="7">
        <f>SUM(G8:G54)</f>
        <v>929740003550</v>
      </c>
      <c r="H55" s="3"/>
      <c r="I55" s="7">
        <f>SUM(I8:I54)</f>
        <v>75155256311</v>
      </c>
      <c r="J55" s="3"/>
      <c r="K55" s="7">
        <f>SUM(K8:K54)</f>
        <v>342005035</v>
      </c>
      <c r="L55" s="3"/>
      <c r="M55" s="7">
        <f>SUM(M8:M54)</f>
        <v>3052692991098</v>
      </c>
      <c r="N55" s="3"/>
      <c r="O55" s="7">
        <f>SUM(O8:O54)</f>
        <v>3149151393858</v>
      </c>
      <c r="P55" s="3"/>
      <c r="Q55" s="7">
        <f>SUM(Q8:Q54)</f>
        <v>-96458712570</v>
      </c>
    </row>
    <row r="56" spans="1:17" ht="19.5" thickTop="1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>
      <c r="I57" s="15"/>
      <c r="Q57" s="15"/>
    </row>
    <row r="58" spans="1:17">
      <c r="I58" s="15"/>
      <c r="Q58" s="15"/>
    </row>
    <row r="59" spans="1:17">
      <c r="I59" s="15"/>
      <c r="Q59" s="16"/>
    </row>
    <row r="60" spans="1:17">
      <c r="I60" s="16"/>
      <c r="Q60" s="16"/>
    </row>
    <row r="61" spans="1:17">
      <c r="I61" s="16"/>
    </row>
    <row r="62" spans="1:17">
      <c r="Q62" s="16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86"/>
  <sheetViews>
    <sheetView rightToLeft="1" view="pageBreakPreview" topLeftCell="B1" zoomScaleNormal="100" zoomScaleSheetLayoutView="100" workbookViewId="0">
      <selection activeCell="X7" sqref="X7"/>
    </sheetView>
  </sheetViews>
  <sheetFormatPr defaultRowHeight="18.75"/>
  <cols>
    <col min="1" max="1" width="30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25.7109375" style="5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6.42578125" style="1" bestFit="1" customWidth="1"/>
    <col min="20" max="20" width="1" style="1" customWidth="1"/>
    <col min="21" max="21" width="25.7109375" style="5" bestFit="1" customWidth="1"/>
    <col min="22" max="22" width="1" style="1" customWidth="1"/>
    <col min="23" max="24" width="18.7109375" style="1" bestFit="1" customWidth="1"/>
    <col min="25" max="16384" width="9.140625" style="1"/>
  </cols>
  <sheetData>
    <row r="2" spans="1:24" ht="23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4" ht="23.25">
      <c r="A3" s="10" t="s">
        <v>101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4" ht="23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6" spans="1:24" ht="23.25">
      <c r="A6" s="10" t="s">
        <v>3</v>
      </c>
      <c r="C6" s="11" t="s">
        <v>103</v>
      </c>
      <c r="D6" s="11" t="s">
        <v>103</v>
      </c>
      <c r="E6" s="11" t="s">
        <v>103</v>
      </c>
      <c r="F6" s="11" t="s">
        <v>103</v>
      </c>
      <c r="G6" s="11" t="s">
        <v>103</v>
      </c>
      <c r="H6" s="11" t="s">
        <v>103</v>
      </c>
      <c r="I6" s="11" t="s">
        <v>103</v>
      </c>
      <c r="J6" s="11" t="s">
        <v>103</v>
      </c>
      <c r="K6" s="11" t="s">
        <v>103</v>
      </c>
      <c r="M6" s="11" t="s">
        <v>104</v>
      </c>
      <c r="N6" s="11" t="s">
        <v>104</v>
      </c>
      <c r="O6" s="11" t="s">
        <v>104</v>
      </c>
      <c r="P6" s="11" t="s">
        <v>104</v>
      </c>
      <c r="Q6" s="11" t="s">
        <v>104</v>
      </c>
      <c r="R6" s="11" t="s">
        <v>104</v>
      </c>
      <c r="S6" s="11" t="s">
        <v>104</v>
      </c>
      <c r="T6" s="11" t="s">
        <v>104</v>
      </c>
      <c r="U6" s="11" t="s">
        <v>104</v>
      </c>
    </row>
    <row r="7" spans="1:24" ht="30">
      <c r="A7" s="11" t="s">
        <v>3</v>
      </c>
      <c r="C7" s="11" t="s">
        <v>172</v>
      </c>
      <c r="E7" s="11" t="s">
        <v>173</v>
      </c>
      <c r="G7" s="11" t="s">
        <v>174</v>
      </c>
      <c r="I7" s="11" t="s">
        <v>72</v>
      </c>
      <c r="K7" s="12" t="s">
        <v>175</v>
      </c>
      <c r="M7" s="11" t="s">
        <v>172</v>
      </c>
      <c r="O7" s="11" t="s">
        <v>173</v>
      </c>
      <c r="Q7" s="11" t="s">
        <v>174</v>
      </c>
      <c r="S7" s="11" t="s">
        <v>72</v>
      </c>
      <c r="U7" s="12" t="s">
        <v>175</v>
      </c>
      <c r="X7" s="15"/>
    </row>
    <row r="8" spans="1:24">
      <c r="A8" s="2" t="s">
        <v>24</v>
      </c>
      <c r="C8" s="3">
        <v>0</v>
      </c>
      <c r="D8" s="3"/>
      <c r="E8" s="3">
        <v>0</v>
      </c>
      <c r="F8" s="3"/>
      <c r="G8" s="3">
        <v>1335371961</v>
      </c>
      <c r="H8" s="3"/>
      <c r="I8" s="3">
        <f>C8+E8+G8</f>
        <v>1335371961</v>
      </c>
      <c r="K8" s="6">
        <v>2.1599635362441688E-3</v>
      </c>
      <c r="M8" s="3">
        <v>0</v>
      </c>
      <c r="N8" s="3"/>
      <c r="O8" s="3">
        <v>0</v>
      </c>
      <c r="P8" s="3"/>
      <c r="Q8" s="3">
        <v>1335371961</v>
      </c>
      <c r="R8" s="3"/>
      <c r="S8" s="3">
        <f>M8+O8+Q8</f>
        <v>1335371961</v>
      </c>
      <c r="U8" s="6">
        <v>1.67895699346808E-3</v>
      </c>
      <c r="W8" s="20"/>
      <c r="X8" s="20"/>
    </row>
    <row r="9" spans="1:24">
      <c r="A9" s="2" t="s">
        <v>23</v>
      </c>
      <c r="C9" s="3">
        <v>17134712173</v>
      </c>
      <c r="D9" s="3"/>
      <c r="E9" s="3">
        <v>0</v>
      </c>
      <c r="F9" s="3"/>
      <c r="G9" s="3">
        <v>-6647779789</v>
      </c>
      <c r="H9" s="3"/>
      <c r="I9" s="3">
        <f t="shared" ref="I9:I72" si="0">C9+E9+G9</f>
        <v>10486932384</v>
      </c>
      <c r="K9" s="6">
        <v>1.6962608335385088E-2</v>
      </c>
      <c r="M9" s="3">
        <v>19931977343</v>
      </c>
      <c r="N9" s="3"/>
      <c r="O9" s="3">
        <v>0</v>
      </c>
      <c r="P9" s="3"/>
      <c r="Q9" s="3">
        <v>-6647779789</v>
      </c>
      <c r="R9" s="3"/>
      <c r="S9" s="3">
        <f t="shared" ref="S9:S72" si="1">M9+O9+Q9</f>
        <v>13284197554</v>
      </c>
      <c r="U9" s="6">
        <v>1.6702160175055467E-2</v>
      </c>
      <c r="W9" s="20"/>
      <c r="X9" s="20"/>
    </row>
    <row r="10" spans="1:24">
      <c r="A10" s="2" t="s">
        <v>21</v>
      </c>
      <c r="C10" s="3">
        <v>0</v>
      </c>
      <c r="D10" s="3"/>
      <c r="E10" s="3">
        <v>20623733416</v>
      </c>
      <c r="F10" s="3"/>
      <c r="G10" s="3">
        <v>3453158223</v>
      </c>
      <c r="H10" s="3"/>
      <c r="I10" s="3">
        <f t="shared" si="0"/>
        <v>24076891639</v>
      </c>
      <c r="K10" s="6">
        <v>3.8944361215580522E-2</v>
      </c>
      <c r="M10" s="3">
        <v>42322500000</v>
      </c>
      <c r="N10" s="3"/>
      <c r="O10" s="3">
        <v>16277453849</v>
      </c>
      <c r="P10" s="3"/>
      <c r="Q10" s="3">
        <v>3453158223</v>
      </c>
      <c r="R10" s="3"/>
      <c r="S10" s="3">
        <f t="shared" si="1"/>
        <v>62053112072</v>
      </c>
      <c r="U10" s="6">
        <v>7.8019090951800527E-2</v>
      </c>
      <c r="W10" s="20"/>
      <c r="X10" s="20"/>
    </row>
    <row r="11" spans="1:24">
      <c r="A11" s="2" t="s">
        <v>32</v>
      </c>
      <c r="C11" s="3">
        <v>0</v>
      </c>
      <c r="D11" s="3"/>
      <c r="E11" s="3">
        <v>8602132534</v>
      </c>
      <c r="F11" s="3"/>
      <c r="G11" s="3">
        <v>2144327</v>
      </c>
      <c r="H11" s="3"/>
      <c r="I11" s="3">
        <f t="shared" si="0"/>
        <v>8604276861</v>
      </c>
      <c r="K11" s="6">
        <v>1.3917413887881864E-2</v>
      </c>
      <c r="M11" s="3">
        <v>150000000</v>
      </c>
      <c r="N11" s="3"/>
      <c r="O11" s="3">
        <v>8602130368</v>
      </c>
      <c r="P11" s="3"/>
      <c r="Q11" s="3">
        <v>1945218422</v>
      </c>
      <c r="R11" s="3"/>
      <c r="S11" s="3">
        <f t="shared" si="1"/>
        <v>10697348790</v>
      </c>
      <c r="U11" s="6">
        <v>1.3449727182445949E-2</v>
      </c>
      <c r="W11" s="20"/>
      <c r="X11" s="20"/>
    </row>
    <row r="12" spans="1:24">
      <c r="A12" s="2" t="s">
        <v>51</v>
      </c>
      <c r="C12" s="3">
        <v>0</v>
      </c>
      <c r="D12" s="3"/>
      <c r="E12" s="3">
        <v>72083814563</v>
      </c>
      <c r="F12" s="3"/>
      <c r="G12" s="3">
        <v>-10093420778</v>
      </c>
      <c r="H12" s="3"/>
      <c r="I12" s="3">
        <f t="shared" si="0"/>
        <v>61990393785</v>
      </c>
      <c r="K12" s="6">
        <v>0.10026943359867144</v>
      </c>
      <c r="M12" s="3">
        <v>75480000000</v>
      </c>
      <c r="N12" s="3"/>
      <c r="O12" s="3">
        <v>-38320397144</v>
      </c>
      <c r="P12" s="3"/>
      <c r="Q12" s="3">
        <v>-10985819642</v>
      </c>
      <c r="R12" s="3"/>
      <c r="S12" s="3">
        <f t="shared" si="1"/>
        <v>26173783214</v>
      </c>
      <c r="U12" s="6">
        <v>3.2908176639978783E-2</v>
      </c>
      <c r="W12" s="20"/>
      <c r="X12" s="20"/>
    </row>
    <row r="13" spans="1:24">
      <c r="A13" s="2" t="s">
        <v>38</v>
      </c>
      <c r="C13" s="3">
        <v>0</v>
      </c>
      <c r="D13" s="3"/>
      <c r="E13" s="3">
        <v>3729787548</v>
      </c>
      <c r="F13" s="3"/>
      <c r="G13" s="3">
        <v>-2370370808</v>
      </c>
      <c r="H13" s="3"/>
      <c r="I13" s="3">
        <f t="shared" si="0"/>
        <v>1359416740</v>
      </c>
      <c r="K13" s="6">
        <v>2.1988559552808522E-3</v>
      </c>
      <c r="M13" s="3">
        <v>3229926500</v>
      </c>
      <c r="N13" s="3"/>
      <c r="O13" s="3">
        <v>23</v>
      </c>
      <c r="P13" s="3"/>
      <c r="Q13" s="3">
        <v>-2370370808</v>
      </c>
      <c r="R13" s="3"/>
      <c r="S13" s="3">
        <f t="shared" si="1"/>
        <v>859555715</v>
      </c>
      <c r="U13" s="6">
        <v>1.0807154269541455E-3</v>
      </c>
      <c r="W13" s="20"/>
      <c r="X13" s="20"/>
    </row>
    <row r="14" spans="1:24">
      <c r="A14" s="2" t="s">
        <v>43</v>
      </c>
      <c r="C14" s="3">
        <v>0</v>
      </c>
      <c r="D14" s="3"/>
      <c r="E14" s="3">
        <v>28553973690</v>
      </c>
      <c r="F14" s="3"/>
      <c r="G14" s="3">
        <v>13723663674</v>
      </c>
      <c r="H14" s="3"/>
      <c r="I14" s="3">
        <f t="shared" si="0"/>
        <v>42277637364</v>
      </c>
      <c r="K14" s="6">
        <v>6.8384059102461606E-2</v>
      </c>
      <c r="M14" s="3">
        <v>0</v>
      </c>
      <c r="N14" s="3"/>
      <c r="O14" s="3">
        <v>150021973872</v>
      </c>
      <c r="P14" s="3"/>
      <c r="Q14" s="3">
        <v>13723663674</v>
      </c>
      <c r="R14" s="3"/>
      <c r="S14" s="3">
        <f t="shared" si="1"/>
        <v>163745637546</v>
      </c>
      <c r="U14" s="6">
        <v>0.20587663313064491</v>
      </c>
      <c r="W14" s="20"/>
      <c r="X14" s="20"/>
    </row>
    <row r="15" spans="1:24">
      <c r="A15" s="2" t="s">
        <v>40</v>
      </c>
      <c r="C15" s="3">
        <v>0</v>
      </c>
      <c r="D15" s="3"/>
      <c r="E15" s="3">
        <v>-24705317243</v>
      </c>
      <c r="F15" s="3"/>
      <c r="G15" s="3">
        <v>15223886115</v>
      </c>
      <c r="H15" s="3"/>
      <c r="I15" s="3">
        <f t="shared" si="0"/>
        <v>-9481431128</v>
      </c>
      <c r="K15" s="6">
        <v>-1.5336210513626637E-2</v>
      </c>
      <c r="M15" s="3">
        <v>19158848640</v>
      </c>
      <c r="N15" s="3"/>
      <c r="O15" s="3">
        <v>2672956621</v>
      </c>
      <c r="P15" s="3"/>
      <c r="Q15" s="3">
        <v>13735487227</v>
      </c>
      <c r="R15" s="3"/>
      <c r="S15" s="3">
        <f t="shared" si="1"/>
        <v>35567292488</v>
      </c>
      <c r="U15" s="6">
        <v>4.4718592426288381E-2</v>
      </c>
      <c r="W15" s="20"/>
      <c r="X15" s="20"/>
    </row>
    <row r="16" spans="1:24">
      <c r="A16" s="2" t="s">
        <v>52</v>
      </c>
      <c r="C16" s="3">
        <v>0</v>
      </c>
      <c r="D16" s="3"/>
      <c r="E16" s="3">
        <v>63365950685</v>
      </c>
      <c r="F16" s="3"/>
      <c r="G16" s="3">
        <v>387347580</v>
      </c>
      <c r="H16" s="3"/>
      <c r="I16" s="3">
        <f t="shared" si="0"/>
        <v>63753298265</v>
      </c>
      <c r="K16" s="6">
        <v>0.103120930788885</v>
      </c>
      <c r="M16" s="3">
        <v>595000000</v>
      </c>
      <c r="N16" s="3"/>
      <c r="O16" s="3">
        <v>48075178567</v>
      </c>
      <c r="P16" s="3"/>
      <c r="Q16" s="3">
        <v>-2173942068</v>
      </c>
      <c r="R16" s="3"/>
      <c r="S16" s="3">
        <f t="shared" si="1"/>
        <v>46496236499</v>
      </c>
      <c r="U16" s="6">
        <v>5.8459503209489699E-2</v>
      </c>
      <c r="W16" s="20"/>
      <c r="X16" s="20"/>
    </row>
    <row r="17" spans="1:24">
      <c r="A17" s="2" t="s">
        <v>56</v>
      </c>
      <c r="C17" s="3">
        <v>0</v>
      </c>
      <c r="D17" s="3"/>
      <c r="E17" s="3">
        <v>22534470724</v>
      </c>
      <c r="F17" s="3"/>
      <c r="G17" s="3">
        <v>8686502</v>
      </c>
      <c r="H17" s="3"/>
      <c r="I17" s="3">
        <f t="shared" si="0"/>
        <v>22543157226</v>
      </c>
      <c r="K17" s="6">
        <v>3.6463546503938654E-2</v>
      </c>
      <c r="M17" s="3">
        <v>0</v>
      </c>
      <c r="N17" s="3"/>
      <c r="O17" s="3">
        <v>30554294641</v>
      </c>
      <c r="P17" s="3"/>
      <c r="Q17" s="3">
        <v>8686502</v>
      </c>
      <c r="R17" s="3"/>
      <c r="S17" s="3">
        <f t="shared" si="1"/>
        <v>30562981143</v>
      </c>
      <c r="U17" s="6">
        <v>3.8426694905924451E-2</v>
      </c>
      <c r="W17" s="20"/>
      <c r="X17" s="20"/>
    </row>
    <row r="18" spans="1:24">
      <c r="A18" s="2" t="s">
        <v>36</v>
      </c>
      <c r="C18" s="3">
        <v>0</v>
      </c>
      <c r="D18" s="3"/>
      <c r="E18" s="3">
        <v>38574187192</v>
      </c>
      <c r="F18" s="3"/>
      <c r="G18" s="3">
        <v>6446383419</v>
      </c>
      <c r="H18" s="3"/>
      <c r="I18" s="3">
        <f t="shared" si="0"/>
        <v>45020570611</v>
      </c>
      <c r="K18" s="6">
        <v>7.2820752375124836E-2</v>
      </c>
      <c r="M18" s="3">
        <v>57084314600</v>
      </c>
      <c r="N18" s="3"/>
      <c r="O18" s="3">
        <v>6735396553</v>
      </c>
      <c r="P18" s="3"/>
      <c r="Q18" s="3">
        <v>6446383419</v>
      </c>
      <c r="R18" s="3"/>
      <c r="S18" s="3">
        <f t="shared" si="1"/>
        <v>70266094572</v>
      </c>
      <c r="U18" s="6">
        <v>8.8345235882445805E-2</v>
      </c>
      <c r="W18" s="20"/>
      <c r="X18" s="20"/>
    </row>
    <row r="19" spans="1:24">
      <c r="A19" s="2" t="s">
        <v>25</v>
      </c>
      <c r="C19" s="3">
        <v>0</v>
      </c>
      <c r="D19" s="3"/>
      <c r="E19" s="3">
        <v>-16118050988</v>
      </c>
      <c r="F19" s="3"/>
      <c r="G19" s="3">
        <v>27425064884</v>
      </c>
      <c r="H19" s="3"/>
      <c r="I19" s="3">
        <f t="shared" si="0"/>
        <v>11307013896</v>
      </c>
      <c r="K19" s="6">
        <v>1.8289089806017067E-2</v>
      </c>
      <c r="M19" s="3">
        <v>0</v>
      </c>
      <c r="N19" s="3"/>
      <c r="O19" s="3">
        <v>18901475324</v>
      </c>
      <c r="P19" s="3"/>
      <c r="Q19" s="3">
        <v>27520516684</v>
      </c>
      <c r="R19" s="3"/>
      <c r="S19" s="3">
        <f t="shared" si="1"/>
        <v>46421992008</v>
      </c>
      <c r="U19" s="6">
        <v>5.8366155954169482E-2</v>
      </c>
      <c r="W19" s="20"/>
      <c r="X19" s="20"/>
    </row>
    <row r="20" spans="1:24">
      <c r="A20" s="2" t="s">
        <v>16</v>
      </c>
      <c r="C20" s="3">
        <v>0</v>
      </c>
      <c r="D20" s="3"/>
      <c r="E20" s="3">
        <v>21787335682</v>
      </c>
      <c r="F20" s="3"/>
      <c r="G20" s="3">
        <v>-308452697</v>
      </c>
      <c r="H20" s="3"/>
      <c r="I20" s="3">
        <f t="shared" si="0"/>
        <v>21478882985</v>
      </c>
      <c r="K20" s="6">
        <v>3.4742083405819926E-2</v>
      </c>
      <c r="M20" s="3">
        <v>3370500000</v>
      </c>
      <c r="N20" s="3"/>
      <c r="O20" s="3">
        <v>-14834324403</v>
      </c>
      <c r="P20" s="3"/>
      <c r="Q20" s="3">
        <v>-308452697</v>
      </c>
      <c r="R20" s="3"/>
      <c r="S20" s="3">
        <f t="shared" si="1"/>
        <v>-11772277100</v>
      </c>
      <c r="U20" s="6">
        <v>-1.4801229577478885E-2</v>
      </c>
      <c r="W20" s="20"/>
      <c r="X20" s="20"/>
    </row>
    <row r="21" spans="1:24">
      <c r="A21" s="2" t="s">
        <v>26</v>
      </c>
      <c r="C21" s="3">
        <v>0</v>
      </c>
      <c r="D21" s="3"/>
      <c r="E21" s="3">
        <v>0</v>
      </c>
      <c r="F21" s="3"/>
      <c r="G21" s="3">
        <v>-1579467261</v>
      </c>
      <c r="H21" s="3"/>
      <c r="I21" s="3">
        <f t="shared" si="0"/>
        <v>-1579467261</v>
      </c>
      <c r="K21" s="6">
        <v>-2.5547875723679748E-3</v>
      </c>
      <c r="M21" s="3">
        <v>0</v>
      </c>
      <c r="N21" s="3"/>
      <c r="O21" s="3">
        <v>0</v>
      </c>
      <c r="P21" s="3"/>
      <c r="Q21" s="3">
        <v>-2963199418</v>
      </c>
      <c r="R21" s="3"/>
      <c r="S21" s="3">
        <f t="shared" si="1"/>
        <v>-2963199418</v>
      </c>
      <c r="U21" s="6">
        <v>-3.7256169301069053E-3</v>
      </c>
      <c r="W21" s="20"/>
      <c r="X21" s="20"/>
    </row>
    <row r="22" spans="1:24">
      <c r="A22" s="2" t="s">
        <v>44</v>
      </c>
      <c r="C22" s="3">
        <v>0</v>
      </c>
      <c r="D22" s="3"/>
      <c r="E22" s="3">
        <v>0</v>
      </c>
      <c r="F22" s="3"/>
      <c r="G22" s="3">
        <v>28149040959</v>
      </c>
      <c r="H22" s="3"/>
      <c r="I22" s="3">
        <f t="shared" si="0"/>
        <v>28149040959</v>
      </c>
      <c r="K22" s="6">
        <v>4.5531060878463057E-2</v>
      </c>
      <c r="M22" s="3">
        <v>0</v>
      </c>
      <c r="N22" s="3"/>
      <c r="O22" s="3">
        <v>0</v>
      </c>
      <c r="P22" s="3"/>
      <c r="Q22" s="3">
        <v>28149040959</v>
      </c>
      <c r="R22" s="3"/>
      <c r="S22" s="3">
        <f t="shared" si="1"/>
        <v>28149040959</v>
      </c>
      <c r="U22" s="6">
        <v>3.5391659071634954E-2</v>
      </c>
      <c r="W22" s="20"/>
      <c r="X22" s="20"/>
    </row>
    <row r="23" spans="1:24">
      <c r="A23" s="2" t="s">
        <v>157</v>
      </c>
      <c r="C23" s="3">
        <v>0</v>
      </c>
      <c r="D23" s="3"/>
      <c r="E23" s="3">
        <v>0</v>
      </c>
      <c r="F23" s="3"/>
      <c r="G23" s="3">
        <v>0</v>
      </c>
      <c r="H23" s="3"/>
      <c r="I23" s="3">
        <f t="shared" si="0"/>
        <v>0</v>
      </c>
      <c r="K23" s="6">
        <v>0</v>
      </c>
      <c r="M23" s="3">
        <v>0</v>
      </c>
      <c r="N23" s="3"/>
      <c r="O23" s="3">
        <v>0</v>
      </c>
      <c r="P23" s="3"/>
      <c r="Q23" s="3">
        <v>420608849</v>
      </c>
      <c r="R23" s="3"/>
      <c r="S23" s="3">
        <f t="shared" si="1"/>
        <v>420608849</v>
      </c>
      <c r="U23" s="6">
        <v>5.2882956147610137E-4</v>
      </c>
      <c r="W23" s="20"/>
      <c r="X23" s="20"/>
    </row>
    <row r="24" spans="1:24">
      <c r="A24" s="2" t="s">
        <v>120</v>
      </c>
      <c r="C24" s="3">
        <v>0</v>
      </c>
      <c r="D24" s="3"/>
      <c r="E24" s="3">
        <v>0</v>
      </c>
      <c r="F24" s="3"/>
      <c r="G24" s="3">
        <v>0</v>
      </c>
      <c r="H24" s="3"/>
      <c r="I24" s="3">
        <f t="shared" si="0"/>
        <v>0</v>
      </c>
      <c r="K24" s="6">
        <v>0</v>
      </c>
      <c r="M24" s="3">
        <v>474000000</v>
      </c>
      <c r="N24" s="3"/>
      <c r="O24" s="3">
        <v>0</v>
      </c>
      <c r="P24" s="3"/>
      <c r="Q24" s="3">
        <v>-11714290919</v>
      </c>
      <c r="R24" s="3"/>
      <c r="S24" s="3">
        <f t="shared" si="1"/>
        <v>-11240290919</v>
      </c>
      <c r="U24" s="6">
        <v>-1.4132365811349286E-2</v>
      </c>
      <c r="W24" s="20"/>
      <c r="X24" s="20"/>
    </row>
    <row r="25" spans="1:24">
      <c r="A25" s="2" t="s">
        <v>158</v>
      </c>
      <c r="C25" s="3">
        <v>0</v>
      </c>
      <c r="D25" s="3"/>
      <c r="E25" s="3">
        <v>0</v>
      </c>
      <c r="F25" s="3"/>
      <c r="G25" s="3">
        <v>0</v>
      </c>
      <c r="H25" s="3"/>
      <c r="I25" s="3">
        <f t="shared" si="0"/>
        <v>0</v>
      </c>
      <c r="K25" s="6">
        <v>0</v>
      </c>
      <c r="M25" s="3">
        <v>0</v>
      </c>
      <c r="N25" s="3"/>
      <c r="O25" s="3">
        <v>0</v>
      </c>
      <c r="P25" s="3"/>
      <c r="Q25" s="3">
        <v>172995632</v>
      </c>
      <c r="R25" s="3"/>
      <c r="S25" s="3">
        <f t="shared" si="1"/>
        <v>172995632</v>
      </c>
      <c r="U25" s="6">
        <v>2.1750660839720234E-4</v>
      </c>
      <c r="W25" s="20"/>
      <c r="X25" s="20"/>
    </row>
    <row r="26" spans="1:24">
      <c r="A26" s="2" t="s">
        <v>133</v>
      </c>
      <c r="C26" s="3">
        <v>0</v>
      </c>
      <c r="D26" s="3"/>
      <c r="E26" s="3">
        <v>0</v>
      </c>
      <c r="F26" s="3"/>
      <c r="G26" s="3">
        <v>0</v>
      </c>
      <c r="H26" s="3"/>
      <c r="I26" s="3">
        <f t="shared" si="0"/>
        <v>0</v>
      </c>
      <c r="K26" s="6">
        <v>0</v>
      </c>
      <c r="M26" s="3">
        <v>235500000</v>
      </c>
      <c r="N26" s="3"/>
      <c r="O26" s="3">
        <v>0</v>
      </c>
      <c r="P26" s="3"/>
      <c r="Q26" s="3">
        <v>-5642795054</v>
      </c>
      <c r="R26" s="3"/>
      <c r="S26" s="3">
        <f t="shared" si="1"/>
        <v>-5407295054</v>
      </c>
      <c r="U26" s="6">
        <v>-6.7985670747947383E-3</v>
      </c>
      <c r="W26" s="20"/>
      <c r="X26" s="20"/>
    </row>
    <row r="27" spans="1:24">
      <c r="A27" s="2" t="s">
        <v>118</v>
      </c>
      <c r="C27" s="3">
        <v>0</v>
      </c>
      <c r="D27" s="3"/>
      <c r="E27" s="3">
        <v>0</v>
      </c>
      <c r="F27" s="3"/>
      <c r="G27" s="3">
        <v>0</v>
      </c>
      <c r="H27" s="3"/>
      <c r="I27" s="3">
        <f t="shared" si="0"/>
        <v>0</v>
      </c>
      <c r="K27" s="6">
        <v>0</v>
      </c>
      <c r="M27" s="3">
        <v>11250000000</v>
      </c>
      <c r="N27" s="3"/>
      <c r="O27" s="3">
        <v>0</v>
      </c>
      <c r="P27" s="3"/>
      <c r="Q27" s="3">
        <v>-21670096460</v>
      </c>
      <c r="R27" s="3"/>
      <c r="S27" s="3">
        <f t="shared" si="1"/>
        <v>-10420096460</v>
      </c>
      <c r="U27" s="6">
        <v>-1.3101139109606504E-2</v>
      </c>
      <c r="W27" s="20"/>
      <c r="X27" s="20"/>
    </row>
    <row r="28" spans="1:24">
      <c r="A28" s="2" t="s">
        <v>57</v>
      </c>
      <c r="C28" s="3">
        <v>0</v>
      </c>
      <c r="D28" s="3"/>
      <c r="E28" s="3">
        <v>17228402653</v>
      </c>
      <c r="F28" s="3"/>
      <c r="G28" s="3">
        <v>0</v>
      </c>
      <c r="H28" s="3"/>
      <c r="I28" s="3">
        <f t="shared" si="0"/>
        <v>17228402653</v>
      </c>
      <c r="K28" s="6">
        <v>2.7866933412579196E-2</v>
      </c>
      <c r="M28" s="3">
        <v>11200000000</v>
      </c>
      <c r="N28" s="3"/>
      <c r="O28" s="3">
        <v>8003618657</v>
      </c>
      <c r="P28" s="3"/>
      <c r="Q28" s="3">
        <v>-1133216893</v>
      </c>
      <c r="R28" s="3"/>
      <c r="S28" s="3">
        <f t="shared" si="1"/>
        <v>18070401764</v>
      </c>
      <c r="U28" s="6">
        <v>2.2719832602839721E-2</v>
      </c>
      <c r="W28" s="20"/>
      <c r="X28" s="20"/>
    </row>
    <row r="29" spans="1:24">
      <c r="A29" s="2" t="s">
        <v>159</v>
      </c>
      <c r="C29" s="3">
        <v>0</v>
      </c>
      <c r="D29" s="3"/>
      <c r="E29" s="3">
        <v>0</v>
      </c>
      <c r="F29" s="3"/>
      <c r="G29" s="3">
        <v>0</v>
      </c>
      <c r="H29" s="3"/>
      <c r="I29" s="3">
        <f t="shared" si="0"/>
        <v>0</v>
      </c>
      <c r="K29" s="6">
        <v>0</v>
      </c>
      <c r="M29" s="3">
        <v>0</v>
      </c>
      <c r="N29" s="3"/>
      <c r="O29" s="3">
        <v>0</v>
      </c>
      <c r="P29" s="3"/>
      <c r="Q29" s="3">
        <v>8218129285</v>
      </c>
      <c r="R29" s="3"/>
      <c r="S29" s="3">
        <f t="shared" si="1"/>
        <v>8218129285</v>
      </c>
      <c r="U29" s="6">
        <v>1.0332615959633451E-2</v>
      </c>
      <c r="W29" s="20"/>
      <c r="X29" s="20"/>
    </row>
    <row r="30" spans="1:24">
      <c r="A30" s="2" t="s">
        <v>160</v>
      </c>
      <c r="C30" s="3">
        <v>0</v>
      </c>
      <c r="D30" s="3"/>
      <c r="E30" s="3">
        <v>0</v>
      </c>
      <c r="F30" s="3"/>
      <c r="G30" s="3">
        <v>0</v>
      </c>
      <c r="H30" s="3"/>
      <c r="I30" s="3">
        <f t="shared" si="0"/>
        <v>0</v>
      </c>
      <c r="K30" s="6">
        <v>0</v>
      </c>
      <c r="M30" s="3">
        <v>0</v>
      </c>
      <c r="N30" s="3"/>
      <c r="O30" s="3">
        <v>0</v>
      </c>
      <c r="P30" s="3"/>
      <c r="Q30" s="3">
        <v>-297565952</v>
      </c>
      <c r="R30" s="3"/>
      <c r="S30" s="3">
        <f t="shared" si="1"/>
        <v>-297565952</v>
      </c>
      <c r="U30" s="6">
        <v>-3.7412829587515082E-4</v>
      </c>
      <c r="W30" s="20"/>
      <c r="X30" s="20"/>
    </row>
    <row r="31" spans="1:24">
      <c r="A31" s="2" t="s">
        <v>161</v>
      </c>
      <c r="C31" s="3">
        <v>0</v>
      </c>
      <c r="D31" s="3"/>
      <c r="E31" s="3">
        <v>0</v>
      </c>
      <c r="F31" s="3"/>
      <c r="G31" s="3">
        <v>0</v>
      </c>
      <c r="H31" s="3"/>
      <c r="I31" s="3">
        <f t="shared" si="0"/>
        <v>0</v>
      </c>
      <c r="K31" s="6">
        <v>0</v>
      </c>
      <c r="M31" s="3">
        <v>0</v>
      </c>
      <c r="N31" s="3"/>
      <c r="O31" s="3">
        <v>0</v>
      </c>
      <c r="P31" s="3"/>
      <c r="Q31" s="3">
        <v>2782794293</v>
      </c>
      <c r="R31" s="3"/>
      <c r="S31" s="3">
        <f t="shared" si="1"/>
        <v>2782794293</v>
      </c>
      <c r="U31" s="6">
        <v>3.4987944004130724E-3</v>
      </c>
      <c r="W31" s="20"/>
      <c r="X31" s="20"/>
    </row>
    <row r="32" spans="1:24">
      <c r="A32" s="2" t="s">
        <v>162</v>
      </c>
      <c r="C32" s="3">
        <v>0</v>
      </c>
      <c r="D32" s="3"/>
      <c r="E32" s="3">
        <v>0</v>
      </c>
      <c r="F32" s="3"/>
      <c r="G32" s="3">
        <v>0</v>
      </c>
      <c r="H32" s="3"/>
      <c r="I32" s="3">
        <f t="shared" si="0"/>
        <v>0</v>
      </c>
      <c r="K32" s="6">
        <v>0</v>
      </c>
      <c r="M32" s="3">
        <v>0</v>
      </c>
      <c r="N32" s="3"/>
      <c r="O32" s="3">
        <v>0</v>
      </c>
      <c r="P32" s="3"/>
      <c r="Q32" s="3">
        <v>-14062637528</v>
      </c>
      <c r="R32" s="3"/>
      <c r="S32" s="3">
        <f t="shared" si="1"/>
        <v>-14062637528</v>
      </c>
      <c r="U32" s="6">
        <v>-1.7680889155828498E-2</v>
      </c>
      <c r="W32" s="20"/>
      <c r="X32" s="20"/>
    </row>
    <row r="33" spans="1:24">
      <c r="A33" s="2" t="s">
        <v>149</v>
      </c>
      <c r="C33" s="3">
        <v>0</v>
      </c>
      <c r="D33" s="3"/>
      <c r="E33" s="3">
        <v>0</v>
      </c>
      <c r="F33" s="3"/>
      <c r="G33" s="3">
        <v>0</v>
      </c>
      <c r="H33" s="3"/>
      <c r="I33" s="3">
        <f t="shared" si="0"/>
        <v>0</v>
      </c>
      <c r="K33" s="6">
        <v>0</v>
      </c>
      <c r="M33" s="3">
        <v>4250000000</v>
      </c>
      <c r="N33" s="3"/>
      <c r="O33" s="3">
        <v>0</v>
      </c>
      <c r="P33" s="3"/>
      <c r="Q33" s="3">
        <v>-963941277</v>
      </c>
      <c r="R33" s="3"/>
      <c r="S33" s="3">
        <f t="shared" si="1"/>
        <v>3286058723</v>
      </c>
      <c r="U33" s="6">
        <v>4.131546441783986E-3</v>
      </c>
      <c r="W33" s="20"/>
      <c r="X33" s="20"/>
    </row>
    <row r="34" spans="1:24">
      <c r="A34" s="2" t="s">
        <v>20</v>
      </c>
      <c r="C34" s="3">
        <v>0</v>
      </c>
      <c r="D34" s="3"/>
      <c r="E34" s="3">
        <v>-1866818455</v>
      </c>
      <c r="F34" s="3"/>
      <c r="G34" s="3">
        <v>0</v>
      </c>
      <c r="H34" s="3"/>
      <c r="I34" s="3">
        <f t="shared" si="0"/>
        <v>-1866818455</v>
      </c>
      <c r="K34" s="6">
        <v>-3.0195779972556095E-3</v>
      </c>
      <c r="M34" s="3">
        <v>0</v>
      </c>
      <c r="N34" s="3"/>
      <c r="O34" s="3">
        <v>13498333459</v>
      </c>
      <c r="P34" s="3"/>
      <c r="Q34" s="3">
        <v>71003646</v>
      </c>
      <c r="R34" s="3"/>
      <c r="S34" s="3">
        <f t="shared" si="1"/>
        <v>13569337105</v>
      </c>
      <c r="U34" s="6">
        <v>1.7060664814397525E-2</v>
      </c>
      <c r="W34" s="20"/>
      <c r="X34" s="20"/>
    </row>
    <row r="35" spans="1:24">
      <c r="A35" s="2" t="s">
        <v>151</v>
      </c>
      <c r="C35" s="3">
        <v>0</v>
      </c>
      <c r="D35" s="3"/>
      <c r="E35" s="3">
        <v>0</v>
      </c>
      <c r="F35" s="3"/>
      <c r="G35" s="3">
        <v>0</v>
      </c>
      <c r="H35" s="3"/>
      <c r="I35" s="3">
        <f t="shared" si="0"/>
        <v>0</v>
      </c>
      <c r="K35" s="6">
        <v>0</v>
      </c>
      <c r="M35" s="3">
        <v>0</v>
      </c>
      <c r="N35" s="3"/>
      <c r="O35" s="3">
        <v>0</v>
      </c>
      <c r="P35" s="3"/>
      <c r="Q35" s="3">
        <v>151446</v>
      </c>
      <c r="R35" s="3"/>
      <c r="S35" s="3">
        <f t="shared" si="1"/>
        <v>151446</v>
      </c>
      <c r="U35" s="6">
        <v>1.9041235570226828E-7</v>
      </c>
      <c r="W35" s="20"/>
      <c r="X35" s="20"/>
    </row>
    <row r="36" spans="1:24">
      <c r="A36" s="2" t="s">
        <v>27</v>
      </c>
      <c r="C36" s="3">
        <v>0</v>
      </c>
      <c r="D36" s="3"/>
      <c r="E36" s="3">
        <v>448112871</v>
      </c>
      <c r="F36" s="3"/>
      <c r="G36" s="3">
        <v>0</v>
      </c>
      <c r="H36" s="3"/>
      <c r="I36" s="3">
        <f t="shared" si="0"/>
        <v>448112871</v>
      </c>
      <c r="K36" s="6">
        <v>7.2482236391788906E-4</v>
      </c>
      <c r="M36" s="3">
        <v>1338666741</v>
      </c>
      <c r="N36" s="3"/>
      <c r="O36" s="3">
        <v>24706340</v>
      </c>
      <c r="P36" s="3"/>
      <c r="Q36" s="3">
        <v>-1618143046</v>
      </c>
      <c r="R36" s="3"/>
      <c r="S36" s="3">
        <f t="shared" si="1"/>
        <v>-254769965</v>
      </c>
      <c r="U36" s="6">
        <v>-3.2032109925540748E-4</v>
      </c>
      <c r="W36" s="20"/>
      <c r="X36" s="20"/>
    </row>
    <row r="37" spans="1:24">
      <c r="A37" s="2" t="s">
        <v>151</v>
      </c>
      <c r="C37" s="3">
        <v>0</v>
      </c>
      <c r="D37" s="3"/>
      <c r="E37" s="3">
        <v>0</v>
      </c>
      <c r="F37" s="3"/>
      <c r="G37" s="3">
        <v>0</v>
      </c>
      <c r="H37" s="3"/>
      <c r="I37" s="3">
        <f t="shared" si="0"/>
        <v>0</v>
      </c>
      <c r="K37" s="6">
        <v>0</v>
      </c>
      <c r="M37" s="3">
        <v>1063457</v>
      </c>
      <c r="N37" s="3"/>
      <c r="O37" s="3">
        <v>0</v>
      </c>
      <c r="P37" s="3"/>
      <c r="Q37" s="3">
        <v>104723505</v>
      </c>
      <c r="R37" s="3"/>
      <c r="S37" s="3">
        <f t="shared" si="1"/>
        <v>105786962</v>
      </c>
      <c r="U37" s="6">
        <v>1.3300545829540787E-4</v>
      </c>
      <c r="W37" s="20"/>
      <c r="X37" s="20"/>
    </row>
    <row r="38" spans="1:24">
      <c r="A38" s="2" t="s">
        <v>163</v>
      </c>
      <c r="C38" s="3">
        <v>0</v>
      </c>
      <c r="D38" s="3"/>
      <c r="E38" s="3">
        <v>0</v>
      </c>
      <c r="F38" s="3"/>
      <c r="G38" s="3">
        <v>0</v>
      </c>
      <c r="H38" s="3"/>
      <c r="I38" s="3">
        <f t="shared" si="0"/>
        <v>0</v>
      </c>
      <c r="K38" s="6">
        <v>0</v>
      </c>
      <c r="M38" s="3">
        <v>0</v>
      </c>
      <c r="N38" s="3"/>
      <c r="O38" s="3">
        <v>0</v>
      </c>
      <c r="P38" s="3"/>
      <c r="Q38" s="3">
        <v>0</v>
      </c>
      <c r="R38" s="3"/>
      <c r="S38" s="3">
        <f t="shared" si="1"/>
        <v>0</v>
      </c>
      <c r="U38" s="6">
        <v>0</v>
      </c>
      <c r="W38" s="20"/>
      <c r="X38" s="20"/>
    </row>
    <row r="39" spans="1:24">
      <c r="A39" s="2" t="s">
        <v>164</v>
      </c>
      <c r="C39" s="3">
        <v>0</v>
      </c>
      <c r="D39" s="3"/>
      <c r="E39" s="3">
        <v>0</v>
      </c>
      <c r="F39" s="3"/>
      <c r="G39" s="3">
        <v>0</v>
      </c>
      <c r="H39" s="3"/>
      <c r="I39" s="3">
        <f t="shared" si="0"/>
        <v>0</v>
      </c>
      <c r="K39" s="6">
        <v>0</v>
      </c>
      <c r="M39" s="3">
        <v>0</v>
      </c>
      <c r="N39" s="3"/>
      <c r="O39" s="3">
        <v>0</v>
      </c>
      <c r="P39" s="3"/>
      <c r="Q39" s="3">
        <v>-8066801984</v>
      </c>
      <c r="R39" s="3"/>
      <c r="S39" s="3">
        <f t="shared" si="1"/>
        <v>-8066801984</v>
      </c>
      <c r="U39" s="6">
        <v>-1.0142352843635167E-2</v>
      </c>
      <c r="W39" s="20"/>
      <c r="X39" s="20"/>
    </row>
    <row r="40" spans="1:24">
      <c r="A40" s="2" t="s">
        <v>42</v>
      </c>
      <c r="C40" s="3">
        <v>0</v>
      </c>
      <c r="D40" s="3"/>
      <c r="E40" s="3">
        <v>14256829557</v>
      </c>
      <c r="F40" s="3"/>
      <c r="G40" s="3">
        <v>0</v>
      </c>
      <c r="H40" s="3"/>
      <c r="I40" s="3">
        <f t="shared" si="0"/>
        <v>14256829557</v>
      </c>
      <c r="K40" s="6">
        <v>2.306041528871678E-2</v>
      </c>
      <c r="M40" s="3">
        <v>24561290400</v>
      </c>
      <c r="N40" s="3"/>
      <c r="O40" s="3">
        <v>685361852</v>
      </c>
      <c r="P40" s="3"/>
      <c r="Q40" s="3">
        <v>-3851730174</v>
      </c>
      <c r="R40" s="3"/>
      <c r="S40" s="3">
        <f t="shared" si="1"/>
        <v>21394922078</v>
      </c>
      <c r="U40" s="6">
        <v>2.6899736625189498E-2</v>
      </c>
      <c r="W40" s="20"/>
      <c r="X40" s="20"/>
    </row>
    <row r="41" spans="1:24">
      <c r="A41" s="2" t="s">
        <v>41</v>
      </c>
      <c r="C41" s="3">
        <v>0</v>
      </c>
      <c r="D41" s="3"/>
      <c r="E41" s="3">
        <v>16032038400</v>
      </c>
      <c r="F41" s="3"/>
      <c r="G41" s="3">
        <v>0</v>
      </c>
      <c r="H41" s="3"/>
      <c r="I41" s="3">
        <f t="shared" si="0"/>
        <v>16032038400</v>
      </c>
      <c r="K41" s="6">
        <v>2.5931814780455996E-2</v>
      </c>
      <c r="M41" s="3">
        <v>0</v>
      </c>
      <c r="N41" s="3"/>
      <c r="O41" s="3">
        <v>24115650938</v>
      </c>
      <c r="P41" s="3"/>
      <c r="Q41" s="3">
        <v>-12479291288</v>
      </c>
      <c r="R41" s="3"/>
      <c r="S41" s="3">
        <f t="shared" si="1"/>
        <v>11636359650</v>
      </c>
      <c r="U41" s="6">
        <v>1.4630341195906938E-2</v>
      </c>
      <c r="W41" s="20"/>
      <c r="X41" s="20"/>
    </row>
    <row r="42" spans="1:24">
      <c r="A42" s="2" t="s">
        <v>165</v>
      </c>
      <c r="C42" s="3">
        <v>0</v>
      </c>
      <c r="D42" s="3"/>
      <c r="E42" s="3">
        <v>0</v>
      </c>
      <c r="F42" s="3"/>
      <c r="G42" s="3">
        <v>0</v>
      </c>
      <c r="H42" s="3"/>
      <c r="I42" s="3">
        <f t="shared" si="0"/>
        <v>0</v>
      </c>
      <c r="K42" s="6">
        <v>0</v>
      </c>
      <c r="M42" s="3">
        <v>0</v>
      </c>
      <c r="N42" s="3"/>
      <c r="O42" s="3">
        <v>0</v>
      </c>
      <c r="P42" s="3"/>
      <c r="Q42" s="3">
        <v>-7049831215</v>
      </c>
      <c r="R42" s="3"/>
      <c r="S42" s="3">
        <f t="shared" si="1"/>
        <v>-7049831215</v>
      </c>
      <c r="U42" s="6">
        <v>-8.8637201969780262E-3</v>
      </c>
      <c r="W42" s="20"/>
      <c r="X42" s="20"/>
    </row>
    <row r="43" spans="1:24">
      <c r="A43" s="2" t="s">
        <v>166</v>
      </c>
      <c r="C43" s="3">
        <v>0</v>
      </c>
      <c r="D43" s="3"/>
      <c r="E43" s="3">
        <v>0</v>
      </c>
      <c r="F43" s="3"/>
      <c r="G43" s="3">
        <v>0</v>
      </c>
      <c r="H43" s="3"/>
      <c r="I43" s="3">
        <f t="shared" si="0"/>
        <v>0</v>
      </c>
      <c r="K43" s="6">
        <v>0</v>
      </c>
      <c r="M43" s="3">
        <v>0</v>
      </c>
      <c r="N43" s="3"/>
      <c r="O43" s="3">
        <v>0</v>
      </c>
      <c r="P43" s="3"/>
      <c r="Q43" s="3">
        <v>538111876</v>
      </c>
      <c r="R43" s="3"/>
      <c r="S43" s="3">
        <f t="shared" si="1"/>
        <v>538111876</v>
      </c>
      <c r="U43" s="6">
        <v>6.7656557413551285E-4</v>
      </c>
      <c r="W43" s="20"/>
      <c r="X43" s="20"/>
    </row>
    <row r="44" spans="1:24">
      <c r="A44" s="2" t="s">
        <v>167</v>
      </c>
      <c r="C44" s="3">
        <v>0</v>
      </c>
      <c r="D44" s="3"/>
      <c r="E44" s="3">
        <v>0</v>
      </c>
      <c r="F44" s="3"/>
      <c r="G44" s="3">
        <v>0</v>
      </c>
      <c r="H44" s="3"/>
      <c r="I44" s="3">
        <f t="shared" si="0"/>
        <v>0</v>
      </c>
      <c r="K44" s="6">
        <v>0</v>
      </c>
      <c r="M44" s="3">
        <v>0</v>
      </c>
      <c r="N44" s="3"/>
      <c r="O44" s="3">
        <v>0</v>
      </c>
      <c r="P44" s="3"/>
      <c r="Q44" s="3">
        <v>89445720</v>
      </c>
      <c r="R44" s="3"/>
      <c r="S44" s="3">
        <f t="shared" si="1"/>
        <v>89445720</v>
      </c>
      <c r="U44" s="6">
        <v>1.1245969027036364E-4</v>
      </c>
      <c r="W44" s="20"/>
      <c r="X44" s="20"/>
    </row>
    <row r="45" spans="1:24">
      <c r="A45" s="2" t="s">
        <v>146</v>
      </c>
      <c r="C45" s="3">
        <v>0</v>
      </c>
      <c r="D45" s="3"/>
      <c r="E45" s="3">
        <v>0</v>
      </c>
      <c r="F45" s="3"/>
      <c r="G45" s="3">
        <v>0</v>
      </c>
      <c r="H45" s="3"/>
      <c r="I45" s="3">
        <f t="shared" si="0"/>
        <v>0</v>
      </c>
      <c r="K45" s="6">
        <v>0</v>
      </c>
      <c r="M45" s="3">
        <v>1272000000</v>
      </c>
      <c r="N45" s="3"/>
      <c r="O45" s="3">
        <v>0</v>
      </c>
      <c r="P45" s="3"/>
      <c r="Q45" s="3">
        <v>859038590</v>
      </c>
      <c r="R45" s="3"/>
      <c r="S45" s="3">
        <f t="shared" si="1"/>
        <v>2131038590</v>
      </c>
      <c r="U45" s="6">
        <v>2.6793449679380125E-3</v>
      </c>
      <c r="W45" s="20"/>
      <c r="X45" s="20"/>
    </row>
    <row r="46" spans="1:24">
      <c r="A46" s="2" t="s">
        <v>33</v>
      </c>
      <c r="C46" s="3">
        <v>0</v>
      </c>
      <c r="D46" s="3"/>
      <c r="E46" s="3">
        <v>13073775223</v>
      </c>
      <c r="F46" s="3"/>
      <c r="G46" s="3">
        <v>0</v>
      </c>
      <c r="H46" s="3"/>
      <c r="I46" s="3">
        <f t="shared" si="0"/>
        <v>13073775223</v>
      </c>
      <c r="K46" s="6">
        <v>2.114682544448938E-2</v>
      </c>
      <c r="M46" s="3">
        <v>10193040455</v>
      </c>
      <c r="N46" s="3"/>
      <c r="O46" s="3">
        <v>24121096319</v>
      </c>
      <c r="P46" s="3"/>
      <c r="Q46" s="3">
        <v>-8763315308</v>
      </c>
      <c r="R46" s="3"/>
      <c r="S46" s="3">
        <f t="shared" si="1"/>
        <v>25550821466</v>
      </c>
      <c r="U46" s="6">
        <v>3.2124929714017827E-2</v>
      </c>
      <c r="W46" s="20"/>
      <c r="X46" s="20"/>
    </row>
    <row r="47" spans="1:24">
      <c r="A47" s="2" t="s">
        <v>48</v>
      </c>
      <c r="C47" s="3">
        <v>0</v>
      </c>
      <c r="D47" s="3"/>
      <c r="E47" s="3">
        <v>9459379800</v>
      </c>
      <c r="F47" s="3"/>
      <c r="G47" s="3">
        <v>0</v>
      </c>
      <c r="H47" s="3"/>
      <c r="I47" s="3">
        <f t="shared" si="0"/>
        <v>9459379800</v>
      </c>
      <c r="K47" s="6">
        <v>1.5300542500670837E-2</v>
      </c>
      <c r="M47" s="3">
        <v>10442073000</v>
      </c>
      <c r="N47" s="3"/>
      <c r="O47" s="3">
        <v>16282538488</v>
      </c>
      <c r="P47" s="3"/>
      <c r="Q47" s="3">
        <v>-8612061436</v>
      </c>
      <c r="R47" s="3"/>
      <c r="S47" s="3">
        <f t="shared" si="1"/>
        <v>18112550052</v>
      </c>
      <c r="U47" s="6">
        <v>2.2772825450500918E-2</v>
      </c>
      <c r="W47" s="20"/>
      <c r="X47" s="20"/>
    </row>
    <row r="48" spans="1:24">
      <c r="A48" s="2" t="s">
        <v>143</v>
      </c>
      <c r="C48" s="3">
        <v>0</v>
      </c>
      <c r="D48" s="3"/>
      <c r="E48" s="3">
        <v>0</v>
      </c>
      <c r="F48" s="3"/>
      <c r="G48" s="3">
        <v>0</v>
      </c>
      <c r="H48" s="3"/>
      <c r="I48" s="3">
        <f t="shared" si="0"/>
        <v>0</v>
      </c>
      <c r="K48" s="6">
        <v>0</v>
      </c>
      <c r="M48" s="3">
        <v>472594080</v>
      </c>
      <c r="N48" s="3"/>
      <c r="O48" s="3">
        <v>0</v>
      </c>
      <c r="P48" s="3"/>
      <c r="Q48" s="3">
        <v>-13210707001</v>
      </c>
      <c r="R48" s="3"/>
      <c r="S48" s="3">
        <f t="shared" si="1"/>
        <v>-12738112921</v>
      </c>
      <c r="U48" s="6">
        <v>-1.6015570490399957E-2</v>
      </c>
      <c r="W48" s="20"/>
      <c r="X48" s="20"/>
    </row>
    <row r="49" spans="1:24">
      <c r="A49" s="2" t="s">
        <v>168</v>
      </c>
      <c r="C49" s="3">
        <v>0</v>
      </c>
      <c r="D49" s="3"/>
      <c r="E49" s="3">
        <v>0</v>
      </c>
      <c r="F49" s="3"/>
      <c r="G49" s="3">
        <v>0</v>
      </c>
      <c r="H49" s="3"/>
      <c r="I49" s="3">
        <f t="shared" si="0"/>
        <v>0</v>
      </c>
      <c r="K49" s="6">
        <v>0</v>
      </c>
      <c r="M49" s="3">
        <v>0</v>
      </c>
      <c r="N49" s="3"/>
      <c r="O49" s="3">
        <v>0</v>
      </c>
      <c r="P49" s="3"/>
      <c r="Q49" s="3">
        <v>0</v>
      </c>
      <c r="R49" s="3"/>
      <c r="S49" s="3">
        <f t="shared" si="1"/>
        <v>0</v>
      </c>
      <c r="U49" s="6">
        <v>0</v>
      </c>
      <c r="W49" s="20"/>
      <c r="X49" s="20"/>
    </row>
    <row r="50" spans="1:24">
      <c r="A50" s="2" t="s">
        <v>169</v>
      </c>
      <c r="C50" s="3">
        <v>0</v>
      </c>
      <c r="D50" s="3"/>
      <c r="E50" s="3">
        <v>0</v>
      </c>
      <c r="F50" s="3"/>
      <c r="G50" s="3">
        <v>0</v>
      </c>
      <c r="H50" s="3"/>
      <c r="I50" s="3">
        <f t="shared" si="0"/>
        <v>0</v>
      </c>
      <c r="K50" s="6">
        <v>0</v>
      </c>
      <c r="M50" s="3">
        <v>0</v>
      </c>
      <c r="N50" s="3"/>
      <c r="O50" s="3">
        <v>0</v>
      </c>
      <c r="P50" s="3"/>
      <c r="Q50" s="3">
        <v>-4733007536</v>
      </c>
      <c r="R50" s="3"/>
      <c r="S50" s="3">
        <f t="shared" si="1"/>
        <v>-4733007536</v>
      </c>
      <c r="U50" s="6">
        <v>-5.950788495479236E-3</v>
      </c>
      <c r="W50" s="20"/>
      <c r="X50" s="20"/>
    </row>
    <row r="51" spans="1:24">
      <c r="A51" s="2" t="s">
        <v>128</v>
      </c>
      <c r="C51" s="3">
        <v>52775550</v>
      </c>
      <c r="D51" s="3"/>
      <c r="E51" s="3">
        <v>0</v>
      </c>
      <c r="F51" s="3"/>
      <c r="G51" s="3">
        <v>0</v>
      </c>
      <c r="H51" s="3"/>
      <c r="I51" s="3">
        <f t="shared" si="0"/>
        <v>52775550</v>
      </c>
      <c r="K51" s="6">
        <v>8.536442799043536E-5</v>
      </c>
      <c r="M51" s="3">
        <v>13640000000</v>
      </c>
      <c r="N51" s="3"/>
      <c r="O51" s="3">
        <v>0</v>
      </c>
      <c r="P51" s="3"/>
      <c r="Q51" s="3">
        <v>-50041767819</v>
      </c>
      <c r="R51" s="3"/>
      <c r="S51" s="3">
        <f t="shared" si="1"/>
        <v>-36401767819</v>
      </c>
      <c r="U51" s="6">
        <v>-4.5767774402379793E-2</v>
      </c>
      <c r="W51" s="20"/>
      <c r="X51" s="20"/>
    </row>
    <row r="52" spans="1:24">
      <c r="A52" s="2" t="s">
        <v>124</v>
      </c>
      <c r="C52" s="3">
        <v>0</v>
      </c>
      <c r="D52" s="3"/>
      <c r="E52" s="3">
        <v>0</v>
      </c>
      <c r="F52" s="3"/>
      <c r="G52" s="3">
        <v>0</v>
      </c>
      <c r="H52" s="3"/>
      <c r="I52" s="3">
        <f t="shared" si="0"/>
        <v>0</v>
      </c>
      <c r="K52" s="6">
        <v>0</v>
      </c>
      <c r="M52" s="3">
        <v>822741050</v>
      </c>
      <c r="N52" s="3"/>
      <c r="O52" s="3">
        <v>0</v>
      </c>
      <c r="P52" s="3"/>
      <c r="Q52" s="3">
        <v>-8540694808</v>
      </c>
      <c r="R52" s="3"/>
      <c r="S52" s="3">
        <f t="shared" si="1"/>
        <v>-7717953758</v>
      </c>
      <c r="U52" s="6">
        <v>-9.7037475817251979E-3</v>
      </c>
      <c r="W52" s="20"/>
      <c r="X52" s="20"/>
    </row>
    <row r="53" spans="1:24">
      <c r="A53" s="2" t="s">
        <v>170</v>
      </c>
      <c r="C53" s="3">
        <v>0</v>
      </c>
      <c r="D53" s="3"/>
      <c r="E53" s="3">
        <v>0</v>
      </c>
      <c r="F53" s="3"/>
      <c r="G53" s="3">
        <v>0</v>
      </c>
      <c r="H53" s="3"/>
      <c r="I53" s="3">
        <f t="shared" si="0"/>
        <v>0</v>
      </c>
      <c r="K53" s="6">
        <v>0</v>
      </c>
      <c r="M53" s="3">
        <v>0</v>
      </c>
      <c r="N53" s="3"/>
      <c r="O53" s="3">
        <v>0</v>
      </c>
      <c r="P53" s="3"/>
      <c r="Q53" s="3">
        <v>11862498688</v>
      </c>
      <c r="R53" s="3"/>
      <c r="S53" s="3">
        <f t="shared" si="1"/>
        <v>11862498688</v>
      </c>
      <c r="U53" s="6">
        <v>1.4914664762999002E-2</v>
      </c>
      <c r="W53" s="20"/>
      <c r="X53" s="20"/>
    </row>
    <row r="54" spans="1:24">
      <c r="A54" s="2" t="s">
        <v>171</v>
      </c>
      <c r="C54" s="3">
        <v>0</v>
      </c>
      <c r="D54" s="3"/>
      <c r="E54" s="3">
        <v>0</v>
      </c>
      <c r="F54" s="3"/>
      <c r="G54" s="3">
        <v>0</v>
      </c>
      <c r="H54" s="3"/>
      <c r="I54" s="3">
        <f t="shared" si="0"/>
        <v>0</v>
      </c>
      <c r="K54" s="6">
        <v>0</v>
      </c>
      <c r="M54" s="3">
        <v>0</v>
      </c>
      <c r="N54" s="3"/>
      <c r="O54" s="3">
        <v>0</v>
      </c>
      <c r="P54" s="3"/>
      <c r="Q54" s="3">
        <f>-9993971241-309810</f>
        <v>-9994281051</v>
      </c>
      <c r="R54" s="3"/>
      <c r="S54" s="3">
        <f t="shared" si="1"/>
        <v>-9994281051</v>
      </c>
      <c r="U54" s="6">
        <v>-1.2565763364311052E-2</v>
      </c>
      <c r="W54" s="20"/>
      <c r="X54" s="20"/>
    </row>
    <row r="55" spans="1:24">
      <c r="A55" s="2" t="s">
        <v>31</v>
      </c>
      <c r="C55" s="3">
        <v>0</v>
      </c>
      <c r="D55" s="3"/>
      <c r="E55" s="3">
        <v>5841399455</v>
      </c>
      <c r="F55" s="3"/>
      <c r="G55" s="3">
        <v>0</v>
      </c>
      <c r="H55" s="3"/>
      <c r="I55" s="3">
        <f t="shared" si="0"/>
        <v>5841399455</v>
      </c>
      <c r="K55" s="6">
        <v>9.4484609471567008E-3</v>
      </c>
      <c r="M55" s="3">
        <v>1512727060</v>
      </c>
      <c r="N55" s="3"/>
      <c r="O55" s="3">
        <v>-8675345725</v>
      </c>
      <c r="P55" s="3"/>
      <c r="Q55" s="3">
        <v>0</v>
      </c>
      <c r="R55" s="3"/>
      <c r="S55" s="3">
        <f t="shared" si="1"/>
        <v>-7162618665</v>
      </c>
      <c r="U55" s="6">
        <v>-9.0055273364742939E-3</v>
      </c>
      <c r="W55" s="20"/>
      <c r="X55" s="20"/>
    </row>
    <row r="56" spans="1:24">
      <c r="A56" s="2" t="s">
        <v>35</v>
      </c>
      <c r="C56" s="3">
        <v>0</v>
      </c>
      <c r="D56" s="3"/>
      <c r="E56" s="3">
        <v>1685660288</v>
      </c>
      <c r="F56" s="3"/>
      <c r="G56" s="3">
        <v>0</v>
      </c>
      <c r="H56" s="3"/>
      <c r="I56" s="3">
        <f t="shared" si="0"/>
        <v>1685660288</v>
      </c>
      <c r="K56" s="6">
        <v>2.7265547449777886E-3</v>
      </c>
      <c r="M56" s="3">
        <v>2250000000</v>
      </c>
      <c r="N56" s="3"/>
      <c r="O56" s="3">
        <v>2406797112</v>
      </c>
      <c r="P56" s="3"/>
      <c r="Q56" s="3">
        <v>0</v>
      </c>
      <c r="R56" s="3"/>
      <c r="S56" s="3">
        <f t="shared" si="1"/>
        <v>4656797112</v>
      </c>
      <c r="U56" s="6">
        <v>5.854969481686143E-3</v>
      </c>
      <c r="W56" s="20"/>
      <c r="X56" s="20"/>
    </row>
    <row r="57" spans="1:24">
      <c r="A57" s="2" t="s">
        <v>19</v>
      </c>
      <c r="C57" s="3">
        <v>0</v>
      </c>
      <c r="D57" s="3"/>
      <c r="E57" s="3">
        <v>12479241431</v>
      </c>
      <c r="F57" s="3"/>
      <c r="G57" s="3">
        <v>0</v>
      </c>
      <c r="H57" s="3"/>
      <c r="I57" s="3">
        <f t="shared" si="0"/>
        <v>12479241431</v>
      </c>
      <c r="K57" s="6">
        <v>2.0185167307813126E-2</v>
      </c>
      <c r="M57" s="3">
        <v>4454273850</v>
      </c>
      <c r="N57" s="3"/>
      <c r="O57" s="3">
        <v>4421385994</v>
      </c>
      <c r="P57" s="3"/>
      <c r="Q57" s="3">
        <v>0</v>
      </c>
      <c r="R57" s="3"/>
      <c r="S57" s="3">
        <f t="shared" si="1"/>
        <v>8875659844</v>
      </c>
      <c r="U57" s="6">
        <v>1.1159326091861568E-2</v>
      </c>
      <c r="W57" s="20"/>
      <c r="X57" s="20"/>
    </row>
    <row r="58" spans="1:24">
      <c r="A58" s="2" t="s">
        <v>53</v>
      </c>
      <c r="C58" s="3">
        <v>32668229743</v>
      </c>
      <c r="D58" s="3"/>
      <c r="E58" s="3">
        <v>-33348153193</v>
      </c>
      <c r="F58" s="3"/>
      <c r="G58" s="3">
        <v>0</v>
      </c>
      <c r="H58" s="3"/>
      <c r="I58" s="3">
        <f t="shared" si="0"/>
        <v>-679923450</v>
      </c>
      <c r="K58" s="6">
        <v>-1.0997758694420688E-3</v>
      </c>
      <c r="M58" s="3">
        <v>32668229743</v>
      </c>
      <c r="N58" s="3"/>
      <c r="O58" s="3">
        <v>16710834100</v>
      </c>
      <c r="P58" s="3"/>
      <c r="Q58" s="3">
        <v>0</v>
      </c>
      <c r="R58" s="3"/>
      <c r="S58" s="3">
        <f t="shared" si="1"/>
        <v>49379063843</v>
      </c>
      <c r="U58" s="6">
        <v>6.2084068702496803E-2</v>
      </c>
      <c r="W58" s="20"/>
      <c r="X58" s="20"/>
    </row>
    <row r="59" spans="1:24">
      <c r="A59" s="2" t="s">
        <v>15</v>
      </c>
      <c r="C59" s="3">
        <v>0</v>
      </c>
      <c r="D59" s="3"/>
      <c r="E59" s="3">
        <v>14527423548</v>
      </c>
      <c r="F59" s="3"/>
      <c r="G59" s="3">
        <v>0</v>
      </c>
      <c r="H59" s="3"/>
      <c r="I59" s="3">
        <f t="shared" si="0"/>
        <v>14527423548</v>
      </c>
      <c r="K59" s="6">
        <v>2.349810094541508E-2</v>
      </c>
      <c r="M59" s="3">
        <v>2223360000</v>
      </c>
      <c r="N59" s="3"/>
      <c r="O59" s="3">
        <v>4054291941</v>
      </c>
      <c r="P59" s="3"/>
      <c r="Q59" s="3">
        <v>0</v>
      </c>
      <c r="R59" s="3"/>
      <c r="S59" s="3">
        <f t="shared" si="1"/>
        <v>6277651941</v>
      </c>
      <c r="U59" s="6">
        <v>7.8928627653733138E-3</v>
      </c>
      <c r="W59" s="20"/>
      <c r="X59" s="20"/>
    </row>
    <row r="60" spans="1:24">
      <c r="A60" s="2" t="s">
        <v>47</v>
      </c>
      <c r="C60" s="3">
        <v>0</v>
      </c>
      <c r="D60" s="3"/>
      <c r="E60" s="3">
        <v>1994064300</v>
      </c>
      <c r="F60" s="3"/>
      <c r="G60" s="3">
        <v>0</v>
      </c>
      <c r="H60" s="3"/>
      <c r="I60" s="3">
        <f t="shared" si="0"/>
        <v>1994064300</v>
      </c>
      <c r="K60" s="6">
        <v>3.225398093352848E-3</v>
      </c>
      <c r="M60" s="3">
        <v>1003003145</v>
      </c>
      <c r="N60" s="3"/>
      <c r="O60" s="3">
        <v>-2332041300</v>
      </c>
      <c r="P60" s="3"/>
      <c r="Q60" s="3">
        <v>0</v>
      </c>
      <c r="R60" s="3"/>
      <c r="S60" s="3">
        <f t="shared" si="1"/>
        <v>-1329038155</v>
      </c>
      <c r="U60" s="6">
        <v>-1.6709935284639169E-3</v>
      </c>
      <c r="W60" s="20"/>
      <c r="X60" s="20"/>
    </row>
    <row r="61" spans="1:24">
      <c r="A61" s="2" t="s">
        <v>37</v>
      </c>
      <c r="C61" s="3">
        <v>0</v>
      </c>
      <c r="D61" s="3"/>
      <c r="E61" s="3">
        <v>22982436000</v>
      </c>
      <c r="F61" s="3"/>
      <c r="G61" s="3">
        <v>0</v>
      </c>
      <c r="H61" s="3"/>
      <c r="I61" s="3">
        <f t="shared" si="0"/>
        <v>22982436000</v>
      </c>
      <c r="K61" s="6">
        <v>3.7174079719998927E-2</v>
      </c>
      <c r="M61" s="3">
        <v>11000000000</v>
      </c>
      <c r="N61" s="3"/>
      <c r="O61" s="3">
        <v>13240746000</v>
      </c>
      <c r="P61" s="3"/>
      <c r="Q61" s="3">
        <v>0</v>
      </c>
      <c r="R61" s="3"/>
      <c r="S61" s="3">
        <f t="shared" si="1"/>
        <v>24240746000</v>
      </c>
      <c r="U61" s="6">
        <v>3.0477777886773749E-2</v>
      </c>
      <c r="W61" s="20"/>
      <c r="X61" s="20"/>
    </row>
    <row r="62" spans="1:24">
      <c r="A62" s="2" t="s">
        <v>54</v>
      </c>
      <c r="C62" s="3">
        <v>0</v>
      </c>
      <c r="D62" s="3"/>
      <c r="E62" s="3">
        <v>7455375000</v>
      </c>
      <c r="F62" s="3"/>
      <c r="G62" s="3">
        <v>0</v>
      </c>
      <c r="H62" s="3"/>
      <c r="I62" s="3">
        <f t="shared" si="0"/>
        <v>7455375000</v>
      </c>
      <c r="K62" s="6">
        <v>1.2059065653113838E-2</v>
      </c>
      <c r="M62" s="3">
        <v>5500000000</v>
      </c>
      <c r="N62" s="3"/>
      <c r="O62" s="3">
        <v>-23956605000</v>
      </c>
      <c r="P62" s="3"/>
      <c r="Q62" s="3">
        <v>0</v>
      </c>
      <c r="R62" s="3"/>
      <c r="S62" s="3">
        <f t="shared" si="1"/>
        <v>-18456605000</v>
      </c>
      <c r="U62" s="6">
        <v>-2.3205404146139634E-2</v>
      </c>
      <c r="W62" s="20"/>
      <c r="X62" s="20"/>
    </row>
    <row r="63" spans="1:24">
      <c r="A63" s="2" t="s">
        <v>55</v>
      </c>
      <c r="C63" s="3">
        <v>0</v>
      </c>
      <c r="D63" s="3"/>
      <c r="E63" s="3">
        <v>8936509500</v>
      </c>
      <c r="F63" s="3"/>
      <c r="G63" s="3">
        <v>0</v>
      </c>
      <c r="H63" s="3"/>
      <c r="I63" s="3">
        <f t="shared" si="0"/>
        <v>8936509500</v>
      </c>
      <c r="K63" s="6">
        <v>1.4454800029532453E-2</v>
      </c>
      <c r="M63" s="3">
        <v>20150000000</v>
      </c>
      <c r="N63" s="3"/>
      <c r="O63" s="3">
        <v>19105641000</v>
      </c>
      <c r="P63" s="3"/>
      <c r="Q63" s="3">
        <v>0</v>
      </c>
      <c r="R63" s="3"/>
      <c r="S63" s="3">
        <f t="shared" si="1"/>
        <v>39255641000</v>
      </c>
      <c r="U63" s="6">
        <v>4.9355935960094993E-2</v>
      </c>
      <c r="W63" s="20"/>
      <c r="X63" s="20"/>
    </row>
    <row r="64" spans="1:24">
      <c r="A64" s="2" t="s">
        <v>30</v>
      </c>
      <c r="C64" s="3">
        <v>0</v>
      </c>
      <c r="D64" s="3"/>
      <c r="E64" s="3">
        <v>8364930750</v>
      </c>
      <c r="F64" s="3"/>
      <c r="G64" s="3">
        <v>0</v>
      </c>
      <c r="H64" s="3"/>
      <c r="I64" s="3">
        <f t="shared" si="0"/>
        <v>8364930750</v>
      </c>
      <c r="K64" s="6">
        <v>1.3530271662793726E-2</v>
      </c>
      <c r="M64" s="3">
        <v>5430221424</v>
      </c>
      <c r="N64" s="3"/>
      <c r="O64" s="3">
        <v>8856985500</v>
      </c>
      <c r="P64" s="3"/>
      <c r="Q64" s="3">
        <v>0</v>
      </c>
      <c r="R64" s="3"/>
      <c r="S64" s="3">
        <f t="shared" si="1"/>
        <v>14287206924</v>
      </c>
      <c r="U64" s="6">
        <v>1.7963239219290033E-2</v>
      </c>
      <c r="W64" s="20"/>
      <c r="X64" s="20"/>
    </row>
    <row r="65" spans="1:24">
      <c r="A65" s="2" t="s">
        <v>39</v>
      </c>
      <c r="C65" s="3">
        <v>0</v>
      </c>
      <c r="D65" s="3"/>
      <c r="E65" s="3">
        <v>51171209273</v>
      </c>
      <c r="F65" s="3"/>
      <c r="G65" s="3">
        <v>0</v>
      </c>
      <c r="H65" s="3"/>
      <c r="I65" s="3">
        <f t="shared" si="0"/>
        <v>51171209273</v>
      </c>
      <c r="K65" s="6">
        <v>8.2769407598187156E-2</v>
      </c>
      <c r="M65" s="3">
        <v>32073964000</v>
      </c>
      <c r="N65" s="3"/>
      <c r="O65" s="3">
        <v>48584490112</v>
      </c>
      <c r="P65" s="3"/>
      <c r="Q65" s="3">
        <v>0</v>
      </c>
      <c r="R65" s="3"/>
      <c r="S65" s="3">
        <f t="shared" si="1"/>
        <v>80658454112</v>
      </c>
      <c r="U65" s="6">
        <v>0.10141150149075728</v>
      </c>
      <c r="W65" s="20"/>
      <c r="X65" s="20"/>
    </row>
    <row r="66" spans="1:24">
      <c r="A66" s="2" t="s">
        <v>49</v>
      </c>
      <c r="C66" s="3">
        <v>0</v>
      </c>
      <c r="D66" s="3"/>
      <c r="E66" s="3">
        <v>22104259228</v>
      </c>
      <c r="F66" s="3"/>
      <c r="G66" s="3">
        <v>0</v>
      </c>
      <c r="H66" s="3"/>
      <c r="I66" s="3">
        <f t="shared" si="0"/>
        <v>22104259228</v>
      </c>
      <c r="K66" s="6">
        <v>3.5753629192884245E-2</v>
      </c>
      <c r="M66" s="3">
        <v>1608180300</v>
      </c>
      <c r="N66" s="3"/>
      <c r="O66" s="3">
        <v>7420713869</v>
      </c>
      <c r="P66" s="3"/>
      <c r="Q66" s="3">
        <v>0</v>
      </c>
      <c r="R66" s="3"/>
      <c r="S66" s="3">
        <f t="shared" si="1"/>
        <v>9028894169</v>
      </c>
      <c r="U66" s="6">
        <v>1.1351986900319348E-2</v>
      </c>
      <c r="W66" s="20"/>
      <c r="X66" s="20"/>
    </row>
    <row r="67" spans="1:24">
      <c r="A67" s="2" t="s">
        <v>46</v>
      </c>
      <c r="C67" s="3">
        <v>0</v>
      </c>
      <c r="D67" s="3"/>
      <c r="E67" s="3">
        <v>18364946124</v>
      </c>
      <c r="F67" s="3"/>
      <c r="G67" s="3">
        <v>0</v>
      </c>
      <c r="H67" s="3"/>
      <c r="I67" s="3">
        <f t="shared" si="0"/>
        <v>18364946124</v>
      </c>
      <c r="K67" s="6">
        <v>2.9705291957173783E-2</v>
      </c>
      <c r="M67" s="3">
        <v>0</v>
      </c>
      <c r="N67" s="3"/>
      <c r="O67" s="3">
        <v>10411713376</v>
      </c>
      <c r="P67" s="3"/>
      <c r="Q67" s="3">
        <v>0</v>
      </c>
      <c r="R67" s="3"/>
      <c r="S67" s="3">
        <f t="shared" si="1"/>
        <v>10411713376</v>
      </c>
      <c r="U67" s="6">
        <v>1.3090599096846246E-2</v>
      </c>
      <c r="W67" s="20"/>
      <c r="X67" s="20"/>
    </row>
    <row r="68" spans="1:24">
      <c r="A68" s="2" t="s">
        <v>22</v>
      </c>
      <c r="C68" s="3">
        <v>0</v>
      </c>
      <c r="D68" s="3"/>
      <c r="E68" s="3">
        <v>7373365875</v>
      </c>
      <c r="F68" s="3"/>
      <c r="G68" s="3">
        <v>0</v>
      </c>
      <c r="H68" s="3"/>
      <c r="I68" s="3">
        <f t="shared" si="0"/>
        <v>7373365875</v>
      </c>
      <c r="K68" s="6">
        <v>1.1926415930929586E-2</v>
      </c>
      <c r="M68" s="3">
        <v>0</v>
      </c>
      <c r="N68" s="3"/>
      <c r="O68" s="3">
        <v>-35712737325</v>
      </c>
      <c r="P68" s="3"/>
      <c r="Q68" s="3">
        <v>0</v>
      </c>
      <c r="R68" s="3"/>
      <c r="S68" s="3">
        <f t="shared" si="1"/>
        <v>-35712737325</v>
      </c>
      <c r="U68" s="6">
        <v>-4.490145954749266E-2</v>
      </c>
      <c r="W68" s="20"/>
      <c r="X68" s="20"/>
    </row>
    <row r="69" spans="1:24">
      <c r="A69" s="2" t="s">
        <v>58</v>
      </c>
      <c r="C69" s="3">
        <v>0</v>
      </c>
      <c r="D69" s="3"/>
      <c r="E69" s="3">
        <v>6885547240</v>
      </c>
      <c r="F69" s="3"/>
      <c r="G69" s="3">
        <v>0</v>
      </c>
      <c r="H69" s="3"/>
      <c r="I69" s="3">
        <f t="shared" si="0"/>
        <v>6885547240</v>
      </c>
      <c r="K69" s="6">
        <v>1.1137369511899373E-2</v>
      </c>
      <c r="M69" s="3">
        <v>0</v>
      </c>
      <c r="N69" s="3"/>
      <c r="O69" s="3">
        <v>26302963373</v>
      </c>
      <c r="P69" s="3"/>
      <c r="Q69" s="3">
        <v>0</v>
      </c>
      <c r="R69" s="3"/>
      <c r="S69" s="3">
        <f t="shared" si="1"/>
        <v>26302963373</v>
      </c>
      <c r="U69" s="6">
        <v>3.3070594256721278E-2</v>
      </c>
      <c r="W69" s="20"/>
      <c r="X69" s="20"/>
    </row>
    <row r="70" spans="1:24">
      <c r="A70" s="2" t="s">
        <v>60</v>
      </c>
      <c r="C70" s="3">
        <v>0</v>
      </c>
      <c r="D70" s="3"/>
      <c r="E70" s="3">
        <v>5300036406</v>
      </c>
      <c r="F70" s="3"/>
      <c r="G70" s="3">
        <v>0</v>
      </c>
      <c r="H70" s="3"/>
      <c r="I70" s="3">
        <f t="shared" si="0"/>
        <v>5300036406</v>
      </c>
      <c r="K70" s="6">
        <v>8.5728064629676578E-3</v>
      </c>
      <c r="M70" s="3">
        <v>0</v>
      </c>
      <c r="N70" s="3"/>
      <c r="O70" s="3">
        <v>2798895630</v>
      </c>
      <c r="P70" s="3"/>
      <c r="Q70" s="3">
        <v>0</v>
      </c>
      <c r="R70" s="3"/>
      <c r="S70" s="3">
        <f t="shared" si="1"/>
        <v>2798895630</v>
      </c>
      <c r="U70" s="6">
        <v>3.5190385369906385E-3</v>
      </c>
      <c r="W70" s="20"/>
      <c r="X70" s="20"/>
    </row>
    <row r="71" spans="1:24">
      <c r="A71" s="2" t="s">
        <v>59</v>
      </c>
      <c r="C71" s="3">
        <v>0</v>
      </c>
      <c r="D71" s="3"/>
      <c r="E71" s="3">
        <v>0</v>
      </c>
      <c r="F71" s="3"/>
      <c r="G71" s="3">
        <v>0</v>
      </c>
      <c r="H71" s="3"/>
      <c r="I71" s="3">
        <f t="shared" si="0"/>
        <v>0</v>
      </c>
      <c r="K71" s="6">
        <v>0</v>
      </c>
      <c r="M71" s="3">
        <v>0</v>
      </c>
      <c r="N71" s="3"/>
      <c r="O71" s="3">
        <v>0</v>
      </c>
      <c r="P71" s="3"/>
      <c r="Q71" s="3">
        <v>0</v>
      </c>
      <c r="R71" s="3"/>
      <c r="S71" s="3">
        <f t="shared" si="1"/>
        <v>0</v>
      </c>
      <c r="U71" s="6">
        <v>0</v>
      </c>
      <c r="W71" s="20"/>
      <c r="X71" s="20"/>
    </row>
    <row r="72" spans="1:24">
      <c r="A72" s="2" t="s">
        <v>50</v>
      </c>
      <c r="C72" s="3">
        <v>0</v>
      </c>
      <c r="D72" s="3"/>
      <c r="E72" s="3">
        <v>1329991633</v>
      </c>
      <c r="F72" s="3"/>
      <c r="G72" s="3">
        <v>0</v>
      </c>
      <c r="H72" s="3"/>
      <c r="I72" s="3">
        <f t="shared" si="0"/>
        <v>1329991633</v>
      </c>
      <c r="K72" s="6">
        <v>2.1512608581646243E-3</v>
      </c>
      <c r="M72" s="3">
        <v>0</v>
      </c>
      <c r="N72" s="3"/>
      <c r="O72" s="3">
        <v>2151299446</v>
      </c>
      <c r="P72" s="3"/>
      <c r="Q72" s="3">
        <v>0</v>
      </c>
      <c r="R72" s="3"/>
      <c r="S72" s="3">
        <f t="shared" si="1"/>
        <v>2151299446</v>
      </c>
      <c r="U72" s="6">
        <v>2.7048188485258424E-3</v>
      </c>
      <c r="W72" s="20"/>
      <c r="X72" s="20"/>
    </row>
    <row r="73" spans="1:24">
      <c r="A73" s="2" t="s">
        <v>64</v>
      </c>
      <c r="C73" s="3">
        <v>0</v>
      </c>
      <c r="D73" s="3"/>
      <c r="E73" s="3">
        <v>9217801081</v>
      </c>
      <c r="F73" s="3"/>
      <c r="G73" s="3">
        <v>0</v>
      </c>
      <c r="H73" s="3"/>
      <c r="I73" s="3">
        <f t="shared" ref="I73:I83" si="2">C73+E73+G73</f>
        <v>9217801081</v>
      </c>
      <c r="K73" s="6">
        <v>1.4909789033163685E-2</v>
      </c>
      <c r="M73" s="3">
        <v>0</v>
      </c>
      <c r="N73" s="3"/>
      <c r="O73" s="3">
        <v>9217801081</v>
      </c>
      <c r="P73" s="3"/>
      <c r="Q73" s="3">
        <v>0</v>
      </c>
      <c r="R73" s="3"/>
      <c r="S73" s="3">
        <f t="shared" ref="S73:S82" si="3">M73+O73+Q73</f>
        <v>9217801081</v>
      </c>
      <c r="U73" s="6">
        <v>1.1589498687506604E-2</v>
      </c>
      <c r="W73" s="20"/>
      <c r="X73" s="20"/>
    </row>
    <row r="74" spans="1:24">
      <c r="A74" s="2" t="s">
        <v>62</v>
      </c>
      <c r="C74" s="3">
        <v>0</v>
      </c>
      <c r="D74" s="3"/>
      <c r="E74" s="3">
        <v>6836939646</v>
      </c>
      <c r="F74" s="3"/>
      <c r="G74" s="3">
        <v>0</v>
      </c>
      <c r="H74" s="3"/>
      <c r="I74" s="3">
        <f t="shared" si="2"/>
        <v>6836939646</v>
      </c>
      <c r="K74" s="6">
        <v>1.1058746750832906E-2</v>
      </c>
      <c r="M74" s="3">
        <v>0</v>
      </c>
      <c r="N74" s="3"/>
      <c r="O74" s="3">
        <v>6836939646</v>
      </c>
      <c r="P74" s="3"/>
      <c r="Q74" s="3">
        <v>0</v>
      </c>
      <c r="R74" s="3"/>
      <c r="S74" s="3">
        <f t="shared" si="3"/>
        <v>6836939646</v>
      </c>
      <c r="U74" s="6">
        <v>8.5960526114198608E-3</v>
      </c>
      <c r="W74" s="20"/>
      <c r="X74" s="20"/>
    </row>
    <row r="75" spans="1:24">
      <c r="A75" s="2" t="s">
        <v>45</v>
      </c>
      <c r="C75" s="3">
        <v>0</v>
      </c>
      <c r="D75" s="3"/>
      <c r="E75" s="3">
        <v>15507180000</v>
      </c>
      <c r="F75" s="3"/>
      <c r="G75" s="3">
        <v>0</v>
      </c>
      <c r="H75" s="3"/>
      <c r="I75" s="3">
        <f t="shared" si="2"/>
        <v>15507180000</v>
      </c>
      <c r="K75" s="6">
        <v>2.5082856558476783E-2</v>
      </c>
      <c r="M75" s="3">
        <v>0</v>
      </c>
      <c r="N75" s="3"/>
      <c r="O75" s="3">
        <v>20361687476</v>
      </c>
      <c r="P75" s="3"/>
      <c r="Q75" s="3">
        <v>0</v>
      </c>
      <c r="R75" s="3"/>
      <c r="S75" s="3">
        <f t="shared" si="3"/>
        <v>20361687476</v>
      </c>
      <c r="U75" s="6">
        <v>2.5600655536485172E-2</v>
      </c>
      <c r="W75" s="20"/>
      <c r="X75" s="20"/>
    </row>
    <row r="76" spans="1:24">
      <c r="A76" s="2" t="s">
        <v>63</v>
      </c>
      <c r="C76" s="3">
        <v>0</v>
      </c>
      <c r="D76" s="3"/>
      <c r="E76" s="3">
        <v>1357441586</v>
      </c>
      <c r="F76" s="3"/>
      <c r="G76" s="3">
        <v>0</v>
      </c>
      <c r="H76" s="3"/>
      <c r="I76" s="3">
        <f t="shared" si="2"/>
        <v>1357441586</v>
      </c>
      <c r="K76" s="6">
        <v>2.1956611445891018E-3</v>
      </c>
      <c r="M76" s="3">
        <v>0</v>
      </c>
      <c r="N76" s="3"/>
      <c r="O76" s="3">
        <v>1357441586</v>
      </c>
      <c r="P76" s="3"/>
      <c r="Q76" s="3">
        <v>0</v>
      </c>
      <c r="R76" s="3"/>
      <c r="S76" s="3">
        <f t="shared" si="3"/>
        <v>1357441586</v>
      </c>
      <c r="U76" s="6">
        <v>1.7067050309581184E-3</v>
      </c>
      <c r="W76" s="20"/>
      <c r="X76" s="20"/>
    </row>
    <row r="77" spans="1:24">
      <c r="A77" s="2" t="s">
        <v>61</v>
      </c>
      <c r="C77" s="3">
        <v>0</v>
      </c>
      <c r="D77" s="3"/>
      <c r="E77" s="3">
        <v>-847891916</v>
      </c>
      <c r="F77" s="3"/>
      <c r="G77" s="3">
        <v>0</v>
      </c>
      <c r="H77" s="3"/>
      <c r="I77" s="3">
        <f t="shared" si="2"/>
        <v>-847891916</v>
      </c>
      <c r="K77" s="6">
        <v>-1.3714647863841167E-3</v>
      </c>
      <c r="M77" s="3">
        <v>0</v>
      </c>
      <c r="N77" s="3"/>
      <c r="O77" s="3">
        <v>-847891916</v>
      </c>
      <c r="P77" s="3"/>
      <c r="Q77" s="3">
        <v>0</v>
      </c>
      <c r="R77" s="3"/>
      <c r="S77" s="3">
        <f t="shared" si="3"/>
        <v>-847891916</v>
      </c>
      <c r="U77" s="6">
        <v>-1.0660505863903291E-3</v>
      </c>
      <c r="W77" s="20"/>
      <c r="X77" s="20"/>
    </row>
    <row r="78" spans="1:24">
      <c r="A78" s="2" t="s">
        <v>34</v>
      </c>
      <c r="C78" s="3">
        <v>0</v>
      </c>
      <c r="D78" s="3"/>
      <c r="E78" s="3">
        <f>2136287745-5</f>
        <v>2136287740</v>
      </c>
      <c r="F78" s="3"/>
      <c r="G78" s="3">
        <v>0</v>
      </c>
      <c r="H78" s="3"/>
      <c r="I78" s="3">
        <f t="shared" si="2"/>
        <v>2136287740</v>
      </c>
      <c r="K78" s="6">
        <v>3.455444442513245E-3</v>
      </c>
      <c r="M78" s="3">
        <v>0</v>
      </c>
      <c r="N78" s="3"/>
      <c r="O78" s="3">
        <v>-2170479524</v>
      </c>
      <c r="P78" s="3"/>
      <c r="Q78" s="3">
        <v>0</v>
      </c>
      <c r="R78" s="3"/>
      <c r="S78" s="3">
        <f t="shared" si="3"/>
        <v>-2170479524</v>
      </c>
      <c r="U78" s="6">
        <v>-2.7289338719304434E-3</v>
      </c>
      <c r="W78" s="20"/>
      <c r="X78" s="20"/>
    </row>
    <row r="79" spans="1:24">
      <c r="A79" s="2" t="s">
        <v>17</v>
      </c>
      <c r="C79" s="3">
        <v>0</v>
      </c>
      <c r="D79" s="3"/>
      <c r="E79" s="3">
        <v>0</v>
      </c>
      <c r="F79" s="3"/>
      <c r="G79" s="3">
        <v>0</v>
      </c>
      <c r="H79" s="3"/>
      <c r="I79" s="3">
        <f t="shared" si="2"/>
        <v>0</v>
      </c>
      <c r="K79" s="6">
        <v>0</v>
      </c>
      <c r="M79" s="3">
        <v>0</v>
      </c>
      <c r="N79" s="3"/>
      <c r="O79" s="3">
        <v>0</v>
      </c>
      <c r="P79" s="3"/>
      <c r="Q79" s="3">
        <v>0</v>
      </c>
      <c r="R79" s="3"/>
      <c r="S79" s="3">
        <f t="shared" si="3"/>
        <v>0</v>
      </c>
      <c r="U79" s="6">
        <v>0</v>
      </c>
      <c r="W79" s="20"/>
      <c r="X79" s="20"/>
    </row>
    <row r="80" spans="1:24">
      <c r="A80" s="2" t="s">
        <v>18</v>
      </c>
      <c r="C80" s="3">
        <v>0</v>
      </c>
      <c r="D80" s="3"/>
      <c r="E80" s="3">
        <v>0</v>
      </c>
      <c r="F80" s="3"/>
      <c r="G80" s="3">
        <v>0</v>
      </c>
      <c r="H80" s="3"/>
      <c r="I80" s="3">
        <f t="shared" si="2"/>
        <v>0</v>
      </c>
      <c r="K80" s="6">
        <v>0</v>
      </c>
      <c r="M80" s="3">
        <v>0</v>
      </c>
      <c r="N80" s="3"/>
      <c r="O80" s="3">
        <v>0</v>
      </c>
      <c r="P80" s="3"/>
      <c r="Q80" s="3">
        <v>0</v>
      </c>
      <c r="R80" s="3"/>
      <c r="S80" s="3">
        <f t="shared" si="3"/>
        <v>0</v>
      </c>
      <c r="U80" s="6">
        <v>0</v>
      </c>
      <c r="W80" s="20"/>
      <c r="X80" s="20"/>
    </row>
    <row r="81" spans="1:24">
      <c r="A81" s="2" t="s">
        <v>28</v>
      </c>
      <c r="C81" s="3">
        <v>0</v>
      </c>
      <c r="D81" s="3"/>
      <c r="E81" s="3">
        <v>0</v>
      </c>
      <c r="F81" s="3"/>
      <c r="G81" s="3">
        <v>0</v>
      </c>
      <c r="H81" s="3"/>
      <c r="I81" s="3">
        <f t="shared" si="2"/>
        <v>0</v>
      </c>
      <c r="K81" s="6">
        <v>0</v>
      </c>
      <c r="M81" s="3">
        <v>0</v>
      </c>
      <c r="N81" s="3"/>
      <c r="O81" s="3">
        <v>-15197740319</v>
      </c>
      <c r="P81" s="3"/>
      <c r="Q81" s="3">
        <v>0</v>
      </c>
      <c r="R81" s="3"/>
      <c r="S81" s="3">
        <f t="shared" si="3"/>
        <v>-15197740319</v>
      </c>
      <c r="U81" s="6">
        <v>-1.9108048647650859E-2</v>
      </c>
      <c r="W81" s="20"/>
      <c r="X81" s="20"/>
    </row>
    <row r="82" spans="1:24">
      <c r="A82" s="2" t="s">
        <v>29</v>
      </c>
      <c r="C82" s="3">
        <v>0</v>
      </c>
      <c r="D82" s="3"/>
      <c r="E82" s="3">
        <v>0</v>
      </c>
      <c r="F82" s="3"/>
      <c r="G82" s="3">
        <v>0</v>
      </c>
      <c r="H82" s="3"/>
      <c r="I82" s="3">
        <f t="shared" si="2"/>
        <v>0</v>
      </c>
      <c r="K82" s="6">
        <v>0</v>
      </c>
      <c r="M82" s="3">
        <v>0</v>
      </c>
      <c r="N82" s="3"/>
      <c r="O82" s="3">
        <f>-481749-5</f>
        <v>-481754</v>
      </c>
      <c r="P82" s="3"/>
      <c r="Q82" s="3">
        <v>0</v>
      </c>
      <c r="R82" s="3"/>
      <c r="S82" s="3">
        <f t="shared" si="3"/>
        <v>-481754</v>
      </c>
      <c r="U82" s="6">
        <v>-6.057070771693577E-7</v>
      </c>
      <c r="W82" s="20"/>
      <c r="X82" s="20"/>
    </row>
    <row r="83" spans="1:24" ht="19.5" thickBot="1">
      <c r="C83" s="7">
        <f>SUM(C8:C82)</f>
        <v>49855717466</v>
      </c>
      <c r="D83" s="3"/>
      <c r="E83" s="7">
        <f>SUM(E8:E82)</f>
        <v>505319738847</v>
      </c>
      <c r="F83" s="3"/>
      <c r="G83" s="7">
        <f>SUM(G8:G82)</f>
        <v>75155256311</v>
      </c>
      <c r="H83" s="3"/>
      <c r="I83" s="7">
        <f>SUM(I8:I82)</f>
        <v>630330712624</v>
      </c>
      <c r="K83" s="8">
        <v>1.0195596394154349</v>
      </c>
      <c r="M83" s="7">
        <f>SUM(M8:M82)</f>
        <v>431349995788</v>
      </c>
      <c r="N83" s="3"/>
      <c r="O83" s="7">
        <f>SUM(O8:O82)</f>
        <v>430764748703</v>
      </c>
      <c r="P83" s="7"/>
      <c r="Q83" s="7">
        <f>SUM(Q8:Q82)</f>
        <v>-96458712570</v>
      </c>
      <c r="R83" s="3"/>
      <c r="S83" s="7">
        <f>SUM(S8:S82)</f>
        <v>765656031921</v>
      </c>
      <c r="U83" s="8">
        <v>0.96265578949413511</v>
      </c>
    </row>
    <row r="84" spans="1:24" ht="19.5" thickTop="1">
      <c r="C84" s="3"/>
      <c r="E84" s="3"/>
      <c r="G84" s="3"/>
      <c r="I84" s="3"/>
      <c r="M84" s="3"/>
      <c r="N84" s="3"/>
      <c r="O84" s="3"/>
      <c r="P84" s="3"/>
      <c r="Q84" s="3"/>
      <c r="R84" s="3"/>
      <c r="S84" s="3"/>
    </row>
    <row r="85" spans="1:24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</row>
    <row r="86" spans="1:24">
      <c r="C86" s="3"/>
      <c r="D86" s="3"/>
      <c r="E86" s="3"/>
      <c r="F86" s="3"/>
      <c r="G86" s="3"/>
      <c r="H86" s="3"/>
      <c r="I86" s="3"/>
      <c r="M86" s="3"/>
      <c r="N86" s="3"/>
      <c r="O86" s="3"/>
      <c r="P86" s="3"/>
      <c r="Q86" s="3"/>
      <c r="R86" s="3"/>
      <c r="S86" s="3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3"/>
  <sheetViews>
    <sheetView rightToLeft="1" view="pageBreakPreview" zoomScale="110" zoomScaleNormal="100" zoomScaleSheetLayoutView="110" workbookViewId="0">
      <selection activeCell="E17" sqref="E17"/>
    </sheetView>
  </sheetViews>
  <sheetFormatPr defaultRowHeight="18.75"/>
  <cols>
    <col min="1" max="1" width="29.42578125" style="1" bestFit="1" customWidth="1"/>
    <col min="2" max="2" width="1" style="1" customWidth="1"/>
    <col min="3" max="3" width="30.140625" style="4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4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4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3.25">
      <c r="A3" s="10" t="s">
        <v>101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3.2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6" spans="1:11" ht="23.25">
      <c r="A6" s="11" t="s">
        <v>176</v>
      </c>
      <c r="B6" s="11" t="s">
        <v>176</v>
      </c>
      <c r="C6" s="11" t="s">
        <v>176</v>
      </c>
      <c r="E6" s="11" t="s">
        <v>103</v>
      </c>
      <c r="F6" s="11" t="s">
        <v>103</v>
      </c>
      <c r="G6" s="11" t="s">
        <v>103</v>
      </c>
      <c r="I6" s="11" t="s">
        <v>104</v>
      </c>
      <c r="J6" s="11" t="s">
        <v>104</v>
      </c>
      <c r="K6" s="11" t="s">
        <v>104</v>
      </c>
    </row>
    <row r="7" spans="1:11" ht="30">
      <c r="A7" s="11" t="s">
        <v>177</v>
      </c>
      <c r="C7" s="12" t="s">
        <v>69</v>
      </c>
      <c r="E7" s="11" t="s">
        <v>178</v>
      </c>
      <c r="G7" s="12" t="s">
        <v>179</v>
      </c>
      <c r="I7" s="11" t="s">
        <v>178</v>
      </c>
      <c r="K7" s="12" t="s">
        <v>179</v>
      </c>
    </row>
    <row r="8" spans="1:11">
      <c r="A8" s="2" t="s">
        <v>75</v>
      </c>
      <c r="C8" s="4" t="s">
        <v>76</v>
      </c>
      <c r="E8" s="3">
        <v>8231</v>
      </c>
      <c r="G8" s="6">
        <f>E8/$E$17</f>
        <v>7.1714535894297077E-3</v>
      </c>
      <c r="I8" s="3">
        <v>5730717</v>
      </c>
      <c r="K8" s="6">
        <f>I8/$I$17</f>
        <v>2.1459842210087019E-3</v>
      </c>
    </row>
    <row r="9" spans="1:11">
      <c r="A9" s="2" t="s">
        <v>79</v>
      </c>
      <c r="C9" s="4" t="s">
        <v>80</v>
      </c>
      <c r="E9" s="3">
        <v>60</v>
      </c>
      <c r="G9" s="6">
        <f t="shared" ref="G9:G16" si="0">E9/$E$17</f>
        <v>5.2276420284993615E-5</v>
      </c>
      <c r="I9" s="3">
        <v>17474</v>
      </c>
      <c r="K9" s="6">
        <f t="shared" ref="K9:K16" si="1">I9/$I$17</f>
        <v>6.543496787209359E-6</v>
      </c>
    </row>
    <row r="10" spans="1:11">
      <c r="A10" s="2" t="s">
        <v>82</v>
      </c>
      <c r="C10" s="4" t="s">
        <v>83</v>
      </c>
      <c r="E10" s="3">
        <v>1800</v>
      </c>
      <c r="G10" s="6">
        <f t="shared" si="0"/>
        <v>1.5682926085498086E-3</v>
      </c>
      <c r="I10" s="3">
        <v>14640</v>
      </c>
      <c r="K10" s="6">
        <f t="shared" si="1"/>
        <v>5.4822475085695896E-6</v>
      </c>
    </row>
    <row r="11" spans="1:11">
      <c r="A11" s="2" t="s">
        <v>85</v>
      </c>
      <c r="C11" s="4" t="s">
        <v>86</v>
      </c>
      <c r="E11" s="3">
        <v>177118</v>
      </c>
      <c r="G11" s="6">
        <f t="shared" si="0"/>
        <v>0.15431825013395833</v>
      </c>
      <c r="I11" s="3">
        <v>1129905</v>
      </c>
      <c r="K11" s="6">
        <f t="shared" si="1"/>
        <v>4.2311604311272695E-4</v>
      </c>
    </row>
    <row r="12" spans="1:11">
      <c r="A12" s="2" t="s">
        <v>87</v>
      </c>
      <c r="C12" s="4" t="s">
        <v>88</v>
      </c>
      <c r="E12" s="3">
        <v>63410</v>
      </c>
      <c r="G12" s="6">
        <f t="shared" si="0"/>
        <v>5.5247463504524086E-2</v>
      </c>
      <c r="I12" s="3">
        <v>39020081</v>
      </c>
      <c r="K12" s="6">
        <f t="shared" si="1"/>
        <v>1.4611867612461311E-2</v>
      </c>
    </row>
    <row r="13" spans="1:11">
      <c r="A13" s="2" t="s">
        <v>93</v>
      </c>
      <c r="C13" s="4" t="s">
        <v>94</v>
      </c>
      <c r="E13" s="3">
        <v>897126</v>
      </c>
      <c r="G13" s="6">
        <f t="shared" si="0"/>
        <v>0.78164226374325307</v>
      </c>
      <c r="I13" s="3">
        <v>4051725</v>
      </c>
      <c r="K13" s="6">
        <f t="shared" si="1"/>
        <v>1.5172513173947488E-3</v>
      </c>
    </row>
    <row r="14" spans="1:11">
      <c r="A14" s="2" t="s">
        <v>93</v>
      </c>
      <c r="C14" s="4" t="s">
        <v>180</v>
      </c>
      <c r="E14" s="3">
        <v>0</v>
      </c>
      <c r="G14" s="6">
        <f t="shared" si="0"/>
        <v>0</v>
      </c>
      <c r="I14" s="3">
        <v>106034907</v>
      </c>
      <c r="K14" s="6">
        <f t="shared" si="1"/>
        <v>3.9706940213262168E-2</v>
      </c>
    </row>
    <row r="15" spans="1:11">
      <c r="A15" s="2" t="s">
        <v>111</v>
      </c>
      <c r="C15" s="4" t="s">
        <v>181</v>
      </c>
      <c r="E15" s="3">
        <v>0</v>
      </c>
      <c r="G15" s="6">
        <f t="shared" si="0"/>
        <v>0</v>
      </c>
      <c r="I15" s="3">
        <v>12584031</v>
      </c>
      <c r="K15" s="6">
        <f t="shared" si="1"/>
        <v>4.7123478550213449E-3</v>
      </c>
    </row>
    <row r="16" spans="1:11">
      <c r="A16" s="2" t="s">
        <v>96</v>
      </c>
      <c r="C16" s="4" t="s">
        <v>99</v>
      </c>
      <c r="E16" s="3">
        <v>0</v>
      </c>
      <c r="G16" s="6">
        <f t="shared" si="0"/>
        <v>0</v>
      </c>
      <c r="I16" s="3">
        <v>2501854142</v>
      </c>
      <c r="K16" s="6">
        <f t="shared" si="1"/>
        <v>0.93687046699344323</v>
      </c>
    </row>
    <row r="17" spans="5:11">
      <c r="E17" s="22">
        <f>SUM(E8:E16)</f>
        <v>1147745</v>
      </c>
      <c r="G17" s="23">
        <f>SUM(G8:G16)</f>
        <v>1</v>
      </c>
      <c r="I17" s="22">
        <f>SUM(I8:I16)</f>
        <v>2670437622</v>
      </c>
      <c r="K17" s="23">
        <f>SUM(K8:K16)</f>
        <v>1</v>
      </c>
    </row>
    <row r="18" spans="5:11">
      <c r="E18" s="17"/>
      <c r="F18" s="18"/>
      <c r="G18" s="24"/>
      <c r="H18" s="18"/>
      <c r="I18" s="17"/>
      <c r="J18" s="18"/>
      <c r="K18" s="24"/>
    </row>
    <row r="19" spans="5:11">
      <c r="E19" s="25"/>
      <c r="F19" s="18"/>
      <c r="G19" s="24"/>
      <c r="H19" s="18"/>
      <c r="I19" s="18"/>
      <c r="J19" s="18"/>
      <c r="K19" s="24"/>
    </row>
    <row r="20" spans="5:11">
      <c r="E20" s="19"/>
      <c r="F20" s="18"/>
      <c r="G20" s="24"/>
      <c r="H20" s="18"/>
      <c r="I20" s="18"/>
      <c r="J20" s="18"/>
      <c r="K20" s="24"/>
    </row>
    <row r="21" spans="5:11">
      <c r="E21" s="18"/>
      <c r="F21" s="18"/>
      <c r="G21" s="24"/>
      <c r="H21" s="18"/>
      <c r="I21" s="18"/>
      <c r="J21" s="18"/>
      <c r="K21" s="24"/>
    </row>
    <row r="22" spans="5:11">
      <c r="E22" s="18"/>
      <c r="F22" s="18"/>
      <c r="G22" s="24"/>
      <c r="H22" s="18"/>
      <c r="I22" s="18"/>
      <c r="J22" s="18"/>
      <c r="K22" s="24"/>
    </row>
    <row r="23" spans="5:11">
      <c r="E23" s="18"/>
      <c r="F23" s="18"/>
      <c r="G23" s="24"/>
      <c r="H23" s="18"/>
      <c r="I23" s="18"/>
      <c r="J23" s="18"/>
      <c r="K23" s="24"/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scale="4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4"/>
  <sheetViews>
    <sheetView rightToLeft="1" view="pageBreakPreview" zoomScale="166" zoomScaleNormal="100" zoomScaleSheetLayoutView="166" workbookViewId="0">
      <selection activeCell="E13" sqref="E13"/>
    </sheetView>
  </sheetViews>
  <sheetFormatPr defaultRowHeight="15"/>
  <cols>
    <col min="1" max="1" width="34.42578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10" t="s">
        <v>0</v>
      </c>
      <c r="B2" s="10"/>
      <c r="C2" s="10"/>
      <c r="D2" s="10"/>
      <c r="E2" s="10"/>
    </row>
    <row r="3" spans="1:5" ht="23.25">
      <c r="A3" s="10" t="s">
        <v>101</v>
      </c>
      <c r="B3" s="10"/>
      <c r="C3" s="10"/>
      <c r="D3" s="10"/>
      <c r="E3" s="10"/>
    </row>
    <row r="4" spans="1:5" ht="23.25">
      <c r="A4" s="10" t="s">
        <v>2</v>
      </c>
      <c r="B4" s="10"/>
      <c r="C4" s="10"/>
      <c r="D4" s="10"/>
      <c r="E4" s="10"/>
    </row>
    <row r="6" spans="1:5" ht="30">
      <c r="A6" s="10" t="s">
        <v>182</v>
      </c>
      <c r="C6" s="11" t="s">
        <v>103</v>
      </c>
      <c r="E6" s="12" t="s">
        <v>6</v>
      </c>
    </row>
    <row r="7" spans="1:5" ht="23.25">
      <c r="A7" s="11" t="s">
        <v>182</v>
      </c>
      <c r="C7" s="11" t="s">
        <v>72</v>
      </c>
      <c r="E7" s="11" t="s">
        <v>72</v>
      </c>
    </row>
    <row r="8" spans="1:5" ht="18.75">
      <c r="A8" s="2" t="s">
        <v>182</v>
      </c>
      <c r="C8" s="3">
        <v>15120301</v>
      </c>
      <c r="D8" s="3"/>
      <c r="E8" s="3">
        <v>2283571279</v>
      </c>
    </row>
    <row r="9" spans="1:5" ht="18.75">
      <c r="A9" s="2" t="s">
        <v>183</v>
      </c>
      <c r="C9" s="3">
        <v>0</v>
      </c>
      <c r="D9" s="3"/>
      <c r="E9" s="3">
        <v>443</v>
      </c>
    </row>
    <row r="10" spans="1:5" ht="18.75">
      <c r="A10" s="2" t="s">
        <v>184</v>
      </c>
      <c r="C10" s="3">
        <v>287621988</v>
      </c>
      <c r="D10" s="3"/>
      <c r="E10" s="3">
        <v>712741500</v>
      </c>
    </row>
    <row r="11" spans="1:5" customFormat="1" ht="20.25" customHeight="1">
      <c r="A11" s="2" t="s">
        <v>188</v>
      </c>
      <c r="C11" s="26">
        <v>3197184861</v>
      </c>
      <c r="D11" s="26"/>
      <c r="E11" s="26">
        <v>0</v>
      </c>
    </row>
    <row r="12" spans="1:5" ht="19.5" thickBot="1">
      <c r="A12" s="2" t="s">
        <v>110</v>
      </c>
      <c r="C12" s="7">
        <f>SUM(C8:C11)</f>
        <v>3499927150</v>
      </c>
      <c r="D12" s="3"/>
      <c r="E12" s="7">
        <f>SUM(E8:E11)</f>
        <v>2996313222</v>
      </c>
    </row>
    <row r="13" spans="1:5" ht="19.5" thickTop="1">
      <c r="C13" s="3"/>
      <c r="D13" s="3"/>
      <c r="E13" s="3"/>
    </row>
    <row r="14" spans="1:5" ht="18.75">
      <c r="A14" s="4"/>
      <c r="C14" s="21"/>
    </row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2023-01-23T10:40:51Z</dcterms:created>
  <dcterms:modified xsi:type="dcterms:W3CDTF">2023-01-24T06:48:35Z</dcterms:modified>
</cp:coreProperties>
</file>