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صندوق سرمایه گذاری تجارت شاخصی کاردان\گزارش افشا پرتفو\1401\"/>
    </mc:Choice>
  </mc:AlternateContent>
  <xr:revisionPtr revIDLastSave="0" documentId="13_ncr:1_{06FCFE4E-CE35-4758-8E8D-AAB198FD4701}" xr6:coauthVersionLast="47" xr6:coauthVersionMax="47" xr10:uidLastSave="{00000000-0000-0000-0000-000000000000}"/>
  <bookViews>
    <workbookView xWindow="8010" yWindow="405" windowWidth="20340" windowHeight="1488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calcPr calcId="191029"/>
</workbook>
</file>

<file path=xl/calcChain.xml><?xml version="1.0" encoding="utf-8"?>
<calcChain xmlns="http://schemas.openxmlformats.org/spreadsheetml/2006/main">
  <c r="S9" i="11" l="1"/>
  <c r="S10" i="11"/>
  <c r="S11" i="11"/>
  <c r="S12" i="11"/>
  <c r="S13" i="11"/>
  <c r="S14" i="11"/>
  <c r="S15" i="11"/>
  <c r="U15" i="11" s="1"/>
  <c r="S16" i="11"/>
  <c r="S17" i="11"/>
  <c r="U17" i="11" s="1"/>
  <c r="S18" i="11"/>
  <c r="S19" i="11"/>
  <c r="S20" i="11"/>
  <c r="S21" i="11"/>
  <c r="S22" i="11"/>
  <c r="U22" i="11" s="1"/>
  <c r="S23" i="11"/>
  <c r="S24" i="11"/>
  <c r="U24" i="11" s="1"/>
  <c r="S25" i="11"/>
  <c r="S26" i="11"/>
  <c r="S27" i="11"/>
  <c r="S28" i="11"/>
  <c r="U28" i="11" s="1"/>
  <c r="S29" i="11"/>
  <c r="U29" i="11" s="1"/>
  <c r="S30" i="11"/>
  <c r="U30" i="11" s="1"/>
  <c r="S31" i="11"/>
  <c r="U31" i="11" s="1"/>
  <c r="S32" i="11"/>
  <c r="S33" i="11"/>
  <c r="U33" i="11" s="1"/>
  <c r="S34" i="11"/>
  <c r="S35" i="11"/>
  <c r="U35" i="11" s="1"/>
  <c r="S36" i="11"/>
  <c r="S37" i="11"/>
  <c r="U37" i="11" s="1"/>
  <c r="S38" i="11"/>
  <c r="S39" i="11"/>
  <c r="S40" i="11"/>
  <c r="U40" i="11" s="1"/>
  <c r="S41" i="11"/>
  <c r="S42" i="11"/>
  <c r="S43" i="11"/>
  <c r="S44" i="11"/>
  <c r="U44" i="11" s="1"/>
  <c r="S45" i="11"/>
  <c r="U45" i="11" s="1"/>
  <c r="S46" i="11"/>
  <c r="U46" i="11" s="1"/>
  <c r="S47" i="11"/>
  <c r="U47" i="11" s="1"/>
  <c r="S48" i="11"/>
  <c r="S49" i="11"/>
  <c r="U49" i="11" s="1"/>
  <c r="S50" i="11"/>
  <c r="S51" i="11"/>
  <c r="U51" i="11" s="1"/>
  <c r="S52" i="11"/>
  <c r="S53" i="11"/>
  <c r="U53" i="11" s="1"/>
  <c r="S54" i="11"/>
  <c r="S55" i="11"/>
  <c r="S56" i="11"/>
  <c r="U56" i="11" s="1"/>
  <c r="S57" i="11"/>
  <c r="S58" i="11"/>
  <c r="S59" i="11"/>
  <c r="S60" i="11"/>
  <c r="U60" i="11" s="1"/>
  <c r="S61" i="11"/>
  <c r="U61" i="11" s="1"/>
  <c r="S62" i="11"/>
  <c r="U62" i="11" s="1"/>
  <c r="S63" i="11"/>
  <c r="U63" i="11" s="1"/>
  <c r="S64" i="11"/>
  <c r="S65" i="11"/>
  <c r="U65" i="11" s="1"/>
  <c r="S66" i="11"/>
  <c r="S67" i="11"/>
  <c r="U67" i="11" s="1"/>
  <c r="S68" i="11"/>
  <c r="S69" i="11"/>
  <c r="U69" i="11" s="1"/>
  <c r="S70" i="11"/>
  <c r="S71" i="11"/>
  <c r="S72" i="11"/>
  <c r="U72" i="11" s="1"/>
  <c r="S73" i="11"/>
  <c r="S74" i="11"/>
  <c r="S75" i="11"/>
  <c r="S76" i="11"/>
  <c r="U76" i="11" s="1"/>
  <c r="S77" i="11"/>
  <c r="U77" i="11" s="1"/>
  <c r="S78" i="11"/>
  <c r="U78" i="11" s="1"/>
  <c r="S79" i="11"/>
  <c r="U79" i="11" s="1"/>
  <c r="S80" i="11"/>
  <c r="S81" i="11"/>
  <c r="U81" i="11" s="1"/>
  <c r="S82" i="11"/>
  <c r="S83" i="11"/>
  <c r="U83" i="11" s="1"/>
  <c r="S84" i="11"/>
  <c r="S85" i="11"/>
  <c r="U85" i="11" s="1"/>
  <c r="S8" i="11"/>
  <c r="U8" i="11" s="1"/>
  <c r="Q59" i="11"/>
  <c r="Q48" i="9"/>
  <c r="M67" i="11"/>
  <c r="Q59" i="10"/>
  <c r="Q53" i="9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28" i="8"/>
  <c r="S29" i="8"/>
  <c r="S30" i="8"/>
  <c r="S31" i="8"/>
  <c r="S32" i="8"/>
  <c r="S33" i="8"/>
  <c r="S34" i="8"/>
  <c r="S35" i="8"/>
  <c r="S36" i="8"/>
  <c r="S37" i="8"/>
  <c r="S38" i="8"/>
  <c r="S39" i="8"/>
  <c r="S40" i="8"/>
  <c r="S41" i="8"/>
  <c r="S42" i="8"/>
  <c r="S8" i="8"/>
  <c r="O42" i="8"/>
  <c r="O43" i="8" s="1"/>
  <c r="W57" i="1"/>
  <c r="W58" i="1" s="1"/>
  <c r="E10" i="15"/>
  <c r="G10" i="15"/>
  <c r="K17" i="13"/>
  <c r="K9" i="13"/>
  <c r="K10" i="13"/>
  <c r="K11" i="13"/>
  <c r="K12" i="13"/>
  <c r="K13" i="13"/>
  <c r="K14" i="13"/>
  <c r="K15" i="13"/>
  <c r="K16" i="13"/>
  <c r="K8" i="13"/>
  <c r="G17" i="13"/>
  <c r="G9" i="13"/>
  <c r="G10" i="13"/>
  <c r="G11" i="13"/>
  <c r="G12" i="13"/>
  <c r="G13" i="13"/>
  <c r="G14" i="13"/>
  <c r="G15" i="13"/>
  <c r="G16" i="13"/>
  <c r="G8" i="13"/>
  <c r="K86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9" i="11"/>
  <c r="K8" i="11"/>
  <c r="U23" i="11"/>
  <c r="U25" i="11"/>
  <c r="U26" i="11"/>
  <c r="U27" i="11"/>
  <c r="U32" i="11"/>
  <c r="U34" i="11"/>
  <c r="U36" i="11"/>
  <c r="U38" i="11"/>
  <c r="U39" i="11"/>
  <c r="U41" i="11"/>
  <c r="U42" i="11"/>
  <c r="U43" i="11"/>
  <c r="U48" i="11"/>
  <c r="U50" i="11"/>
  <c r="U52" i="11"/>
  <c r="U54" i="11"/>
  <c r="U55" i="11"/>
  <c r="U57" i="11"/>
  <c r="U58" i="11"/>
  <c r="U59" i="11"/>
  <c r="U64" i="11"/>
  <c r="U66" i="11"/>
  <c r="U68" i="11"/>
  <c r="U70" i="11"/>
  <c r="U71" i="11"/>
  <c r="U73" i="11"/>
  <c r="U74" i="11"/>
  <c r="U75" i="11"/>
  <c r="U80" i="11"/>
  <c r="U82" i="11"/>
  <c r="U84" i="11"/>
  <c r="U18" i="11"/>
  <c r="U19" i="11"/>
  <c r="U20" i="11"/>
  <c r="U21" i="11"/>
  <c r="U9" i="11"/>
  <c r="U10" i="11"/>
  <c r="U11" i="11"/>
  <c r="U12" i="11"/>
  <c r="U13" i="11"/>
  <c r="U14" i="11"/>
  <c r="U16" i="11"/>
  <c r="S17" i="6"/>
  <c r="S9" i="6"/>
  <c r="S10" i="6"/>
  <c r="S11" i="6"/>
  <c r="S12" i="6"/>
  <c r="S13" i="6"/>
  <c r="S14" i="6"/>
  <c r="S15" i="6"/>
  <c r="S16" i="6"/>
  <c r="S8" i="6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11" i="1"/>
  <c r="Y12" i="1"/>
  <c r="Y13" i="1"/>
  <c r="Y10" i="1"/>
  <c r="Y9" i="1"/>
  <c r="Q17" i="7"/>
  <c r="O17" i="7"/>
  <c r="M17" i="7"/>
  <c r="K17" i="7"/>
  <c r="I17" i="7"/>
  <c r="Q86" i="11"/>
  <c r="O86" i="11"/>
  <c r="M86" i="11"/>
  <c r="I86" i="11"/>
  <c r="G86" i="11"/>
  <c r="E86" i="11"/>
  <c r="C86" i="11"/>
  <c r="C60" i="10"/>
  <c r="E60" i="10"/>
  <c r="G60" i="10"/>
  <c r="I60" i="10"/>
  <c r="K60" i="10"/>
  <c r="M60" i="10"/>
  <c r="O60" i="10"/>
  <c r="Q60" i="10"/>
  <c r="O54" i="9"/>
  <c r="M54" i="9"/>
  <c r="K54" i="9"/>
  <c r="I54" i="9"/>
  <c r="G54" i="9"/>
  <c r="E54" i="9"/>
  <c r="C54" i="9"/>
  <c r="Q43" i="8"/>
  <c r="M43" i="8"/>
  <c r="K43" i="8"/>
  <c r="I43" i="8"/>
  <c r="G43" i="8"/>
  <c r="E43" i="8"/>
  <c r="O17" i="6"/>
  <c r="M17" i="6"/>
  <c r="K17" i="6"/>
  <c r="C58" i="1"/>
  <c r="E58" i="1"/>
  <c r="G58" i="1"/>
  <c r="I58" i="1"/>
  <c r="K58" i="1"/>
  <c r="M58" i="1"/>
  <c r="O58" i="1"/>
  <c r="Q58" i="1"/>
  <c r="S58" i="1"/>
  <c r="U58" i="1"/>
  <c r="Q17" i="6"/>
  <c r="S17" i="7"/>
  <c r="I17" i="13"/>
  <c r="E17" i="13"/>
  <c r="C10" i="15"/>
  <c r="U86" i="11" l="1"/>
  <c r="S86" i="11"/>
  <c r="Q54" i="9"/>
  <c r="S43" i="8"/>
  <c r="Y57" i="1"/>
  <c r="Y58" i="1" s="1"/>
</calcChain>
</file>

<file path=xl/sharedStrings.xml><?xml version="1.0" encoding="utf-8"?>
<sst xmlns="http://schemas.openxmlformats.org/spreadsheetml/2006/main" count="853" uniqueCount="215">
  <si>
    <t>صندوق سرمایه‌گذاری تجارت شاخصی کاردان</t>
  </si>
  <si>
    <t>صورت وضعیت پورتفوی</t>
  </si>
  <si>
    <t>برای ماه منتهی به 1401/11/30</t>
  </si>
  <si>
    <t>نام شرکت</t>
  </si>
  <si>
    <t>1401/10/30</t>
  </si>
  <si>
    <t>تغییرات طی دوره</t>
  </si>
  <si>
    <t>1401/11/30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</si>
  <si>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</si>
  <si>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</si>
  <si>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</si>
  <si>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</si>
  <si>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</si>
  <si>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</si>
  <si>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</si>
  <si>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</si>
  <si>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سامان</t>
  </si>
  <si>
    <t>بانک‌اقتصادنوین‌</t>
  </si>
  <si>
    <t>بیمه اتکایی آوای پارس70%تادیه</t>
  </si>
  <si>
    <t>بیمه اتکایی تهران رواک50%تادیه</t>
  </si>
  <si>
    <t>بیمه البرز</t>
  </si>
  <si>
    <t>بین المللی ساروج بوشهر</t>
  </si>
  <si>
    <t>پارس‌ خزر</t>
  </si>
  <si>
    <t>پالایش نفت بندرعباس</t>
  </si>
  <si>
    <t>پالایش نفت تبریز</t>
  </si>
  <si>
    <t>پتروشیمی تندگویان</t>
  </si>
  <si>
    <t>پلی پروپیلن جم - جم پیلن</t>
  </si>
  <si>
    <t>تامین سرمایه لوتوس پارسیان</t>
  </si>
  <si>
    <t>تامین سرمایه نوین</t>
  </si>
  <si>
    <t>تامین سرمایه کیمیا</t>
  </si>
  <si>
    <t>توسعه حمل و نقل ریلی پارسیان</t>
  </si>
  <si>
    <t>توسعه‌ صنایع‌ بهشهر(هلدینگ</t>
  </si>
  <si>
    <t>تولید برق عسلویه  مپنا</t>
  </si>
  <si>
    <t>تولیدات پتروشیمی قائد بصیر</t>
  </si>
  <si>
    <t>ح. بانک سامان</t>
  </si>
  <si>
    <t>داروسازی‌ سینا</t>
  </si>
  <si>
    <t>س. نفت و گاز و پتروشیمی تأمین</t>
  </si>
  <si>
    <t>سرمایه گذاری توسعه صنایع سیمان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</si>
  <si>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</si>
  <si>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</si>
  <si>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</si>
  <si>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</si>
  <si>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 گذاری‌ آتیه‌ دماوند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</si>
  <si>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</si>
  <si>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</si>
  <si>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</si>
  <si>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سیمان‌ خزر</t>
  </si>
  <si>
    <t>سیمرغ</t>
  </si>
  <si>
    <t>شرکت ارتباطات سیار ایران</t>
  </si>
  <si>
    <t>صنایع پتروشیمی خلیج فارس</t>
  </si>
  <si>
    <t>صنایع شیمیایی کیمیاگران امروز</t>
  </si>
  <si>
    <t>فجر انرژی خلیج فارس</t>
  </si>
  <si>
    <t>فولاد مبارکه اصفهان</t>
  </si>
  <si>
    <t>گروه‌بهمن‌</t>
  </si>
  <si>
    <t>گسترش نفت و گاز پارسیان</t>
  </si>
  <si>
    <t>م .صنایع و معادن احیاء سپاهان</t>
  </si>
  <si>
    <t>مبین انرژی خلیج فارس</t>
  </si>
  <si>
    <t>معدنی‌ املاح‌  ایران‌</t>
  </si>
  <si>
    <t>ملی‌ صنایع‌ مس‌ ایران‌</t>
  </si>
  <si>
    <t>نفت‌ بهران‌</t>
  </si>
  <si>
    <t>کنتورسازی‌ایران‌</t>
  </si>
  <si>
    <t>کویر تایر</t>
  </si>
  <si>
    <t>سرمایه‌ گذاری‌ پارس‌ توشه‌</t>
  </si>
  <si>
    <t>کاشی‌ الوند</t>
  </si>
  <si>
    <t>ح. کویر تایر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</si>
  <si>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</si>
  <si>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</si>
  <si>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</si>
  <si>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</si>
  <si>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</si>
  <si>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</si>
  <si>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</si>
  <si>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</si>
  <si>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</si>
  <si>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</si>
  <si>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</si>
  <si>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</si>
  <si>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</si>
  <si>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</si>
  <si>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</si>
  <si>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</si>
  <si>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</si>
  <si>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</si>
  <si>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</si>
  <si>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</si>
  <si>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</si>
  <si>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</si>
  <si>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</si>
  <si>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</si>
  <si>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</si>
  <si>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</si>
  <si>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</si>
  <si>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</si>
  <si>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</si>
  <si>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سمیه شرقی</t>
  </si>
  <si>
    <t>55917450</t>
  </si>
  <si>
    <t>سپرده کوتاه مدت</t>
  </si>
  <si>
    <t>1393/09/13</t>
  </si>
  <si>
    <t>بانک سامان ملاصدرا</t>
  </si>
  <si>
    <t>829-828-11666666-1</t>
  </si>
  <si>
    <t>1393/10/29</t>
  </si>
  <si>
    <t>بانک پاسارگاد گلفام</t>
  </si>
  <si>
    <t>343-8100-12030794-1</t>
  </si>
  <si>
    <t>1393/11/23</t>
  </si>
  <si>
    <t>بانک اقتصاد نوین ظفر</t>
  </si>
  <si>
    <t>120-850-5324660-1</t>
  </si>
  <si>
    <t>بانک خاورمیانه مهستان</t>
  </si>
  <si>
    <t>1005-10-810-707071031</t>
  </si>
  <si>
    <t>1393/12/23</t>
  </si>
  <si>
    <t>1005-11-040-707071265</t>
  </si>
  <si>
    <t>حساب جاری</t>
  </si>
  <si>
    <t>1394/02/02</t>
  </si>
  <si>
    <t>موسسه اعتباری ملل شیراز جنوبی</t>
  </si>
  <si>
    <t>051510277000000028</t>
  </si>
  <si>
    <t>1399/08/12</t>
  </si>
  <si>
    <t>بانک تجارت مطهری-مهرداد</t>
  </si>
  <si>
    <t>1440063</t>
  </si>
  <si>
    <t>1400/03/26</t>
  </si>
  <si>
    <t>279928857</t>
  </si>
  <si>
    <t>1400/11/03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</si>
  <si>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</si>
  <si>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</si>
  <si>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</si>
  <si>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</si>
  <si>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</si>
  <si>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</si>
  <si>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</si>
  <si>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</si>
  <si>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</si>
  <si>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</si>
  <si>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بانک اقتصاد نوین مرزداران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</si>
  <si>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</si>
  <si>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</si>
  <si>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</si>
  <si>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</si>
  <si>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</si>
  <si>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</si>
  <si>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</si>
  <si>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1401/03/10</t>
  </si>
  <si>
    <t>مخابرات ایران</t>
  </si>
  <si>
    <t>1401/04/25</t>
  </si>
  <si>
    <t>1401/04/08</t>
  </si>
  <si>
    <t>1401/04/29</t>
  </si>
  <si>
    <t>گروه مپنا (سهامی عام)</t>
  </si>
  <si>
    <t>1401/07/30</t>
  </si>
  <si>
    <t>1401/04/28</t>
  </si>
  <si>
    <t>1401/04/26</t>
  </si>
  <si>
    <t>توسعه‌معادن‌وفلزات‌</t>
  </si>
  <si>
    <t>1401/04/22</t>
  </si>
  <si>
    <t>1401/04/15</t>
  </si>
  <si>
    <t>1401/05/11</t>
  </si>
  <si>
    <t>1401/04/13</t>
  </si>
  <si>
    <t>صنعتی و معدنی شمال شرق شاهرود</t>
  </si>
  <si>
    <t>1401/04/18</t>
  </si>
  <si>
    <t>1401/10/28</t>
  </si>
  <si>
    <t>پتروشیمی پردیس</t>
  </si>
  <si>
    <t>1401/10/13</t>
  </si>
  <si>
    <t>1401/07/27</t>
  </si>
  <si>
    <t>1401/05/30</t>
  </si>
  <si>
    <t>1401/03/22</t>
  </si>
  <si>
    <t>1401/06/12</t>
  </si>
  <si>
    <t>1401/03/17</t>
  </si>
  <si>
    <t>1401/06/29</t>
  </si>
  <si>
    <t>گ.س.وت.ص.پتروشیمی خلیج فارس</t>
  </si>
  <si>
    <t>1401/06/16</t>
  </si>
  <si>
    <t>1401/09/28</t>
  </si>
  <si>
    <t>داده گسترعصرنوین-های وب</t>
  </si>
  <si>
    <t>1401/04/20</t>
  </si>
  <si>
    <t>1401/04/12</t>
  </si>
  <si>
    <t>آهن و فولاد غدیر ایرانیان</t>
  </si>
  <si>
    <t>1401/03/18</t>
  </si>
  <si>
    <t>تامین سرمایه خلیج فارس</t>
  </si>
  <si>
    <t>1401/03/23</t>
  </si>
  <si>
    <t>بهای فروش</t>
  </si>
  <si>
    <t>ارزش دفتری</t>
  </si>
  <si>
    <t>سود و زیان ناشی از تغییر قیمت</t>
  </si>
  <si>
    <t>سود و زیان ناشی از فروش</t>
  </si>
  <si>
    <t>نفت سپاهان</t>
  </si>
  <si>
    <t>ح . س.نفت وگازوپتروشیمی تأمین</t>
  </si>
  <si>
    <t>پلیمر آریا ساسول</t>
  </si>
  <si>
    <t>پیشگامان فن آوری و دانش آرامیس</t>
  </si>
  <si>
    <t>سیمان‌مازندران‌</t>
  </si>
  <si>
    <t>سیمان فارس و خوزستان</t>
  </si>
  <si>
    <t>سیمان‌سپاهان‌</t>
  </si>
  <si>
    <t>پدیده شیمی قرن</t>
  </si>
  <si>
    <t>پارس‌ مینو</t>
  </si>
  <si>
    <t>معدنی‌وصنعتی‌چادرملو</t>
  </si>
  <si>
    <t>ح . تامین سرمایه لوتوس پارسیان</t>
  </si>
  <si>
    <t>تامین سرمایه بانک ملت</t>
  </si>
  <si>
    <t>تولید و توسعه سرب روی ایرانیان</t>
  </si>
  <si>
    <t>کیمیدارو</t>
  </si>
  <si>
    <t>حمل و نقل گهرترابر سیرجان</t>
  </si>
  <si>
    <t>ح . سرمایه‌گذاری‌ ملی‌ایران‌</t>
  </si>
  <si>
    <t>ملی کشت و صنعت و دامپروری پارس</t>
  </si>
  <si>
    <t>ایران‌یاساتایرورابر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</si>
  <si>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</si>
  <si>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</si>
  <si>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</si>
  <si>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</si>
  <si>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</si>
  <si>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</si>
  <si>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</si>
  <si>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</si>
  <si>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</si>
  <si>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051560304000000016</t>
  </si>
  <si>
    <t>205-283-5324660-1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</si>
  <si>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</si>
  <si>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</si>
  <si>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</si>
  <si>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</si>
  <si>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</si>
  <si>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</si>
  <si>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درآمد سود
 سهام</t>
  </si>
  <si>
    <t>درآمد سود 
سهام</t>
  </si>
  <si>
    <t>درصد از 
کل درآمدها</t>
  </si>
  <si>
    <t>درصد از
 کل درآمدها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</si>
</sst>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 ;_ * #,##0\-_ ;_ * &quot;-&quot;??_-_ ;_ @_ "/>
    <numFmt numFmtId="165" formatCode="#,##0\ ;[Black]\(#,##0\);\-\ ;"/>
    <numFmt numFmtId="166" formatCode="#,##0.00\ ;[Black]\(#,##0.00\);\-\ "/>
    <numFmt numFmtId="167" formatCode="#,##0\ ;[Black]\(#,##0\);\-\ "/>
  </numFmts>
  <fonts count="7" x14ac:knownFonts="1">
    <font>
      <sz val="11"/>
      <name val="Calibri"/>
    </font>
    <font>
      <sz val="11"/>
      <name val="Calibri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  <font>
      <sz val="18"/>
      <name val="B Mitra"/>
      <charset val="178"/>
    </font>
    <font>
      <b/>
      <sz val="14"/>
      <name val="B Mitra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2" xfId="0" applyNumberFormat="1" applyFont="1" applyBorder="1"/>
    <xf numFmtId="165" fontId="2" fillId="0" borderId="2" xfId="0" applyNumberFormat="1" applyFont="1" applyBorder="1" applyAlignment="1">
      <alignment horizontal="center"/>
    </xf>
    <xf numFmtId="164" fontId="2" fillId="0" borderId="2" xfId="1" applyNumberFormat="1" applyFont="1" applyBorder="1" applyAlignment="1"/>
    <xf numFmtId="2" fontId="2" fillId="0" borderId="0" xfId="0" applyNumberFormat="1" applyFont="1"/>
    <xf numFmtId="2" fontId="2" fillId="0" borderId="0" xfId="0" applyNumberFormat="1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2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2" fillId="0" borderId="0" xfId="0" applyNumberFormat="1" applyFont="1"/>
    <xf numFmtId="165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165" fontId="2" fillId="0" borderId="0" xfId="0" applyNumberFormat="1" applyFont="1" applyBorder="1"/>
    <xf numFmtId="0" fontId="3" fillId="0" borderId="3" xfId="0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166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167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62"/>
  <sheetViews>
    <sheetView rightToLeft="1" tabSelected="1" topLeftCell="N43" workbookViewId="0">
      <selection activeCell="W62" sqref="W60:W62"/>
    </sheetView>
  </sheetViews>
  <sheetFormatPr defaultRowHeight="18" x14ac:dyDescent="0.4"/>
  <cols>
    <col min="1" max="1" width="29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25.5703125" style="1" bestFit="1" customWidth="1"/>
    <col min="8" max="8" width="1" style="1" customWidth="1"/>
    <col min="9" max="9" width="9.140625" style="1" customWidth="1"/>
    <col min="10" max="10" width="1" style="1" customWidth="1"/>
    <col min="11" max="11" width="19.7109375" style="1" bestFit="1" customWidth="1"/>
    <col min="12" max="12" width="1" style="1" customWidth="1"/>
    <col min="13" max="13" width="9.85546875" style="1" bestFit="1" customWidth="1"/>
    <col min="14" max="14" width="1" style="1" customWidth="1"/>
    <col min="15" max="15" width="15" style="1" bestFit="1" customWidth="1"/>
    <col min="16" max="16" width="1" style="1" customWidth="1"/>
    <col min="17" max="17" width="10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19.7109375" style="1" bestFit="1" customWidth="1"/>
    <col min="22" max="22" width="1" style="1" customWidth="1"/>
    <col min="23" max="23" width="25.5703125" style="1" bestFit="1" customWidth="1"/>
    <col min="24" max="24" width="1" style="1" customWidth="1"/>
    <col min="25" max="25" width="37.85546875" style="1" bestFit="1" customWidth="1"/>
    <col min="26" max="26" width="1" style="1" customWidth="1"/>
    <col min="27" max="27" width="14" style="1" bestFit="1" customWidth="1"/>
    <col min="28" max="16384" width="9.140625" style="1"/>
  </cols>
  <sheetData>
    <row r="2" spans="1:28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spans="1:28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8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</row>
    <row r="6" spans="1:28" ht="27.75" x14ac:dyDescent="0.4">
      <c r="A6" s="21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3" t="s">
        <v>5</v>
      </c>
      <c r="J6" s="23" t="s">
        <v>5</v>
      </c>
      <c r="K6" s="23" t="s">
        <v>5</v>
      </c>
      <c r="L6" s="23" t="s">
        <v>5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  <c r="T6" s="23" t="s">
        <v>6</v>
      </c>
      <c r="U6" s="23" t="s">
        <v>6</v>
      </c>
      <c r="V6" s="23" t="s">
        <v>6</v>
      </c>
      <c r="W6" s="23" t="s">
        <v>6</v>
      </c>
      <c r="X6" s="23" t="s">
        <v>6</v>
      </c>
      <c r="Y6" s="23" t="s">
        <v>6</v>
      </c>
    </row>
    <row r="7" spans="1:28" ht="27.75" x14ac:dyDescent="0.4">
      <c r="A7" s="21" t="s">
        <v>3</v>
      </c>
      <c r="C7" s="22" t="s">
        <v>7</v>
      </c>
      <c r="E7" s="22" t="s">
        <v>8</v>
      </c>
      <c r="G7" s="22" t="s">
        <v>9</v>
      </c>
      <c r="I7" s="24" t="s">
        <v>10</v>
      </c>
      <c r="J7" s="24" t="s">
        <v>10</v>
      </c>
      <c r="K7" s="24" t="s">
        <v>10</v>
      </c>
      <c r="M7" s="23" t="s">
        <v>11</v>
      </c>
      <c r="N7" s="23" t="s">
        <v>11</v>
      </c>
      <c r="O7" s="23" t="s">
        <v>11</v>
      </c>
      <c r="Q7" s="22" t="s">
        <v>7</v>
      </c>
      <c r="S7" s="22" t="s">
        <v>12</v>
      </c>
      <c r="U7" s="22" t="s">
        <v>8</v>
      </c>
      <c r="W7" s="22" t="s">
        <v>9</v>
      </c>
      <c r="Y7" s="22" t="s">
        <v>13</v>
      </c>
    </row>
    <row r="8" spans="1:28" ht="27.75" x14ac:dyDescent="0.4">
      <c r="A8" s="23" t="s">
        <v>3</v>
      </c>
      <c r="C8" s="23" t="s">
        <v>7</v>
      </c>
      <c r="E8" s="23" t="s">
        <v>8</v>
      </c>
      <c r="G8" s="23" t="s">
        <v>9</v>
      </c>
      <c r="I8" s="7" t="s">
        <v>7</v>
      </c>
      <c r="K8" s="7" t="s">
        <v>8</v>
      </c>
      <c r="M8" s="7" t="s">
        <v>7</v>
      </c>
      <c r="O8" s="24" t="s">
        <v>14</v>
      </c>
      <c r="Q8" s="23" t="s">
        <v>7</v>
      </c>
      <c r="S8" s="23" t="s">
        <v>12</v>
      </c>
      <c r="U8" s="23" t="s">
        <v>8</v>
      </c>
      <c r="W8" s="23" t="s">
        <v>9</v>
      </c>
      <c r="Y8" s="23" t="s">
        <v>13</v>
      </c>
    </row>
    <row r="9" spans="1:28" ht="18.75" x14ac:dyDescent="0.45">
      <c r="A9" s="2" t="s">
        <v>15</v>
      </c>
      <c r="C9" s="12">
        <v>40822288</v>
      </c>
      <c r="D9" s="12"/>
      <c r="E9" s="12">
        <v>110702861142</v>
      </c>
      <c r="F9" s="12"/>
      <c r="G9" s="12">
        <v>111390440335.668</v>
      </c>
      <c r="H9" s="12"/>
      <c r="I9" s="12">
        <v>8109716</v>
      </c>
      <c r="J9" s="12"/>
      <c r="K9" s="12">
        <v>0</v>
      </c>
      <c r="L9" s="12"/>
      <c r="M9" s="12">
        <v>0</v>
      </c>
      <c r="N9" s="12"/>
      <c r="O9" s="12">
        <v>0</v>
      </c>
      <c r="P9" s="12"/>
      <c r="Q9" s="12">
        <v>48932004</v>
      </c>
      <c r="R9" s="12"/>
      <c r="S9" s="12">
        <v>2324</v>
      </c>
      <c r="T9" s="12"/>
      <c r="U9" s="12">
        <v>132688301218</v>
      </c>
      <c r="V9" s="12"/>
      <c r="W9" s="12">
        <v>113041355331.089</v>
      </c>
      <c r="X9" s="4"/>
      <c r="Y9" s="17">
        <f>W9/5144294132502*100</f>
        <v>2.1974123644463881</v>
      </c>
      <c r="AA9" s="3"/>
      <c r="AB9" s="16"/>
    </row>
    <row r="10" spans="1:28" ht="18.75" x14ac:dyDescent="0.45">
      <c r="A10" s="2" t="s">
        <v>16</v>
      </c>
      <c r="C10" s="12">
        <v>57450000</v>
      </c>
      <c r="D10" s="12"/>
      <c r="E10" s="12">
        <v>231329765602</v>
      </c>
      <c r="F10" s="12"/>
      <c r="G10" s="12">
        <v>210158074800</v>
      </c>
      <c r="H10" s="12"/>
      <c r="I10" s="12">
        <v>0</v>
      </c>
      <c r="J10" s="12"/>
      <c r="K10" s="12">
        <v>0</v>
      </c>
      <c r="L10" s="12"/>
      <c r="M10" s="12">
        <v>0</v>
      </c>
      <c r="N10" s="12"/>
      <c r="O10" s="12">
        <v>0</v>
      </c>
      <c r="P10" s="12"/>
      <c r="Q10" s="12">
        <v>57450000</v>
      </c>
      <c r="R10" s="12"/>
      <c r="S10" s="12">
        <v>3100</v>
      </c>
      <c r="T10" s="12"/>
      <c r="U10" s="12">
        <v>231329765602</v>
      </c>
      <c r="V10" s="12"/>
      <c r="W10" s="12">
        <v>177035334750</v>
      </c>
      <c r="X10" s="4"/>
      <c r="Y10" s="17">
        <f>W10/5144294132502*100</f>
        <v>3.4413921558543614</v>
      </c>
      <c r="AB10" s="16"/>
    </row>
    <row r="11" spans="1:28" ht="18.75" x14ac:dyDescent="0.45">
      <c r="A11" s="2" t="s">
        <v>17</v>
      </c>
      <c r="C11" s="12">
        <v>38137</v>
      </c>
      <c r="D11" s="12"/>
      <c r="E11" s="12">
        <v>26720136</v>
      </c>
      <c r="F11" s="12"/>
      <c r="G11" s="12">
        <v>26537059.395</v>
      </c>
      <c r="H11" s="12"/>
      <c r="I11" s="12">
        <v>0</v>
      </c>
      <c r="J11" s="12"/>
      <c r="K11" s="12">
        <v>0</v>
      </c>
      <c r="L11" s="12"/>
      <c r="M11" s="12">
        <v>0</v>
      </c>
      <c r="N11" s="12"/>
      <c r="O11" s="12">
        <v>0</v>
      </c>
      <c r="P11" s="12"/>
      <c r="Q11" s="12">
        <v>38137</v>
      </c>
      <c r="R11" s="12"/>
      <c r="S11" s="12">
        <v>700</v>
      </c>
      <c r="T11" s="12"/>
      <c r="U11" s="12">
        <v>26720136</v>
      </c>
      <c r="V11" s="12"/>
      <c r="W11" s="12">
        <v>26537059.395</v>
      </c>
      <c r="X11" s="4"/>
      <c r="Y11" s="17">
        <f t="shared" ref="Y11:Y57" si="0">W11/5144294132502*100</f>
        <v>5.1585423989147609E-4</v>
      </c>
    </row>
    <row r="12" spans="1:28" ht="18.75" x14ac:dyDescent="0.45">
      <c r="A12" s="2" t="s">
        <v>18</v>
      </c>
      <c r="C12" s="12">
        <v>108053</v>
      </c>
      <c r="D12" s="12"/>
      <c r="E12" s="12">
        <v>54075554</v>
      </c>
      <c r="F12" s="12"/>
      <c r="G12" s="12">
        <v>53705042.325000003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12"/>
      <c r="Q12" s="12">
        <v>108053</v>
      </c>
      <c r="R12" s="12"/>
      <c r="S12" s="12">
        <v>500</v>
      </c>
      <c r="T12" s="12"/>
      <c r="U12" s="12">
        <v>54075554</v>
      </c>
      <c r="V12" s="12"/>
      <c r="W12" s="12">
        <v>53705042.325000003</v>
      </c>
      <c r="X12" s="4"/>
      <c r="Y12" s="17">
        <f t="shared" si="0"/>
        <v>1.0439730105183509E-3</v>
      </c>
    </row>
    <row r="13" spans="1:28" ht="18.75" x14ac:dyDescent="0.45">
      <c r="A13" s="2" t="s">
        <v>19</v>
      </c>
      <c r="C13" s="12">
        <v>41569329</v>
      </c>
      <c r="D13" s="12"/>
      <c r="E13" s="12">
        <v>81745000558</v>
      </c>
      <c r="F13" s="12"/>
      <c r="G13" s="12">
        <v>87561299972.501602</v>
      </c>
      <c r="H13" s="12"/>
      <c r="I13" s="12">
        <v>0</v>
      </c>
      <c r="J13" s="12"/>
      <c r="K13" s="12">
        <v>0</v>
      </c>
      <c r="L13" s="12"/>
      <c r="M13" s="12">
        <v>0</v>
      </c>
      <c r="N13" s="12"/>
      <c r="O13" s="12">
        <v>0</v>
      </c>
      <c r="P13" s="12"/>
      <c r="Q13" s="12">
        <v>41569329</v>
      </c>
      <c r="R13" s="12"/>
      <c r="S13" s="12">
        <v>2200</v>
      </c>
      <c r="T13" s="12"/>
      <c r="U13" s="12">
        <v>81745000558</v>
      </c>
      <c r="V13" s="12"/>
      <c r="W13" s="12">
        <v>90908381283.389999</v>
      </c>
      <c r="X13" s="4"/>
      <c r="Y13" s="17">
        <f t="shared" si="0"/>
        <v>1.7671691964311422</v>
      </c>
    </row>
    <row r="14" spans="1:28" ht="18.75" x14ac:dyDescent="0.45">
      <c r="A14" s="2" t="s">
        <v>20</v>
      </c>
      <c r="C14" s="12">
        <v>2028955</v>
      </c>
      <c r="D14" s="12"/>
      <c r="E14" s="12">
        <v>52089950434</v>
      </c>
      <c r="F14" s="12"/>
      <c r="G14" s="12">
        <v>53447392020.375</v>
      </c>
      <c r="H14" s="12"/>
      <c r="I14" s="12">
        <v>0</v>
      </c>
      <c r="J14" s="12"/>
      <c r="K14" s="12">
        <v>0</v>
      </c>
      <c r="L14" s="12"/>
      <c r="M14" s="12">
        <v>-2028955</v>
      </c>
      <c r="N14" s="12"/>
      <c r="O14" s="12">
        <v>51748409285</v>
      </c>
      <c r="P14" s="12"/>
      <c r="Q14" s="12">
        <v>0</v>
      </c>
      <c r="R14" s="12"/>
      <c r="S14" s="12">
        <v>0</v>
      </c>
      <c r="T14" s="12"/>
      <c r="U14" s="12">
        <v>0</v>
      </c>
      <c r="V14" s="12"/>
      <c r="W14" s="12">
        <v>0</v>
      </c>
      <c r="X14" s="4"/>
      <c r="Y14" s="17">
        <f t="shared" si="0"/>
        <v>0</v>
      </c>
    </row>
    <row r="15" spans="1:28" ht="18.75" x14ac:dyDescent="0.45">
      <c r="A15" s="2" t="s">
        <v>21</v>
      </c>
      <c r="C15" s="12">
        <v>3802304</v>
      </c>
      <c r="D15" s="12"/>
      <c r="E15" s="12">
        <v>38385337898</v>
      </c>
      <c r="F15" s="12"/>
      <c r="G15" s="12">
        <v>51883671357.302399</v>
      </c>
      <c r="H15" s="12"/>
      <c r="I15" s="12">
        <v>0</v>
      </c>
      <c r="J15" s="12"/>
      <c r="K15" s="12">
        <v>0</v>
      </c>
      <c r="L15" s="12"/>
      <c r="M15" s="12">
        <v>0</v>
      </c>
      <c r="N15" s="12"/>
      <c r="O15" s="12">
        <v>0</v>
      </c>
      <c r="P15" s="12"/>
      <c r="Q15" s="12">
        <v>3802304</v>
      </c>
      <c r="R15" s="12"/>
      <c r="S15" s="12">
        <v>13730</v>
      </c>
      <c r="T15" s="12"/>
      <c r="U15" s="12">
        <v>38385337898</v>
      </c>
      <c r="V15" s="12"/>
      <c r="W15" s="12">
        <v>51895010398.176003</v>
      </c>
      <c r="X15" s="4"/>
      <c r="Y15" s="17">
        <f t="shared" si="0"/>
        <v>1.0087877765444979</v>
      </c>
    </row>
    <row r="16" spans="1:28" ht="18.75" x14ac:dyDescent="0.45">
      <c r="A16" s="2" t="s">
        <v>22</v>
      </c>
      <c r="C16" s="12">
        <v>28057807</v>
      </c>
      <c r="D16" s="12"/>
      <c r="E16" s="12">
        <v>259398177967</v>
      </c>
      <c r="F16" s="12"/>
      <c r="G16" s="12">
        <v>270541371568.995</v>
      </c>
      <c r="H16" s="12"/>
      <c r="I16" s="12">
        <v>0</v>
      </c>
      <c r="J16" s="12"/>
      <c r="K16" s="12">
        <v>0</v>
      </c>
      <c r="L16" s="12"/>
      <c r="M16" s="12">
        <v>-2264975</v>
      </c>
      <c r="N16" s="12"/>
      <c r="O16" s="12">
        <v>19821351045</v>
      </c>
      <c r="P16" s="12"/>
      <c r="Q16" s="12">
        <v>25792832</v>
      </c>
      <c r="R16" s="12"/>
      <c r="S16" s="12">
        <v>8600</v>
      </c>
      <c r="T16" s="12"/>
      <c r="U16" s="12">
        <v>238458181185</v>
      </c>
      <c r="V16" s="12"/>
      <c r="W16" s="12">
        <v>220498535986.56</v>
      </c>
      <c r="X16" s="4"/>
      <c r="Y16" s="17">
        <f t="shared" si="0"/>
        <v>4.2862738853409503</v>
      </c>
    </row>
    <row r="17" spans="1:25" ht="18.75" x14ac:dyDescent="0.45">
      <c r="A17" s="2" t="s">
        <v>23</v>
      </c>
      <c r="C17" s="12">
        <v>6450000</v>
      </c>
      <c r="D17" s="12"/>
      <c r="E17" s="12">
        <v>62742684220</v>
      </c>
      <c r="F17" s="12"/>
      <c r="G17" s="12">
        <v>110408139450</v>
      </c>
      <c r="H17" s="12"/>
      <c r="I17" s="12">
        <v>0</v>
      </c>
      <c r="J17" s="12"/>
      <c r="K17" s="12">
        <v>0</v>
      </c>
      <c r="L17" s="12"/>
      <c r="M17" s="12">
        <v>0</v>
      </c>
      <c r="N17" s="12"/>
      <c r="O17" s="12">
        <v>0</v>
      </c>
      <c r="P17" s="12"/>
      <c r="Q17" s="12">
        <v>6450000</v>
      </c>
      <c r="R17" s="12"/>
      <c r="S17" s="12">
        <v>13850</v>
      </c>
      <c r="T17" s="12"/>
      <c r="U17" s="12">
        <v>62742684220</v>
      </c>
      <c r="V17" s="12"/>
      <c r="W17" s="12">
        <v>88800971625</v>
      </c>
      <c r="X17" s="4"/>
      <c r="Y17" s="17">
        <f t="shared" si="0"/>
        <v>1.7262032328973849</v>
      </c>
    </row>
    <row r="18" spans="1:25" ht="18.75" x14ac:dyDescent="0.45">
      <c r="A18" s="2" t="s">
        <v>24</v>
      </c>
      <c r="C18" s="12">
        <v>6625031</v>
      </c>
      <c r="D18" s="12"/>
      <c r="E18" s="12">
        <v>74156047668</v>
      </c>
      <c r="F18" s="12"/>
      <c r="G18" s="12">
        <v>83373848749.863007</v>
      </c>
      <c r="H18" s="12"/>
      <c r="I18" s="12">
        <v>0</v>
      </c>
      <c r="J18" s="12"/>
      <c r="K18" s="12">
        <v>0</v>
      </c>
      <c r="L18" s="12"/>
      <c r="M18" s="12">
        <v>0</v>
      </c>
      <c r="N18" s="12"/>
      <c r="O18" s="12">
        <v>0</v>
      </c>
      <c r="P18" s="12"/>
      <c r="Q18" s="12">
        <v>6625031</v>
      </c>
      <c r="R18" s="12"/>
      <c r="S18" s="12">
        <v>10530</v>
      </c>
      <c r="T18" s="12"/>
      <c r="U18" s="12">
        <v>74156047668</v>
      </c>
      <c r="V18" s="12"/>
      <c r="W18" s="12">
        <v>69346495050.241501</v>
      </c>
      <c r="X18" s="4"/>
      <c r="Y18" s="17">
        <f t="shared" si="0"/>
        <v>1.3480274118096327</v>
      </c>
    </row>
    <row r="19" spans="1:25" ht="18.75" x14ac:dyDescent="0.45">
      <c r="A19" s="2" t="s">
        <v>25</v>
      </c>
      <c r="C19" s="12">
        <v>664168</v>
      </c>
      <c r="D19" s="12"/>
      <c r="E19" s="12">
        <v>75813140785</v>
      </c>
      <c r="F19" s="12"/>
      <c r="G19" s="12">
        <v>94714616109.384003</v>
      </c>
      <c r="H19" s="12"/>
      <c r="I19" s="12">
        <v>0</v>
      </c>
      <c r="J19" s="12"/>
      <c r="K19" s="12">
        <v>0</v>
      </c>
      <c r="L19" s="12"/>
      <c r="M19" s="12">
        <v>0</v>
      </c>
      <c r="N19" s="12"/>
      <c r="O19" s="12">
        <v>0</v>
      </c>
      <c r="P19" s="12"/>
      <c r="Q19" s="12">
        <v>664168</v>
      </c>
      <c r="R19" s="12"/>
      <c r="S19" s="12">
        <v>145420</v>
      </c>
      <c r="T19" s="12"/>
      <c r="U19" s="12">
        <v>75813140785</v>
      </c>
      <c r="V19" s="12"/>
      <c r="W19" s="12">
        <v>96008639862.167999</v>
      </c>
      <c r="X19" s="4"/>
      <c r="Y19" s="17">
        <f t="shared" si="0"/>
        <v>1.8663131887342694</v>
      </c>
    </row>
    <row r="20" spans="1:25" ht="18.75" x14ac:dyDescent="0.45">
      <c r="A20" s="2" t="s">
        <v>26</v>
      </c>
      <c r="C20" s="12">
        <v>1003998</v>
      </c>
      <c r="D20" s="12"/>
      <c r="E20" s="12">
        <v>3399780637</v>
      </c>
      <c r="F20" s="12"/>
      <c r="G20" s="12">
        <v>4967166502.6262999</v>
      </c>
      <c r="H20" s="12"/>
      <c r="I20" s="12">
        <v>0</v>
      </c>
      <c r="J20" s="12"/>
      <c r="K20" s="12">
        <v>0</v>
      </c>
      <c r="L20" s="12"/>
      <c r="M20" s="12">
        <v>0</v>
      </c>
      <c r="N20" s="12"/>
      <c r="O20" s="12">
        <v>0</v>
      </c>
      <c r="P20" s="12"/>
      <c r="Q20" s="12">
        <v>1003998</v>
      </c>
      <c r="R20" s="12"/>
      <c r="S20" s="12">
        <v>4902</v>
      </c>
      <c r="T20" s="12"/>
      <c r="U20" s="12">
        <v>3399780637</v>
      </c>
      <c r="V20" s="12"/>
      <c r="W20" s="12">
        <v>4892314686.7337999</v>
      </c>
      <c r="X20" s="4"/>
      <c r="Y20" s="17">
        <f t="shared" si="0"/>
        <v>9.5101768303328976E-2</v>
      </c>
    </row>
    <row r="21" spans="1:25" ht="18.75" x14ac:dyDescent="0.45">
      <c r="A21" s="2" t="s">
        <v>27</v>
      </c>
      <c r="C21" s="12">
        <v>27440000</v>
      </c>
      <c r="D21" s="12"/>
      <c r="E21" s="12">
        <v>106793006375</v>
      </c>
      <c r="F21" s="12"/>
      <c r="G21" s="12">
        <v>91595266056</v>
      </c>
      <c r="H21" s="12"/>
      <c r="I21" s="12">
        <v>0</v>
      </c>
      <c r="J21" s="12"/>
      <c r="K21" s="12">
        <v>0</v>
      </c>
      <c r="L21" s="12"/>
      <c r="M21" s="12">
        <v>0</v>
      </c>
      <c r="N21" s="12"/>
      <c r="O21" s="12">
        <v>0</v>
      </c>
      <c r="P21" s="12"/>
      <c r="Q21" s="12">
        <v>27440000</v>
      </c>
      <c r="R21" s="12"/>
      <c r="S21" s="12">
        <v>3358</v>
      </c>
      <c r="T21" s="12"/>
      <c r="U21" s="12">
        <v>106793006375</v>
      </c>
      <c r="V21" s="12"/>
      <c r="W21" s="12">
        <v>91595266056</v>
      </c>
      <c r="X21" s="4"/>
      <c r="Y21" s="17">
        <f t="shared" si="0"/>
        <v>1.7805215583863079</v>
      </c>
    </row>
    <row r="22" spans="1:25" ht="18.75" x14ac:dyDescent="0.45">
      <c r="A22" s="2" t="s">
        <v>28</v>
      </c>
      <c r="C22" s="12">
        <v>70247</v>
      </c>
      <c r="D22" s="12"/>
      <c r="E22" s="12">
        <v>70310780</v>
      </c>
      <c r="F22" s="12"/>
      <c r="G22" s="12">
        <v>69829030.349999994</v>
      </c>
      <c r="H22" s="12"/>
      <c r="I22" s="12">
        <v>0</v>
      </c>
      <c r="J22" s="12"/>
      <c r="K22" s="12">
        <v>0</v>
      </c>
      <c r="L22" s="12"/>
      <c r="M22" s="12">
        <v>0</v>
      </c>
      <c r="N22" s="12"/>
      <c r="O22" s="12">
        <v>0</v>
      </c>
      <c r="P22" s="12"/>
      <c r="Q22" s="12">
        <v>70247</v>
      </c>
      <c r="R22" s="12"/>
      <c r="S22" s="12">
        <v>1000</v>
      </c>
      <c r="T22" s="12"/>
      <c r="U22" s="12">
        <v>70310780</v>
      </c>
      <c r="V22" s="12"/>
      <c r="W22" s="12">
        <v>69829030.349999994</v>
      </c>
      <c r="X22" s="4"/>
      <c r="Y22" s="17">
        <f t="shared" si="0"/>
        <v>1.3574074217260524E-3</v>
      </c>
    </row>
    <row r="23" spans="1:25" ht="18.75" x14ac:dyDescent="0.45">
      <c r="A23" s="2" t="s">
        <v>29</v>
      </c>
      <c r="C23" s="12">
        <v>1100000</v>
      </c>
      <c r="D23" s="12"/>
      <c r="E23" s="12">
        <v>39210823549</v>
      </c>
      <c r="F23" s="12"/>
      <c r="G23" s="12">
        <v>52595185500</v>
      </c>
      <c r="H23" s="12"/>
      <c r="I23" s="12">
        <v>0</v>
      </c>
      <c r="J23" s="12"/>
      <c r="K23" s="12">
        <v>0</v>
      </c>
      <c r="L23" s="12"/>
      <c r="M23" s="12">
        <v>0</v>
      </c>
      <c r="N23" s="12"/>
      <c r="O23" s="12">
        <v>0</v>
      </c>
      <c r="P23" s="12"/>
      <c r="Q23" s="12">
        <v>1100000</v>
      </c>
      <c r="R23" s="12"/>
      <c r="S23" s="12">
        <v>44500</v>
      </c>
      <c r="T23" s="12"/>
      <c r="U23" s="12">
        <v>39210823549</v>
      </c>
      <c r="V23" s="12"/>
      <c r="W23" s="12">
        <v>48658747500</v>
      </c>
      <c r="X23" s="4"/>
      <c r="Y23" s="17">
        <f t="shared" si="0"/>
        <v>0.94587802032101398</v>
      </c>
    </row>
    <row r="24" spans="1:25" ht="18.75" x14ac:dyDescent="0.45">
      <c r="A24" s="2" t="s">
        <v>30</v>
      </c>
      <c r="C24" s="12">
        <v>5818182</v>
      </c>
      <c r="D24" s="12"/>
      <c r="E24" s="12">
        <v>96611401715</v>
      </c>
      <c r="F24" s="12"/>
      <c r="G24" s="12">
        <v>44186427562.643997</v>
      </c>
      <c r="H24" s="12"/>
      <c r="I24" s="12">
        <v>474746</v>
      </c>
      <c r="J24" s="12"/>
      <c r="K24" s="12">
        <v>3496679766</v>
      </c>
      <c r="L24" s="12"/>
      <c r="M24" s="12">
        <v>0</v>
      </c>
      <c r="N24" s="12"/>
      <c r="O24" s="12">
        <v>0</v>
      </c>
      <c r="P24" s="12"/>
      <c r="Q24" s="12">
        <v>6292928</v>
      </c>
      <c r="R24" s="12"/>
      <c r="S24" s="12">
        <v>6200</v>
      </c>
      <c r="T24" s="12"/>
      <c r="U24" s="12">
        <v>100108081481</v>
      </c>
      <c r="V24" s="12"/>
      <c r="W24" s="12">
        <v>38784007486.080002</v>
      </c>
      <c r="X24" s="4"/>
      <c r="Y24" s="17">
        <f t="shared" si="0"/>
        <v>0.75392282181222892</v>
      </c>
    </row>
    <row r="25" spans="1:25" ht="18.75" x14ac:dyDescent="0.45">
      <c r="A25" s="2" t="s">
        <v>31</v>
      </c>
      <c r="C25" s="12">
        <v>8087084</v>
      </c>
      <c r="D25" s="12"/>
      <c r="E25" s="12">
        <v>46866733617</v>
      </c>
      <c r="F25" s="12"/>
      <c r="G25" s="12">
        <v>55468864366.379997</v>
      </c>
      <c r="H25" s="12"/>
      <c r="I25" s="12">
        <v>0</v>
      </c>
      <c r="J25" s="12"/>
      <c r="K25" s="12">
        <v>0</v>
      </c>
      <c r="L25" s="12"/>
      <c r="M25" s="12">
        <v>0</v>
      </c>
      <c r="N25" s="12"/>
      <c r="O25" s="12">
        <v>0</v>
      </c>
      <c r="P25" s="12"/>
      <c r="Q25" s="12">
        <v>8087084</v>
      </c>
      <c r="R25" s="12"/>
      <c r="S25" s="12">
        <v>5300</v>
      </c>
      <c r="T25" s="12"/>
      <c r="U25" s="12">
        <v>46866733617</v>
      </c>
      <c r="V25" s="12"/>
      <c r="W25" s="12">
        <v>42606519006.059998</v>
      </c>
      <c r="X25" s="4"/>
      <c r="Y25" s="17">
        <f t="shared" si="0"/>
        <v>0.82822867255721477</v>
      </c>
    </row>
    <row r="26" spans="1:25" ht="18.75" x14ac:dyDescent="0.45">
      <c r="A26" s="2" t="s">
        <v>32</v>
      </c>
      <c r="C26" s="12">
        <v>722639</v>
      </c>
      <c r="D26" s="12"/>
      <c r="E26" s="12">
        <v>66066402538</v>
      </c>
      <c r="F26" s="12"/>
      <c r="G26" s="12">
        <v>90187498857.622498</v>
      </c>
      <c r="H26" s="12"/>
      <c r="I26" s="12">
        <v>2890556</v>
      </c>
      <c r="J26" s="12"/>
      <c r="K26" s="12">
        <v>0</v>
      </c>
      <c r="L26" s="12"/>
      <c r="M26" s="12">
        <v>0</v>
      </c>
      <c r="N26" s="12"/>
      <c r="O26" s="12">
        <v>0</v>
      </c>
      <c r="P26" s="12"/>
      <c r="Q26" s="12">
        <v>3613195</v>
      </c>
      <c r="R26" s="12"/>
      <c r="S26" s="12">
        <v>24400</v>
      </c>
      <c r="T26" s="12"/>
      <c r="U26" s="12">
        <v>66066402538</v>
      </c>
      <c r="V26" s="12"/>
      <c r="W26" s="12">
        <v>87637394349.899994</v>
      </c>
      <c r="X26" s="4"/>
      <c r="Y26" s="17">
        <f t="shared" si="0"/>
        <v>1.7035844392372701</v>
      </c>
    </row>
    <row r="27" spans="1:25" ht="18.75" x14ac:dyDescent="0.45">
      <c r="A27" s="2" t="s">
        <v>33</v>
      </c>
      <c r="C27" s="12">
        <v>8109716</v>
      </c>
      <c r="D27" s="12"/>
      <c r="E27" s="12">
        <v>13875724076</v>
      </c>
      <c r="F27" s="12"/>
      <c r="G27" s="12">
        <v>11705244551.5896</v>
      </c>
      <c r="H27" s="12"/>
      <c r="I27" s="12">
        <v>0</v>
      </c>
      <c r="J27" s="12"/>
      <c r="K27" s="12">
        <v>0</v>
      </c>
      <c r="L27" s="12"/>
      <c r="M27" s="12">
        <v>-8109716</v>
      </c>
      <c r="N27" s="12"/>
      <c r="O27" s="12">
        <v>0</v>
      </c>
      <c r="P27" s="12"/>
      <c r="Q27" s="12">
        <v>0</v>
      </c>
      <c r="R27" s="12"/>
      <c r="S27" s="12">
        <v>0</v>
      </c>
      <c r="T27" s="12"/>
      <c r="U27" s="12">
        <v>0</v>
      </c>
      <c r="V27" s="12"/>
      <c r="W27" s="12">
        <v>0</v>
      </c>
      <c r="X27" s="4"/>
      <c r="Y27" s="17">
        <f t="shared" si="0"/>
        <v>0</v>
      </c>
    </row>
    <row r="28" spans="1:25" ht="18.75" x14ac:dyDescent="0.45">
      <c r="A28" s="2" t="s">
        <v>34</v>
      </c>
      <c r="C28" s="12">
        <v>5250000</v>
      </c>
      <c r="D28" s="12"/>
      <c r="E28" s="12">
        <v>39991736951</v>
      </c>
      <c r="F28" s="12"/>
      <c r="G28" s="12">
        <v>47908239750</v>
      </c>
      <c r="H28" s="12"/>
      <c r="I28" s="12">
        <v>0</v>
      </c>
      <c r="J28" s="12"/>
      <c r="K28" s="12">
        <v>0</v>
      </c>
      <c r="L28" s="12"/>
      <c r="M28" s="12">
        <v>-1827912</v>
      </c>
      <c r="N28" s="12"/>
      <c r="O28" s="12">
        <v>20981951502</v>
      </c>
      <c r="P28" s="12"/>
      <c r="Q28" s="12">
        <v>3422088</v>
      </c>
      <c r="R28" s="12"/>
      <c r="S28" s="12">
        <v>12200</v>
      </c>
      <c r="T28" s="12"/>
      <c r="U28" s="12">
        <v>26067665356</v>
      </c>
      <c r="V28" s="12"/>
      <c r="W28" s="12">
        <v>41501064232.080002</v>
      </c>
      <c r="X28" s="4"/>
      <c r="Y28" s="17">
        <f t="shared" si="0"/>
        <v>0.80673972294611729</v>
      </c>
    </row>
    <row r="29" spans="1:25" ht="18.75" x14ac:dyDescent="0.45">
      <c r="A29" s="2" t="s">
        <v>35</v>
      </c>
      <c r="C29" s="12">
        <v>22325778</v>
      </c>
      <c r="D29" s="12"/>
      <c r="E29" s="12">
        <v>259788867567</v>
      </c>
      <c r="F29" s="12"/>
      <c r="G29" s="12">
        <v>297385390920.06</v>
      </c>
      <c r="H29" s="12"/>
      <c r="I29" s="12">
        <v>0</v>
      </c>
      <c r="J29" s="12"/>
      <c r="K29" s="12">
        <v>0</v>
      </c>
      <c r="L29" s="12"/>
      <c r="M29" s="12">
        <v>0</v>
      </c>
      <c r="N29" s="12"/>
      <c r="O29" s="12">
        <v>0</v>
      </c>
      <c r="P29" s="12"/>
      <c r="Q29" s="12">
        <v>22325778</v>
      </c>
      <c r="R29" s="12"/>
      <c r="S29" s="12">
        <v>12130</v>
      </c>
      <c r="T29" s="12"/>
      <c r="U29" s="12">
        <v>259788867567</v>
      </c>
      <c r="V29" s="12"/>
      <c r="W29" s="12">
        <v>269200357601.517</v>
      </c>
      <c r="X29" s="4"/>
      <c r="Y29" s="17">
        <f t="shared" si="0"/>
        <v>5.232989223938243</v>
      </c>
    </row>
    <row r="30" spans="1:25" ht="18.75" x14ac:dyDescent="0.45">
      <c r="A30" s="2" t="s">
        <v>36</v>
      </c>
      <c r="C30" s="12">
        <v>14885381</v>
      </c>
      <c r="D30" s="12"/>
      <c r="E30" s="12">
        <v>143202744002</v>
      </c>
      <c r="F30" s="12"/>
      <c r="G30" s="12">
        <v>150039683648.12701</v>
      </c>
      <c r="H30" s="12"/>
      <c r="I30" s="12">
        <v>0</v>
      </c>
      <c r="J30" s="12"/>
      <c r="K30" s="12">
        <v>0</v>
      </c>
      <c r="L30" s="12"/>
      <c r="M30" s="12">
        <v>0</v>
      </c>
      <c r="N30" s="12"/>
      <c r="O30" s="12">
        <v>0</v>
      </c>
      <c r="P30" s="12"/>
      <c r="Q30" s="12">
        <v>14885381</v>
      </c>
      <c r="R30" s="12"/>
      <c r="S30" s="12">
        <v>9160</v>
      </c>
      <c r="T30" s="12"/>
      <c r="U30" s="12">
        <v>143202744002</v>
      </c>
      <c r="V30" s="12"/>
      <c r="W30" s="12">
        <v>135538806924.73801</v>
      </c>
      <c r="X30" s="4"/>
      <c r="Y30" s="17">
        <f t="shared" si="0"/>
        <v>2.6347406161788967</v>
      </c>
    </row>
    <row r="31" spans="1:25" ht="18.75" x14ac:dyDescent="0.45">
      <c r="A31" s="2" t="s">
        <v>37</v>
      </c>
      <c r="C31" s="12">
        <v>4000000</v>
      </c>
      <c r="D31" s="12"/>
      <c r="E31" s="12">
        <v>92638774873</v>
      </c>
      <c r="F31" s="12"/>
      <c r="G31" s="12">
        <v>104494536000</v>
      </c>
      <c r="H31" s="12"/>
      <c r="I31" s="12">
        <v>0</v>
      </c>
      <c r="J31" s="12"/>
      <c r="K31" s="12">
        <v>0</v>
      </c>
      <c r="L31" s="12"/>
      <c r="M31" s="12">
        <v>0</v>
      </c>
      <c r="N31" s="12"/>
      <c r="O31" s="12">
        <v>0</v>
      </c>
      <c r="P31" s="12"/>
      <c r="Q31" s="12">
        <v>4000000</v>
      </c>
      <c r="R31" s="12"/>
      <c r="S31" s="12">
        <v>22950</v>
      </c>
      <c r="T31" s="12"/>
      <c r="U31" s="12">
        <v>92638774873</v>
      </c>
      <c r="V31" s="12"/>
      <c r="W31" s="12">
        <v>91253790000</v>
      </c>
      <c r="X31" s="4"/>
      <c r="Y31" s="17">
        <f t="shared" si="0"/>
        <v>1.7738836009288883</v>
      </c>
    </row>
    <row r="32" spans="1:25" ht="18.75" x14ac:dyDescent="0.45">
      <c r="A32" s="2" t="s">
        <v>38</v>
      </c>
      <c r="C32" s="12">
        <v>1</v>
      </c>
      <c r="D32" s="12"/>
      <c r="E32" s="12">
        <v>2253</v>
      </c>
      <c r="F32" s="12"/>
      <c r="G32" s="12">
        <v>2276.3744999999999</v>
      </c>
      <c r="H32" s="12"/>
      <c r="I32" s="12">
        <v>0</v>
      </c>
      <c r="J32" s="12"/>
      <c r="K32" s="12">
        <v>0</v>
      </c>
      <c r="L32" s="12"/>
      <c r="M32" s="12">
        <v>0</v>
      </c>
      <c r="N32" s="12"/>
      <c r="O32" s="12">
        <v>0</v>
      </c>
      <c r="P32" s="12"/>
      <c r="Q32" s="12">
        <v>1</v>
      </c>
      <c r="R32" s="12"/>
      <c r="S32" s="12">
        <v>2019</v>
      </c>
      <c r="T32" s="12"/>
      <c r="U32" s="12">
        <v>2253</v>
      </c>
      <c r="V32" s="12"/>
      <c r="W32" s="12">
        <v>2006.98695</v>
      </c>
      <c r="X32" s="4"/>
      <c r="Y32" s="17">
        <f t="shared" si="0"/>
        <v>3.9013845209971958E-8</v>
      </c>
    </row>
    <row r="33" spans="1:25" ht="18.75" x14ac:dyDescent="0.45">
      <c r="A33" s="2" t="s">
        <v>39</v>
      </c>
      <c r="C33" s="12">
        <v>26672280</v>
      </c>
      <c r="D33" s="12"/>
      <c r="E33" s="12">
        <v>267955628608</v>
      </c>
      <c r="F33" s="12"/>
      <c r="G33" s="12">
        <v>328768391181.59998</v>
      </c>
      <c r="H33" s="12"/>
      <c r="I33" s="12">
        <v>0</v>
      </c>
      <c r="J33" s="12"/>
      <c r="K33" s="12">
        <v>0</v>
      </c>
      <c r="L33" s="12"/>
      <c r="M33" s="12">
        <v>0</v>
      </c>
      <c r="N33" s="12"/>
      <c r="O33" s="12">
        <v>0</v>
      </c>
      <c r="P33" s="12"/>
      <c r="Q33" s="12">
        <v>26672280</v>
      </c>
      <c r="R33" s="12"/>
      <c r="S33" s="12">
        <v>12030</v>
      </c>
      <c r="T33" s="12"/>
      <c r="U33" s="12">
        <v>267955628608</v>
      </c>
      <c r="V33" s="12"/>
      <c r="W33" s="12">
        <v>318958366606.02002</v>
      </c>
      <c r="X33" s="4"/>
      <c r="Y33" s="17">
        <f t="shared" si="0"/>
        <v>6.2002358028251026</v>
      </c>
    </row>
    <row r="34" spans="1:25" ht="18.75" x14ac:dyDescent="0.45">
      <c r="A34" s="2" t="s">
        <v>40</v>
      </c>
      <c r="C34" s="12">
        <v>4500462</v>
      </c>
      <c r="D34" s="12"/>
      <c r="E34" s="12">
        <v>42540245190</v>
      </c>
      <c r="F34" s="12"/>
      <c r="G34" s="12">
        <v>49255263604.611</v>
      </c>
      <c r="H34" s="12"/>
      <c r="I34" s="12">
        <v>0</v>
      </c>
      <c r="J34" s="12"/>
      <c r="K34" s="12">
        <v>0</v>
      </c>
      <c r="L34" s="12"/>
      <c r="M34" s="12">
        <v>0</v>
      </c>
      <c r="N34" s="12"/>
      <c r="O34" s="12">
        <v>0</v>
      </c>
      <c r="P34" s="12"/>
      <c r="Q34" s="12">
        <v>4500462</v>
      </c>
      <c r="R34" s="12"/>
      <c r="S34" s="12">
        <v>9450</v>
      </c>
      <c r="T34" s="12"/>
      <c r="U34" s="12">
        <v>42540245190</v>
      </c>
      <c r="V34" s="12"/>
      <c r="W34" s="12">
        <v>42276316172.894997</v>
      </c>
      <c r="X34" s="4"/>
      <c r="Y34" s="17">
        <f t="shared" si="0"/>
        <v>0.82180985542390284</v>
      </c>
    </row>
    <row r="35" spans="1:25" ht="18.75" x14ac:dyDescent="0.45">
      <c r="A35" s="2" t="s">
        <v>41</v>
      </c>
      <c r="C35" s="12">
        <v>5311583</v>
      </c>
      <c r="D35" s="12"/>
      <c r="E35" s="12">
        <v>59033261391</v>
      </c>
      <c r="F35" s="12"/>
      <c r="G35" s="12">
        <v>58185369474.273003</v>
      </c>
      <c r="H35" s="12"/>
      <c r="I35" s="12">
        <v>0</v>
      </c>
      <c r="J35" s="12"/>
      <c r="K35" s="12">
        <v>0</v>
      </c>
      <c r="L35" s="12"/>
      <c r="M35" s="12">
        <v>0</v>
      </c>
      <c r="N35" s="12"/>
      <c r="O35" s="12">
        <v>0</v>
      </c>
      <c r="P35" s="12"/>
      <c r="Q35" s="12">
        <v>5311583</v>
      </c>
      <c r="R35" s="12"/>
      <c r="S35" s="12">
        <v>9810</v>
      </c>
      <c r="T35" s="12"/>
      <c r="U35" s="12">
        <v>59033261391</v>
      </c>
      <c r="V35" s="12"/>
      <c r="W35" s="12">
        <v>51796594786.081497</v>
      </c>
      <c r="X35" s="4"/>
      <c r="Y35" s="17">
        <f t="shared" si="0"/>
        <v>1.0068746741914909</v>
      </c>
    </row>
    <row r="36" spans="1:25" ht="18.75" x14ac:dyDescent="0.45">
      <c r="A36" s="2" t="s">
        <v>42</v>
      </c>
      <c r="C36" s="12">
        <v>12800000</v>
      </c>
      <c r="D36" s="12"/>
      <c r="E36" s="12">
        <v>75239844133</v>
      </c>
      <c r="F36" s="12"/>
      <c r="G36" s="12">
        <v>89448595200</v>
      </c>
      <c r="H36" s="12"/>
      <c r="I36" s="12">
        <v>0</v>
      </c>
      <c r="J36" s="12"/>
      <c r="K36" s="12">
        <v>0</v>
      </c>
      <c r="L36" s="12"/>
      <c r="M36" s="12">
        <v>0</v>
      </c>
      <c r="N36" s="12"/>
      <c r="O36" s="12">
        <v>0</v>
      </c>
      <c r="P36" s="12"/>
      <c r="Q36" s="12">
        <v>12800000</v>
      </c>
      <c r="R36" s="12"/>
      <c r="S36" s="12">
        <v>6200</v>
      </c>
      <c r="T36" s="12"/>
      <c r="U36" s="12">
        <v>75239844133</v>
      </c>
      <c r="V36" s="12"/>
      <c r="W36" s="12">
        <v>78887808000</v>
      </c>
      <c r="X36" s="4"/>
      <c r="Y36" s="17">
        <f t="shared" si="0"/>
        <v>1.5335011173171742</v>
      </c>
    </row>
    <row r="37" spans="1:25" ht="18.75" x14ac:dyDescent="0.45">
      <c r="A37" s="2" t="s">
        <v>43</v>
      </c>
      <c r="C37" s="12">
        <v>20733871</v>
      </c>
      <c r="D37" s="12"/>
      <c r="E37" s="12">
        <v>276273886653</v>
      </c>
      <c r="F37" s="12"/>
      <c r="G37" s="12">
        <v>305653781253.76599</v>
      </c>
      <c r="H37" s="12"/>
      <c r="I37" s="12">
        <v>0</v>
      </c>
      <c r="J37" s="12"/>
      <c r="K37" s="12">
        <v>0</v>
      </c>
      <c r="L37" s="12"/>
      <c r="M37" s="12">
        <v>0</v>
      </c>
      <c r="N37" s="12"/>
      <c r="O37" s="12">
        <v>0</v>
      </c>
      <c r="P37" s="12"/>
      <c r="Q37" s="12">
        <v>20733871</v>
      </c>
      <c r="R37" s="12"/>
      <c r="S37" s="12">
        <v>13610</v>
      </c>
      <c r="T37" s="12"/>
      <c r="U37" s="12">
        <v>276273886653</v>
      </c>
      <c r="V37" s="12"/>
      <c r="W37" s="12">
        <v>280508965803.35498</v>
      </c>
      <c r="X37" s="4"/>
      <c r="Y37" s="17">
        <f t="shared" si="0"/>
        <v>5.4528174046480009</v>
      </c>
    </row>
    <row r="38" spans="1:25" ht="18.75" x14ac:dyDescent="0.45">
      <c r="A38" s="2" t="s">
        <v>44</v>
      </c>
      <c r="C38" s="12">
        <v>36766014</v>
      </c>
      <c r="D38" s="12"/>
      <c r="E38" s="12">
        <v>558502741671</v>
      </c>
      <c r="F38" s="12"/>
      <c r="G38" s="12">
        <v>684530108938.79102</v>
      </c>
      <c r="H38" s="12"/>
      <c r="I38" s="12">
        <v>0</v>
      </c>
      <c r="J38" s="12"/>
      <c r="K38" s="12">
        <v>0</v>
      </c>
      <c r="L38" s="12"/>
      <c r="M38" s="12">
        <v>-6712752</v>
      </c>
      <c r="N38" s="12"/>
      <c r="O38" s="12">
        <v>119624215231</v>
      </c>
      <c r="P38" s="12"/>
      <c r="Q38" s="12">
        <v>30053262</v>
      </c>
      <c r="R38" s="12"/>
      <c r="S38" s="12">
        <v>17540</v>
      </c>
      <c r="T38" s="12"/>
      <c r="U38" s="12">
        <v>456531111140</v>
      </c>
      <c r="V38" s="12"/>
      <c r="W38" s="12">
        <v>523997766897.89398</v>
      </c>
      <c r="X38" s="4"/>
      <c r="Y38" s="17">
        <f t="shared" si="0"/>
        <v>10.185999349983518</v>
      </c>
    </row>
    <row r="39" spans="1:25" ht="18.75" x14ac:dyDescent="0.45">
      <c r="A39" s="2" t="s">
        <v>45</v>
      </c>
      <c r="C39" s="12">
        <v>3000000</v>
      </c>
      <c r="D39" s="12"/>
      <c r="E39" s="12">
        <v>67909952524</v>
      </c>
      <c r="F39" s="12"/>
      <c r="G39" s="12">
        <v>88271640000</v>
      </c>
      <c r="H39" s="12"/>
      <c r="I39" s="12">
        <v>0</v>
      </c>
      <c r="J39" s="12"/>
      <c r="K39" s="12">
        <v>0</v>
      </c>
      <c r="L39" s="12"/>
      <c r="M39" s="12">
        <v>-3000000</v>
      </c>
      <c r="N39" s="12"/>
      <c r="O39" s="12">
        <v>84096630000</v>
      </c>
      <c r="P39" s="12"/>
      <c r="Q39" s="12">
        <v>0</v>
      </c>
      <c r="R39" s="12"/>
      <c r="S39" s="12">
        <v>0</v>
      </c>
      <c r="T39" s="12"/>
      <c r="U39" s="12">
        <v>0</v>
      </c>
      <c r="V39" s="12"/>
      <c r="W39" s="12">
        <v>0</v>
      </c>
      <c r="X39" s="4"/>
      <c r="Y39" s="17">
        <f t="shared" si="0"/>
        <v>0</v>
      </c>
    </row>
    <row r="40" spans="1:25" ht="18.75" x14ac:dyDescent="0.45">
      <c r="A40" s="2" t="s">
        <v>46</v>
      </c>
      <c r="C40" s="12">
        <v>4208399</v>
      </c>
      <c r="D40" s="12"/>
      <c r="E40" s="12">
        <v>101821562599</v>
      </c>
      <c r="F40" s="12"/>
      <c r="G40" s="12">
        <v>114331202179.214</v>
      </c>
      <c r="H40" s="12"/>
      <c r="I40" s="12">
        <v>0</v>
      </c>
      <c r="J40" s="12"/>
      <c r="K40" s="12">
        <v>0</v>
      </c>
      <c r="L40" s="12"/>
      <c r="M40" s="12">
        <v>0</v>
      </c>
      <c r="N40" s="12"/>
      <c r="O40" s="12">
        <v>0</v>
      </c>
      <c r="P40" s="12"/>
      <c r="Q40" s="12">
        <v>4208399</v>
      </c>
      <c r="R40" s="12"/>
      <c r="S40" s="12">
        <v>23280</v>
      </c>
      <c r="T40" s="12"/>
      <c r="U40" s="12">
        <v>101821562599</v>
      </c>
      <c r="V40" s="12"/>
      <c r="W40" s="12">
        <v>97388598124.115997</v>
      </c>
      <c r="X40" s="4"/>
      <c r="Y40" s="17">
        <f t="shared" si="0"/>
        <v>1.8931382151889065</v>
      </c>
    </row>
    <row r="41" spans="1:25" ht="18.75" x14ac:dyDescent="0.45">
      <c r="A41" s="2" t="s">
        <v>47</v>
      </c>
      <c r="C41" s="12">
        <v>1700000</v>
      </c>
      <c r="D41" s="12"/>
      <c r="E41" s="12">
        <v>4952065361</v>
      </c>
      <c r="F41" s="12"/>
      <c r="G41" s="12">
        <v>14651302950</v>
      </c>
      <c r="H41" s="12"/>
      <c r="I41" s="12">
        <v>0</v>
      </c>
      <c r="J41" s="12"/>
      <c r="K41" s="12">
        <v>0</v>
      </c>
      <c r="L41" s="12"/>
      <c r="M41" s="12">
        <v>0</v>
      </c>
      <c r="N41" s="12"/>
      <c r="O41" s="12">
        <v>0</v>
      </c>
      <c r="P41" s="12"/>
      <c r="Q41" s="12">
        <v>1700000</v>
      </c>
      <c r="R41" s="12"/>
      <c r="S41" s="12">
        <v>7200</v>
      </c>
      <c r="T41" s="12"/>
      <c r="U41" s="12">
        <v>4952065361</v>
      </c>
      <c r="V41" s="12"/>
      <c r="W41" s="12">
        <v>12167172000</v>
      </c>
      <c r="X41" s="4"/>
      <c r="Y41" s="17">
        <f t="shared" si="0"/>
        <v>0.23651781345718514</v>
      </c>
    </row>
    <row r="42" spans="1:25" ht="18.75" x14ac:dyDescent="0.45">
      <c r="A42" s="2" t="s">
        <v>48</v>
      </c>
      <c r="C42" s="12">
        <v>15600000</v>
      </c>
      <c r="D42" s="12"/>
      <c r="E42" s="12">
        <v>70517786819</v>
      </c>
      <c r="F42" s="12"/>
      <c r="G42" s="12">
        <v>146232707400</v>
      </c>
      <c r="H42" s="12"/>
      <c r="I42" s="12">
        <v>0</v>
      </c>
      <c r="J42" s="12"/>
      <c r="K42" s="12">
        <v>0</v>
      </c>
      <c r="L42" s="12"/>
      <c r="M42" s="12">
        <v>-5000000</v>
      </c>
      <c r="N42" s="12"/>
      <c r="O42" s="12">
        <v>45833064472</v>
      </c>
      <c r="P42" s="12"/>
      <c r="Q42" s="12">
        <v>10600000</v>
      </c>
      <c r="R42" s="12"/>
      <c r="S42" s="12">
        <v>8660</v>
      </c>
      <c r="T42" s="12"/>
      <c r="U42" s="12">
        <v>47915932070</v>
      </c>
      <c r="V42" s="12"/>
      <c r="W42" s="12">
        <v>91249813800</v>
      </c>
      <c r="X42" s="4"/>
      <c r="Y42" s="17">
        <f t="shared" si="0"/>
        <v>1.7738063075257979</v>
      </c>
    </row>
    <row r="43" spans="1:25" ht="18.75" x14ac:dyDescent="0.45">
      <c r="A43" s="2" t="s">
        <v>49</v>
      </c>
      <c r="C43" s="12">
        <v>15883262</v>
      </c>
      <c r="D43" s="12"/>
      <c r="E43" s="12">
        <v>121029577100</v>
      </c>
      <c r="F43" s="12"/>
      <c r="G43" s="12">
        <v>131046679706.13</v>
      </c>
      <c r="H43" s="12"/>
      <c r="I43" s="12">
        <v>0</v>
      </c>
      <c r="J43" s="12"/>
      <c r="K43" s="12">
        <v>0</v>
      </c>
      <c r="L43" s="12"/>
      <c r="M43" s="12">
        <v>0</v>
      </c>
      <c r="N43" s="12"/>
      <c r="O43" s="12">
        <v>0</v>
      </c>
      <c r="P43" s="12"/>
      <c r="Q43" s="12">
        <v>15883262</v>
      </c>
      <c r="R43" s="12"/>
      <c r="S43" s="12">
        <v>7140</v>
      </c>
      <c r="T43" s="12"/>
      <c r="U43" s="12">
        <v>121029577100</v>
      </c>
      <c r="V43" s="12"/>
      <c r="W43" s="12">
        <v>112731722060.45399</v>
      </c>
      <c r="X43" s="4"/>
      <c r="Y43" s="17">
        <f t="shared" si="0"/>
        <v>2.1913933993044319</v>
      </c>
    </row>
    <row r="44" spans="1:25" ht="18.75" x14ac:dyDescent="0.45">
      <c r="A44" s="2" t="s">
        <v>50</v>
      </c>
      <c r="C44" s="12">
        <v>1690006</v>
      </c>
      <c r="D44" s="12"/>
      <c r="E44" s="12">
        <v>33665244452</v>
      </c>
      <c r="F44" s="12"/>
      <c r="G44" s="12">
        <v>35816543898.875999</v>
      </c>
      <c r="H44" s="12"/>
      <c r="I44" s="12">
        <v>1088377</v>
      </c>
      <c r="J44" s="12"/>
      <c r="K44" s="12">
        <v>20631094906</v>
      </c>
      <c r="L44" s="12"/>
      <c r="M44" s="12">
        <v>0</v>
      </c>
      <c r="N44" s="12"/>
      <c r="O44" s="12">
        <v>0</v>
      </c>
      <c r="P44" s="12"/>
      <c r="Q44" s="12">
        <v>2778383</v>
      </c>
      <c r="R44" s="12"/>
      <c r="S44" s="12">
        <v>18850</v>
      </c>
      <c r="T44" s="12"/>
      <c r="U44" s="12">
        <v>54296339358</v>
      </c>
      <c r="V44" s="12"/>
      <c r="W44" s="12">
        <v>52060903058.677498</v>
      </c>
      <c r="X44" s="4"/>
      <c r="Y44" s="17">
        <f t="shared" si="0"/>
        <v>1.0120125661119019</v>
      </c>
    </row>
    <row r="45" spans="1:25" ht="18.75" x14ac:dyDescent="0.45">
      <c r="A45" s="2" t="s">
        <v>51</v>
      </c>
      <c r="C45" s="12">
        <v>69774525</v>
      </c>
      <c r="D45" s="12"/>
      <c r="E45" s="12">
        <v>357863694357</v>
      </c>
      <c r="F45" s="12"/>
      <c r="G45" s="12">
        <v>442512758756.47498</v>
      </c>
      <c r="H45" s="12"/>
      <c r="I45" s="12">
        <v>0</v>
      </c>
      <c r="J45" s="12"/>
      <c r="K45" s="12">
        <v>0</v>
      </c>
      <c r="L45" s="12"/>
      <c r="M45" s="12">
        <v>-2817247</v>
      </c>
      <c r="N45" s="12"/>
      <c r="O45" s="12">
        <v>16287062197</v>
      </c>
      <c r="P45" s="12"/>
      <c r="Q45" s="12">
        <v>66957278</v>
      </c>
      <c r="R45" s="12"/>
      <c r="S45" s="12">
        <v>6550</v>
      </c>
      <c r="T45" s="12"/>
      <c r="U45" s="12">
        <v>343414431969</v>
      </c>
      <c r="V45" s="12"/>
      <c r="W45" s="12">
        <v>435960678383.14502</v>
      </c>
      <c r="X45" s="4"/>
      <c r="Y45" s="17">
        <f t="shared" si="0"/>
        <v>8.4746452507199344</v>
      </c>
    </row>
    <row r="46" spans="1:25" ht="18.75" x14ac:dyDescent="0.45">
      <c r="A46" s="2" t="s">
        <v>52</v>
      </c>
      <c r="C46" s="12">
        <v>98730020</v>
      </c>
      <c r="D46" s="12"/>
      <c r="E46" s="12">
        <v>243316336298</v>
      </c>
      <c r="F46" s="12"/>
      <c r="G46" s="12">
        <v>241725165626.40302</v>
      </c>
      <c r="H46" s="12"/>
      <c r="I46" s="12">
        <v>0</v>
      </c>
      <c r="J46" s="12"/>
      <c r="K46" s="12">
        <v>0</v>
      </c>
      <c r="L46" s="12"/>
      <c r="M46" s="12">
        <v>0</v>
      </c>
      <c r="N46" s="12"/>
      <c r="O46" s="12">
        <v>0</v>
      </c>
      <c r="P46" s="12"/>
      <c r="Q46" s="12">
        <v>98730020</v>
      </c>
      <c r="R46" s="12"/>
      <c r="S46" s="12">
        <v>2005</v>
      </c>
      <c r="T46" s="12"/>
      <c r="U46" s="12">
        <v>243316336298</v>
      </c>
      <c r="V46" s="12"/>
      <c r="W46" s="12">
        <v>196775865643.905</v>
      </c>
      <c r="X46" s="4"/>
      <c r="Y46" s="17">
        <f t="shared" si="0"/>
        <v>3.8251285905419303</v>
      </c>
    </row>
    <row r="47" spans="1:25" ht="18.75" x14ac:dyDescent="0.45">
      <c r="A47" s="2" t="s">
        <v>53</v>
      </c>
      <c r="C47" s="12">
        <v>7471662</v>
      </c>
      <c r="D47" s="12"/>
      <c r="E47" s="12">
        <v>174605183103</v>
      </c>
      <c r="F47" s="12"/>
      <c r="G47" s="12">
        <v>246657498344.63101</v>
      </c>
      <c r="H47" s="12"/>
      <c r="I47" s="12">
        <v>0</v>
      </c>
      <c r="J47" s="12"/>
      <c r="K47" s="12">
        <v>0</v>
      </c>
      <c r="L47" s="12"/>
      <c r="M47" s="12">
        <v>-336558</v>
      </c>
      <c r="N47" s="12"/>
      <c r="O47" s="12">
        <v>10308552592</v>
      </c>
      <c r="P47" s="12"/>
      <c r="Q47" s="12">
        <v>7135104</v>
      </c>
      <c r="R47" s="12"/>
      <c r="S47" s="12">
        <v>28150</v>
      </c>
      <c r="T47" s="12"/>
      <c r="U47" s="12">
        <v>166740163081</v>
      </c>
      <c r="V47" s="12"/>
      <c r="W47" s="12">
        <v>199658101193.28</v>
      </c>
      <c r="X47" s="4"/>
      <c r="Y47" s="17">
        <f t="shared" si="0"/>
        <v>3.8811564045653326</v>
      </c>
    </row>
    <row r="48" spans="1:25" ht="18.75" x14ac:dyDescent="0.45">
      <c r="A48" s="2" t="s">
        <v>54</v>
      </c>
      <c r="C48" s="12">
        <v>5000000</v>
      </c>
      <c r="D48" s="12"/>
      <c r="E48" s="12">
        <v>140038220602</v>
      </c>
      <c r="F48" s="12"/>
      <c r="G48" s="12">
        <v>77535900000</v>
      </c>
      <c r="H48" s="12"/>
      <c r="I48" s="12">
        <v>0</v>
      </c>
      <c r="J48" s="12"/>
      <c r="K48" s="12">
        <v>0</v>
      </c>
      <c r="L48" s="12"/>
      <c r="M48" s="12">
        <v>0</v>
      </c>
      <c r="N48" s="12"/>
      <c r="O48" s="12">
        <v>0</v>
      </c>
      <c r="P48" s="12"/>
      <c r="Q48" s="12">
        <v>5000000</v>
      </c>
      <c r="R48" s="12"/>
      <c r="S48" s="12">
        <v>13540</v>
      </c>
      <c r="T48" s="12"/>
      <c r="U48" s="12">
        <v>140038220602</v>
      </c>
      <c r="V48" s="12"/>
      <c r="W48" s="12">
        <v>67297185000</v>
      </c>
      <c r="X48" s="4"/>
      <c r="Y48" s="17">
        <f t="shared" si="0"/>
        <v>1.3081908473081236</v>
      </c>
    </row>
    <row r="49" spans="1:25" ht="18.75" x14ac:dyDescent="0.45">
      <c r="A49" s="2" t="s">
        <v>55</v>
      </c>
      <c r="C49" s="12">
        <v>3100000</v>
      </c>
      <c r="D49" s="12"/>
      <c r="E49" s="12">
        <v>43314649108</v>
      </c>
      <c r="F49" s="12"/>
      <c r="G49" s="12">
        <v>101352343950</v>
      </c>
      <c r="H49" s="12"/>
      <c r="I49" s="12">
        <v>0</v>
      </c>
      <c r="J49" s="12"/>
      <c r="K49" s="12">
        <v>0</v>
      </c>
      <c r="L49" s="12"/>
      <c r="M49" s="12">
        <v>0</v>
      </c>
      <c r="N49" s="12"/>
      <c r="O49" s="12">
        <v>0</v>
      </c>
      <c r="P49" s="12"/>
      <c r="Q49" s="12">
        <v>3100000</v>
      </c>
      <c r="R49" s="12"/>
      <c r="S49" s="12">
        <v>28690</v>
      </c>
      <c r="T49" s="12"/>
      <c r="U49" s="12">
        <v>43314649108</v>
      </c>
      <c r="V49" s="12"/>
      <c r="W49" s="12">
        <v>88409812950</v>
      </c>
      <c r="X49" s="4"/>
      <c r="Y49" s="17">
        <f t="shared" si="0"/>
        <v>1.7185994943683485</v>
      </c>
    </row>
    <row r="50" spans="1:25" ht="18.75" x14ac:dyDescent="0.45">
      <c r="A50" s="2" t="s">
        <v>56</v>
      </c>
      <c r="C50" s="12">
        <v>9730439</v>
      </c>
      <c r="D50" s="12"/>
      <c r="E50" s="12">
        <v>88514708309</v>
      </c>
      <c r="F50" s="12"/>
      <c r="G50" s="12">
        <v>119069002950.66499</v>
      </c>
      <c r="H50" s="12"/>
      <c r="I50" s="12">
        <v>0</v>
      </c>
      <c r="J50" s="12"/>
      <c r="K50" s="12">
        <v>0</v>
      </c>
      <c r="L50" s="12"/>
      <c r="M50" s="12">
        <v>-1219327</v>
      </c>
      <c r="N50" s="12"/>
      <c r="O50" s="12">
        <v>12948328171</v>
      </c>
      <c r="P50" s="12"/>
      <c r="Q50" s="12">
        <v>8511112</v>
      </c>
      <c r="R50" s="12"/>
      <c r="S50" s="12">
        <v>11500</v>
      </c>
      <c r="T50" s="12"/>
      <c r="U50" s="12">
        <v>77422878461</v>
      </c>
      <c r="V50" s="12"/>
      <c r="W50" s="12">
        <v>97295415161.399994</v>
      </c>
      <c r="X50" s="4"/>
      <c r="Y50" s="17">
        <f t="shared" si="0"/>
        <v>1.891326830374666</v>
      </c>
    </row>
    <row r="51" spans="1:25" ht="18.75" x14ac:dyDescent="0.45">
      <c r="A51" s="2" t="s">
        <v>57</v>
      </c>
      <c r="C51" s="12">
        <v>31101913</v>
      </c>
      <c r="D51" s="12"/>
      <c r="E51" s="12">
        <v>245968240667</v>
      </c>
      <c r="F51" s="12"/>
      <c r="G51" s="12">
        <v>244243167279.435</v>
      </c>
      <c r="H51" s="12"/>
      <c r="I51" s="12">
        <v>1011132</v>
      </c>
      <c r="J51" s="12"/>
      <c r="K51" s="12">
        <v>7742906482</v>
      </c>
      <c r="L51" s="12"/>
      <c r="M51" s="12">
        <v>0</v>
      </c>
      <c r="N51" s="12"/>
      <c r="O51" s="12">
        <v>0</v>
      </c>
      <c r="P51" s="12"/>
      <c r="Q51" s="12">
        <v>32113045</v>
      </c>
      <c r="R51" s="12"/>
      <c r="S51" s="12">
        <v>7920</v>
      </c>
      <c r="T51" s="12"/>
      <c r="U51" s="12">
        <v>253711147149</v>
      </c>
      <c r="V51" s="12"/>
      <c r="W51" s="12">
        <v>252822021267.42001</v>
      </c>
      <c r="X51" s="4"/>
      <c r="Y51" s="17">
        <f t="shared" si="0"/>
        <v>4.9146105326690659</v>
      </c>
    </row>
    <row r="52" spans="1:25" ht="18.75" x14ac:dyDescent="0.45">
      <c r="A52" s="2" t="s">
        <v>58</v>
      </c>
      <c r="C52" s="12">
        <v>6465047</v>
      </c>
      <c r="D52" s="12"/>
      <c r="E52" s="12">
        <v>103899546826</v>
      </c>
      <c r="F52" s="12"/>
      <c r="G52" s="12">
        <v>130202510199.291</v>
      </c>
      <c r="H52" s="12"/>
      <c r="I52" s="12">
        <v>0</v>
      </c>
      <c r="J52" s="12"/>
      <c r="K52" s="12">
        <v>0</v>
      </c>
      <c r="L52" s="12"/>
      <c r="M52" s="12">
        <v>0</v>
      </c>
      <c r="N52" s="12"/>
      <c r="O52" s="12">
        <v>0</v>
      </c>
      <c r="P52" s="12"/>
      <c r="Q52" s="12">
        <v>6465047</v>
      </c>
      <c r="R52" s="12"/>
      <c r="S52" s="12">
        <v>18820</v>
      </c>
      <c r="T52" s="12"/>
      <c r="U52" s="12">
        <v>103899546826</v>
      </c>
      <c r="V52" s="12"/>
      <c r="W52" s="12">
        <v>120948235041.987</v>
      </c>
      <c r="X52" s="4"/>
      <c r="Y52" s="17">
        <f t="shared" si="0"/>
        <v>2.3511143011405169</v>
      </c>
    </row>
    <row r="53" spans="1:25" ht="18.75" x14ac:dyDescent="0.45">
      <c r="A53" s="2" t="s">
        <v>59</v>
      </c>
      <c r="C53" s="12">
        <v>10200</v>
      </c>
      <c r="D53" s="12"/>
      <c r="E53" s="12">
        <v>698446833</v>
      </c>
      <c r="F53" s="12"/>
      <c r="G53" s="12">
        <v>465323353.82999998</v>
      </c>
      <c r="H53" s="12"/>
      <c r="I53" s="12">
        <v>0</v>
      </c>
      <c r="J53" s="12"/>
      <c r="K53" s="12">
        <v>0</v>
      </c>
      <c r="L53" s="12"/>
      <c r="M53" s="12">
        <v>0</v>
      </c>
      <c r="N53" s="12"/>
      <c r="O53" s="12">
        <v>0</v>
      </c>
      <c r="P53" s="12"/>
      <c r="Q53" s="12">
        <v>10200</v>
      </c>
      <c r="R53" s="12"/>
      <c r="S53" s="12">
        <v>45893</v>
      </c>
      <c r="T53" s="12"/>
      <c r="U53" s="12">
        <v>698446833</v>
      </c>
      <c r="V53" s="12"/>
      <c r="W53" s="12">
        <v>465323353.82999998</v>
      </c>
      <c r="X53" s="4"/>
      <c r="Y53" s="17">
        <f t="shared" si="0"/>
        <v>9.0454266774921636E-3</v>
      </c>
    </row>
    <row r="54" spans="1:25" ht="18.75" x14ac:dyDescent="0.45">
      <c r="A54" s="2" t="s">
        <v>60</v>
      </c>
      <c r="C54" s="12">
        <v>5990742</v>
      </c>
      <c r="D54" s="12"/>
      <c r="E54" s="12">
        <v>52277530330</v>
      </c>
      <c r="F54" s="12"/>
      <c r="G54" s="12">
        <v>36266541248.259003</v>
      </c>
      <c r="H54" s="12"/>
      <c r="I54" s="12">
        <v>0</v>
      </c>
      <c r="J54" s="12"/>
      <c r="K54" s="12">
        <v>0</v>
      </c>
      <c r="L54" s="12"/>
      <c r="M54" s="12">
        <v>0</v>
      </c>
      <c r="N54" s="12"/>
      <c r="O54" s="12">
        <v>0</v>
      </c>
      <c r="P54" s="12"/>
      <c r="Q54" s="12">
        <v>5990742</v>
      </c>
      <c r="R54" s="12"/>
      <c r="S54" s="12">
        <v>3500</v>
      </c>
      <c r="T54" s="12"/>
      <c r="U54" s="12">
        <v>36851369680</v>
      </c>
      <c r="V54" s="12"/>
      <c r="W54" s="12">
        <v>20842839797.849998</v>
      </c>
      <c r="X54" s="4"/>
      <c r="Y54" s="17">
        <f t="shared" si="0"/>
        <v>0.40516423169047666</v>
      </c>
    </row>
    <row r="55" spans="1:25" ht="18.75" x14ac:dyDescent="0.45">
      <c r="A55" s="2" t="s">
        <v>61</v>
      </c>
      <c r="C55" s="12">
        <v>0</v>
      </c>
      <c r="D55" s="12"/>
      <c r="E55" s="12">
        <v>0</v>
      </c>
      <c r="F55" s="12"/>
      <c r="G55" s="12">
        <v>0</v>
      </c>
      <c r="H55" s="12"/>
      <c r="I55" s="12">
        <v>14577844</v>
      </c>
      <c r="J55" s="12"/>
      <c r="K55" s="12">
        <v>74853739585</v>
      </c>
      <c r="L55" s="12"/>
      <c r="M55" s="12">
        <v>0</v>
      </c>
      <c r="N55" s="12"/>
      <c r="O55" s="12">
        <v>0</v>
      </c>
      <c r="P55" s="12"/>
      <c r="Q55" s="12">
        <v>14577844</v>
      </c>
      <c r="R55" s="12"/>
      <c r="S55" s="12">
        <v>5100</v>
      </c>
      <c r="T55" s="12"/>
      <c r="U55" s="12">
        <v>74853739585</v>
      </c>
      <c r="V55" s="12"/>
      <c r="W55" s="12">
        <v>73904639723.820007</v>
      </c>
      <c r="X55" s="4"/>
      <c r="Y55" s="17">
        <f t="shared" si="0"/>
        <v>1.4366332449166441</v>
      </c>
    </row>
    <row r="56" spans="1:25" ht="18.75" x14ac:dyDescent="0.45">
      <c r="A56" s="2" t="s">
        <v>62</v>
      </c>
      <c r="C56" s="12">
        <v>0</v>
      </c>
      <c r="D56" s="12"/>
      <c r="E56" s="12">
        <v>0</v>
      </c>
      <c r="F56" s="12"/>
      <c r="G56" s="12">
        <v>0</v>
      </c>
      <c r="H56" s="12"/>
      <c r="I56" s="12">
        <v>2209396</v>
      </c>
      <c r="J56" s="12"/>
      <c r="K56" s="12">
        <v>73010312572</v>
      </c>
      <c r="L56" s="12"/>
      <c r="M56" s="12">
        <v>0</v>
      </c>
      <c r="N56" s="12"/>
      <c r="O56" s="12">
        <v>0</v>
      </c>
      <c r="P56" s="12"/>
      <c r="Q56" s="12">
        <v>2209396</v>
      </c>
      <c r="R56" s="12"/>
      <c r="S56" s="12">
        <v>33340</v>
      </c>
      <c r="T56" s="12"/>
      <c r="U56" s="12">
        <v>73010312572</v>
      </c>
      <c r="V56" s="12"/>
      <c r="W56" s="12">
        <v>73222978127.292007</v>
      </c>
      <c r="X56" s="4"/>
      <c r="Y56" s="17">
        <f t="shared" si="0"/>
        <v>1.4233824163487125</v>
      </c>
    </row>
    <row r="57" spans="1:25" ht="18.75" x14ac:dyDescent="0.45">
      <c r="A57" s="2" t="s">
        <v>63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v>2995371</v>
      </c>
      <c r="J57" s="12"/>
      <c r="K57" s="12">
        <v>0</v>
      </c>
      <c r="L57" s="12"/>
      <c r="M57" s="12">
        <v>0</v>
      </c>
      <c r="N57" s="12"/>
      <c r="O57" s="12">
        <v>0</v>
      </c>
      <c r="P57" s="12"/>
      <c r="Q57" s="12">
        <v>2995371</v>
      </c>
      <c r="R57" s="12"/>
      <c r="S57" s="12">
        <v>2041</v>
      </c>
      <c r="T57" s="12"/>
      <c r="U57" s="12">
        <v>15426160650</v>
      </c>
      <c r="V57" s="12"/>
      <c r="W57" s="12">
        <f>6077176575.34455-17</f>
        <v>6077176558.3445501</v>
      </c>
      <c r="X57" s="4"/>
      <c r="Y57" s="17">
        <f t="shared" si="0"/>
        <v>0.11813431350957435</v>
      </c>
    </row>
    <row r="58" spans="1:25" s="4" customFormat="1" ht="18.75" thickBot="1" x14ac:dyDescent="0.45">
      <c r="C58" s="14">
        <f>SUM(C9:C57)</f>
        <v>672669523</v>
      </c>
      <c r="D58" s="12"/>
      <c r="E58" s="14">
        <f>SUM(E9:E57)</f>
        <v>5024898423831</v>
      </c>
      <c r="F58" s="12"/>
      <c r="G58" s="14">
        <f>SUM(G9:G57)</f>
        <v>5710384228983.832</v>
      </c>
      <c r="H58" s="12"/>
      <c r="I58" s="14">
        <f>SUM(I9:I57)</f>
        <v>33357138</v>
      </c>
      <c r="J58" s="12"/>
      <c r="K58" s="14">
        <f>SUM(K9:K57)</f>
        <v>179734733311</v>
      </c>
      <c r="L58" s="12"/>
      <c r="M58" s="14">
        <f>SUM(M9:M57)</f>
        <v>-33317442</v>
      </c>
      <c r="N58" s="12"/>
      <c r="O58" s="14">
        <f>SUM(O9:O57)</f>
        <v>381649564495</v>
      </c>
      <c r="P58" s="12"/>
      <c r="Q58" s="14">
        <f>SUM(Q9:Q57)</f>
        <v>672709219</v>
      </c>
      <c r="R58" s="12"/>
      <c r="S58" s="14">
        <f>SUM(S9:S57)</f>
        <v>689892</v>
      </c>
      <c r="T58" s="12"/>
      <c r="U58" s="14">
        <f>SUM(U9:U57)</f>
        <v>4899899304269</v>
      </c>
      <c r="V58" s="12"/>
      <c r="W58" s="14">
        <f>SUM(W9:W57)</f>
        <v>5055057364780.5576</v>
      </c>
      <c r="Y58" s="18">
        <f>SUM(Y9:Y57)</f>
        <v>98.265325321162365</v>
      </c>
    </row>
    <row r="59" spans="1:25" ht="18.75" thickTop="1" x14ac:dyDescent="0.4"/>
    <row r="60" spans="1:25" x14ac:dyDescent="0.4">
      <c r="W60" s="26"/>
    </row>
    <row r="61" spans="1:25" x14ac:dyDescent="0.4">
      <c r="W61" s="27"/>
    </row>
    <row r="62" spans="1:25" x14ac:dyDescent="0.4">
      <c r="W62" s="28"/>
    </row>
  </sheetData>
  <mergeCells count="18"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7:K7"/>
    <mergeCell ref="O8"/>
    <mergeCell ref="M7:O7"/>
    <mergeCell ref="A6:A8"/>
    <mergeCell ref="C7:C8"/>
    <mergeCell ref="E7:E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66"/>
  <sheetViews>
    <sheetView rightToLeft="1" topLeftCell="D1" workbookViewId="0">
      <selection activeCell="Q60" sqref="Q60"/>
    </sheetView>
  </sheetViews>
  <sheetFormatPr defaultRowHeight="18" x14ac:dyDescent="0.4"/>
  <cols>
    <col min="1" max="1" width="30.7109375" style="1" bestFit="1" customWidth="1"/>
    <col min="2" max="2" width="1" style="1" customWidth="1"/>
    <col min="3" max="3" width="9.140625" style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3.4257812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3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7.75" x14ac:dyDescent="0.4">
      <c r="A3" s="21" t="s">
        <v>119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7.75" x14ac:dyDescent="0.4">
      <c r="A6" s="21" t="s">
        <v>3</v>
      </c>
      <c r="C6" s="23" t="s">
        <v>121</v>
      </c>
      <c r="D6" s="23" t="s">
        <v>121</v>
      </c>
      <c r="E6" s="23" t="s">
        <v>121</v>
      </c>
      <c r="F6" s="23" t="s">
        <v>121</v>
      </c>
      <c r="G6" s="23" t="s">
        <v>121</v>
      </c>
      <c r="H6" s="23" t="s">
        <v>121</v>
      </c>
      <c r="I6" s="23" t="s">
        <v>121</v>
      </c>
      <c r="K6" s="23" t="s">
        <v>122</v>
      </c>
      <c r="L6" s="23" t="s">
        <v>122</v>
      </c>
      <c r="M6" s="23" t="s">
        <v>122</v>
      </c>
      <c r="N6" s="23" t="s">
        <v>122</v>
      </c>
      <c r="O6" s="23" t="s">
        <v>122</v>
      </c>
      <c r="P6" s="23" t="s">
        <v>122</v>
      </c>
      <c r="Q6" s="23" t="s">
        <v>122</v>
      </c>
    </row>
    <row r="7" spans="1:17" ht="27.75" x14ac:dyDescent="0.4">
      <c r="A7" s="23" t="s">
        <v>3</v>
      </c>
      <c r="C7" s="7" t="s">
        <v>7</v>
      </c>
      <c r="E7" s="7" t="s">
        <v>172</v>
      </c>
      <c r="G7" s="7" t="s">
        <v>173</v>
      </c>
      <c r="I7" s="7" t="s">
        <v>175</v>
      </c>
      <c r="K7" s="7" t="s">
        <v>7</v>
      </c>
      <c r="M7" s="7" t="s">
        <v>172</v>
      </c>
      <c r="O7" s="7" t="s">
        <v>173</v>
      </c>
      <c r="Q7" s="24" t="s">
        <v>175</v>
      </c>
    </row>
    <row r="8" spans="1:17" ht="18.75" x14ac:dyDescent="0.45">
      <c r="A8" s="2" t="s">
        <v>56</v>
      </c>
      <c r="C8" s="12">
        <v>1219327</v>
      </c>
      <c r="D8" s="12"/>
      <c r="E8" s="12">
        <v>12948328171</v>
      </c>
      <c r="F8" s="12"/>
      <c r="G8" s="12">
        <v>11091829848</v>
      </c>
      <c r="H8" s="12"/>
      <c r="I8" s="12">
        <v>1856498323</v>
      </c>
      <c r="J8" s="12"/>
      <c r="K8" s="12">
        <v>1222427</v>
      </c>
      <c r="L8" s="12"/>
      <c r="M8" s="12">
        <v>12985214387</v>
      </c>
      <c r="N8" s="12"/>
      <c r="O8" s="12">
        <v>11120029562</v>
      </c>
      <c r="P8" s="12"/>
      <c r="Q8" s="12">
        <v>1865184825</v>
      </c>
    </row>
    <row r="9" spans="1:17" ht="18.75" x14ac:dyDescent="0.45">
      <c r="A9" s="2" t="s">
        <v>48</v>
      </c>
      <c r="C9" s="12">
        <v>5000000</v>
      </c>
      <c r="D9" s="12"/>
      <c r="E9" s="12">
        <v>45833064472</v>
      </c>
      <c r="F9" s="12"/>
      <c r="G9" s="12">
        <v>41650695171</v>
      </c>
      <c r="H9" s="12"/>
      <c r="I9" s="12">
        <v>4182369301</v>
      </c>
      <c r="J9" s="12"/>
      <c r="K9" s="12">
        <v>10284146</v>
      </c>
      <c r="L9" s="12"/>
      <c r="M9" s="12">
        <v>81238673200</v>
      </c>
      <c r="N9" s="12"/>
      <c r="O9" s="12">
        <v>85668365335</v>
      </c>
      <c r="P9" s="12"/>
      <c r="Q9" s="12">
        <v>-4429692135</v>
      </c>
    </row>
    <row r="10" spans="1:17" ht="18.75" x14ac:dyDescent="0.45">
      <c r="A10" s="2" t="s">
        <v>33</v>
      </c>
      <c r="C10" s="12">
        <v>8109716</v>
      </c>
      <c r="D10" s="12"/>
      <c r="E10" s="12">
        <v>13875724076</v>
      </c>
      <c r="F10" s="12"/>
      <c r="G10" s="12">
        <v>13875724076</v>
      </c>
      <c r="H10" s="12"/>
      <c r="I10" s="12">
        <v>0</v>
      </c>
      <c r="J10" s="12"/>
      <c r="K10" s="12">
        <v>8109716</v>
      </c>
      <c r="L10" s="12"/>
      <c r="M10" s="12">
        <v>13875724076</v>
      </c>
      <c r="N10" s="12"/>
      <c r="O10" s="12">
        <v>13875724076</v>
      </c>
      <c r="P10" s="12"/>
      <c r="Q10" s="12">
        <v>0</v>
      </c>
    </row>
    <row r="11" spans="1:17" ht="18.75" x14ac:dyDescent="0.45">
      <c r="A11" s="2" t="s">
        <v>45</v>
      </c>
      <c r="C11" s="12">
        <v>3000000</v>
      </c>
      <c r="D11" s="12"/>
      <c r="E11" s="12">
        <v>84096630000</v>
      </c>
      <c r="F11" s="12"/>
      <c r="G11" s="12">
        <v>67909952524</v>
      </c>
      <c r="H11" s="12"/>
      <c r="I11" s="12">
        <v>16186677476</v>
      </c>
      <c r="J11" s="12"/>
      <c r="K11" s="12">
        <v>3000000</v>
      </c>
      <c r="L11" s="12"/>
      <c r="M11" s="12">
        <v>84096630000</v>
      </c>
      <c r="N11" s="12"/>
      <c r="O11" s="12">
        <v>67909952524</v>
      </c>
      <c r="P11" s="12"/>
      <c r="Q11" s="12">
        <v>16186677476</v>
      </c>
    </row>
    <row r="12" spans="1:17" ht="18.75" x14ac:dyDescent="0.45">
      <c r="A12" s="2" t="s">
        <v>20</v>
      </c>
      <c r="C12" s="12">
        <v>2028955</v>
      </c>
      <c r="D12" s="12"/>
      <c r="E12" s="12">
        <v>51748409285</v>
      </c>
      <c r="F12" s="12"/>
      <c r="G12" s="12">
        <v>52089950434</v>
      </c>
      <c r="H12" s="12"/>
      <c r="I12" s="12">
        <v>-341541149</v>
      </c>
      <c r="J12" s="12"/>
      <c r="K12" s="12">
        <v>2028955</v>
      </c>
      <c r="L12" s="12"/>
      <c r="M12" s="12">
        <v>51748409285</v>
      </c>
      <c r="N12" s="12"/>
      <c r="O12" s="12">
        <v>52089950434</v>
      </c>
      <c r="P12" s="12"/>
      <c r="Q12" s="12">
        <v>-341541149</v>
      </c>
    </row>
    <row r="13" spans="1:17" ht="18.75" x14ac:dyDescent="0.45">
      <c r="A13" s="2" t="s">
        <v>53</v>
      </c>
      <c r="C13" s="12">
        <v>336558</v>
      </c>
      <c r="D13" s="12"/>
      <c r="E13" s="12">
        <v>10308552592</v>
      </c>
      <c r="F13" s="12"/>
      <c r="G13" s="12">
        <v>10357854708</v>
      </c>
      <c r="H13" s="12"/>
      <c r="I13" s="12">
        <v>-49302116</v>
      </c>
      <c r="J13" s="12"/>
      <c r="K13" s="12">
        <v>336558</v>
      </c>
      <c r="L13" s="12"/>
      <c r="M13" s="12">
        <v>10308552592</v>
      </c>
      <c r="N13" s="12"/>
      <c r="O13" s="12">
        <v>10357854708</v>
      </c>
      <c r="P13" s="12"/>
      <c r="Q13" s="12">
        <v>-49302116</v>
      </c>
    </row>
    <row r="14" spans="1:17" ht="18.75" x14ac:dyDescent="0.45">
      <c r="A14" s="2" t="s">
        <v>51</v>
      </c>
      <c r="C14" s="12">
        <v>2817247</v>
      </c>
      <c r="D14" s="12"/>
      <c r="E14" s="12">
        <v>16287062197</v>
      </c>
      <c r="F14" s="12"/>
      <c r="G14" s="12">
        <v>19414331497</v>
      </c>
      <c r="H14" s="12"/>
      <c r="I14" s="12">
        <v>-3127269300</v>
      </c>
      <c r="J14" s="12"/>
      <c r="K14" s="12">
        <v>13356715</v>
      </c>
      <c r="L14" s="12"/>
      <c r="M14" s="12">
        <v>77931269454</v>
      </c>
      <c r="N14" s="12"/>
      <c r="O14" s="12">
        <v>92044358396</v>
      </c>
      <c r="P14" s="12"/>
      <c r="Q14" s="12">
        <v>-14113088942</v>
      </c>
    </row>
    <row r="15" spans="1:17" ht="18.75" x14ac:dyDescent="0.45">
      <c r="A15" s="2" t="s">
        <v>34</v>
      </c>
      <c r="C15" s="12">
        <v>1827912</v>
      </c>
      <c r="D15" s="12"/>
      <c r="E15" s="12">
        <v>20981951502</v>
      </c>
      <c r="F15" s="12"/>
      <c r="G15" s="12">
        <v>15842406285</v>
      </c>
      <c r="H15" s="12"/>
      <c r="I15" s="12">
        <v>5139545217</v>
      </c>
      <c r="J15" s="12"/>
      <c r="K15" s="12">
        <v>1827912</v>
      </c>
      <c r="L15" s="12"/>
      <c r="M15" s="12">
        <v>20981951502</v>
      </c>
      <c r="N15" s="12"/>
      <c r="O15" s="12">
        <v>15842406285</v>
      </c>
      <c r="P15" s="12"/>
      <c r="Q15" s="12">
        <v>5139545217</v>
      </c>
    </row>
    <row r="16" spans="1:17" ht="18.75" x14ac:dyDescent="0.45">
      <c r="A16" s="2" t="s">
        <v>22</v>
      </c>
      <c r="C16" s="12">
        <v>2264975</v>
      </c>
      <c r="D16" s="12"/>
      <c r="E16" s="12">
        <v>19821351045</v>
      </c>
      <c r="F16" s="12"/>
      <c r="G16" s="12">
        <v>20525532152</v>
      </c>
      <c r="H16" s="12"/>
      <c r="I16" s="12">
        <v>-704181107</v>
      </c>
      <c r="J16" s="12"/>
      <c r="K16" s="12">
        <v>8801504</v>
      </c>
      <c r="L16" s="12"/>
      <c r="M16" s="12">
        <v>82509483426</v>
      </c>
      <c r="N16" s="12"/>
      <c r="O16" s="12">
        <v>79760506310</v>
      </c>
      <c r="P16" s="12"/>
      <c r="Q16" s="12">
        <v>2748977116</v>
      </c>
    </row>
    <row r="17" spans="1:17" ht="18.75" x14ac:dyDescent="0.45">
      <c r="A17" s="2" t="s">
        <v>44</v>
      </c>
      <c r="C17" s="12">
        <v>6712752</v>
      </c>
      <c r="D17" s="12"/>
      <c r="E17" s="12">
        <v>119624215231</v>
      </c>
      <c r="F17" s="12"/>
      <c r="G17" s="12">
        <v>97590686668</v>
      </c>
      <c r="H17" s="12"/>
      <c r="I17" s="12">
        <v>22033528563</v>
      </c>
      <c r="J17" s="12"/>
      <c r="K17" s="12">
        <v>9946738</v>
      </c>
      <c r="L17" s="12"/>
      <c r="M17" s="12">
        <v>180363903657</v>
      </c>
      <c r="N17" s="12"/>
      <c r="O17" s="12">
        <v>144606711420</v>
      </c>
      <c r="P17" s="12"/>
      <c r="Q17" s="12">
        <v>35757192237</v>
      </c>
    </row>
    <row r="18" spans="1:17" ht="18.75" x14ac:dyDescent="0.45">
      <c r="A18" s="2" t="s">
        <v>176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v>0</v>
      </c>
      <c r="J18" s="12"/>
      <c r="K18" s="12">
        <v>9500000</v>
      </c>
      <c r="L18" s="12"/>
      <c r="M18" s="12">
        <v>32481206474</v>
      </c>
      <c r="N18" s="12"/>
      <c r="O18" s="12">
        <v>32060597625</v>
      </c>
      <c r="P18" s="12"/>
      <c r="Q18" s="12">
        <v>420608849</v>
      </c>
    </row>
    <row r="19" spans="1:17" ht="18.75" x14ac:dyDescent="0.45">
      <c r="A19" s="2" t="s">
        <v>32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v>0</v>
      </c>
      <c r="J19" s="12"/>
      <c r="K19" s="12">
        <v>593827</v>
      </c>
      <c r="L19" s="12"/>
      <c r="M19" s="12">
        <v>62071932214</v>
      </c>
      <c r="N19" s="12"/>
      <c r="O19" s="12">
        <v>70835247522</v>
      </c>
      <c r="P19" s="12"/>
      <c r="Q19" s="12">
        <v>-8763315308</v>
      </c>
    </row>
    <row r="20" spans="1:17" ht="18.75" x14ac:dyDescent="0.45">
      <c r="A20" s="2" t="s">
        <v>35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v>0</v>
      </c>
      <c r="J20" s="12"/>
      <c r="K20" s="12">
        <v>15511306</v>
      </c>
      <c r="L20" s="12"/>
      <c r="M20" s="12">
        <v>208381608230</v>
      </c>
      <c r="N20" s="12"/>
      <c r="O20" s="12">
        <v>201935224811</v>
      </c>
      <c r="P20" s="12"/>
      <c r="Q20" s="12">
        <v>6446383419</v>
      </c>
    </row>
    <row r="21" spans="1:17" ht="18.75" x14ac:dyDescent="0.45">
      <c r="A21" s="2" t="s">
        <v>162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v>0</v>
      </c>
      <c r="J21" s="12"/>
      <c r="K21" s="12">
        <v>49380632</v>
      </c>
      <c r="L21" s="12"/>
      <c r="M21" s="12">
        <v>102781442136</v>
      </c>
      <c r="N21" s="12"/>
      <c r="O21" s="12">
        <v>115992149137</v>
      </c>
      <c r="P21" s="12"/>
      <c r="Q21" s="12">
        <v>-13210707001</v>
      </c>
    </row>
    <row r="22" spans="1:17" ht="18.75" x14ac:dyDescent="0.45">
      <c r="A22" s="2" t="s">
        <v>177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6515544</v>
      </c>
      <c r="L22" s="12"/>
      <c r="M22" s="12">
        <v>70661074680</v>
      </c>
      <c r="N22" s="12"/>
      <c r="O22" s="12">
        <v>70661074680</v>
      </c>
      <c r="P22" s="12"/>
      <c r="Q22" s="12">
        <v>0</v>
      </c>
    </row>
    <row r="23" spans="1:17" ht="18.75" x14ac:dyDescent="0.45">
      <c r="A23" s="2" t="s">
        <v>25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v>0</v>
      </c>
      <c r="J23" s="12"/>
      <c r="K23" s="12">
        <v>1500000</v>
      </c>
      <c r="L23" s="12"/>
      <c r="M23" s="12">
        <v>211872834090</v>
      </c>
      <c r="N23" s="12"/>
      <c r="O23" s="12">
        <v>184352317406</v>
      </c>
      <c r="P23" s="12"/>
      <c r="Q23" s="12">
        <v>27520516684</v>
      </c>
    </row>
    <row r="24" spans="1:17" ht="18.75" x14ac:dyDescent="0.45">
      <c r="A24" s="2" t="s">
        <v>178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v>0</v>
      </c>
      <c r="J24" s="12"/>
      <c r="K24" s="12">
        <v>2550000</v>
      </c>
      <c r="L24" s="12"/>
      <c r="M24" s="12">
        <v>196638996422</v>
      </c>
      <c r="N24" s="12"/>
      <c r="O24" s="12">
        <v>201372003958</v>
      </c>
      <c r="P24" s="12"/>
      <c r="Q24" s="12">
        <v>-4733007536</v>
      </c>
    </row>
    <row r="25" spans="1:17" ht="18.75" x14ac:dyDescent="0.45">
      <c r="A25" s="2" t="s">
        <v>16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v>0</v>
      </c>
      <c r="J25" s="12"/>
      <c r="K25" s="12">
        <v>1050000</v>
      </c>
      <c r="L25" s="12"/>
      <c r="M25" s="12">
        <v>3803679935</v>
      </c>
      <c r="N25" s="12"/>
      <c r="O25" s="12">
        <v>4112132632</v>
      </c>
      <c r="P25" s="12"/>
      <c r="Q25" s="12">
        <v>-308452697</v>
      </c>
    </row>
    <row r="26" spans="1:17" ht="18.75" x14ac:dyDescent="0.45">
      <c r="A26" s="2" t="s">
        <v>179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v>0</v>
      </c>
      <c r="J26" s="12"/>
      <c r="K26" s="12">
        <v>2945330</v>
      </c>
      <c r="L26" s="12"/>
      <c r="M26" s="12">
        <v>10194737150</v>
      </c>
      <c r="N26" s="12"/>
      <c r="O26" s="12">
        <v>13157936568</v>
      </c>
      <c r="P26" s="12"/>
      <c r="Q26" s="12">
        <v>-2963199418</v>
      </c>
    </row>
    <row r="27" spans="1:17" ht="18.75" x14ac:dyDescent="0.45">
      <c r="A27" s="2" t="s">
        <v>146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v>0</v>
      </c>
      <c r="J27" s="12"/>
      <c r="K27" s="12">
        <v>34100000</v>
      </c>
      <c r="L27" s="12"/>
      <c r="M27" s="12">
        <v>144520392583</v>
      </c>
      <c r="N27" s="12"/>
      <c r="O27" s="12">
        <v>194562160402</v>
      </c>
      <c r="P27" s="12"/>
      <c r="Q27" s="12">
        <v>-50041767819</v>
      </c>
    </row>
    <row r="28" spans="1:17" ht="18.75" x14ac:dyDescent="0.45">
      <c r="A28" s="2" t="s">
        <v>142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v>0</v>
      </c>
      <c r="J28" s="12"/>
      <c r="K28" s="12">
        <v>2490764</v>
      </c>
      <c r="L28" s="12"/>
      <c r="M28" s="12">
        <v>33723668490</v>
      </c>
      <c r="N28" s="12"/>
      <c r="O28" s="12">
        <v>42264363298</v>
      </c>
      <c r="P28" s="12"/>
      <c r="Q28" s="12">
        <v>-8540694808</v>
      </c>
    </row>
    <row r="29" spans="1:17" ht="18.75" x14ac:dyDescent="0.45">
      <c r="A29" s="2" t="s">
        <v>180</v>
      </c>
      <c r="C29" s="12">
        <v>0</v>
      </c>
      <c r="D29" s="12"/>
      <c r="E29" s="12">
        <v>0</v>
      </c>
      <c r="F29" s="12"/>
      <c r="G29" s="12">
        <v>0</v>
      </c>
      <c r="H29" s="12"/>
      <c r="I29" s="12">
        <v>0</v>
      </c>
      <c r="J29" s="12"/>
      <c r="K29" s="12">
        <v>9098854</v>
      </c>
      <c r="L29" s="12"/>
      <c r="M29" s="12">
        <v>113977340281</v>
      </c>
      <c r="N29" s="12"/>
      <c r="O29" s="12">
        <v>102114841593</v>
      </c>
      <c r="P29" s="12"/>
      <c r="Q29" s="12">
        <v>11862498688</v>
      </c>
    </row>
    <row r="30" spans="1:17" ht="18.75" x14ac:dyDescent="0.45">
      <c r="A30" s="2" t="s">
        <v>181</v>
      </c>
      <c r="C30" s="12">
        <v>0</v>
      </c>
      <c r="D30" s="12"/>
      <c r="E30" s="12">
        <v>0</v>
      </c>
      <c r="F30" s="12"/>
      <c r="G30" s="12">
        <v>0</v>
      </c>
      <c r="H30" s="12"/>
      <c r="I30" s="12">
        <v>0</v>
      </c>
      <c r="J30" s="12"/>
      <c r="K30" s="12">
        <v>6051141</v>
      </c>
      <c r="L30" s="12"/>
      <c r="M30" s="12">
        <v>131386286649</v>
      </c>
      <c r="N30" s="12"/>
      <c r="O30" s="12">
        <v>103237245690</v>
      </c>
      <c r="P30" s="12"/>
      <c r="Q30" s="12">
        <v>28149040959</v>
      </c>
    </row>
    <row r="31" spans="1:17" ht="18.75" x14ac:dyDescent="0.45">
      <c r="A31" s="2" t="s">
        <v>182</v>
      </c>
      <c r="C31" s="12">
        <v>0</v>
      </c>
      <c r="D31" s="12"/>
      <c r="E31" s="12">
        <v>0</v>
      </c>
      <c r="F31" s="12"/>
      <c r="G31" s="12">
        <v>0</v>
      </c>
      <c r="H31" s="12"/>
      <c r="I31" s="12">
        <v>0</v>
      </c>
      <c r="J31" s="12"/>
      <c r="K31" s="12">
        <v>7800000</v>
      </c>
      <c r="L31" s="12"/>
      <c r="M31" s="12">
        <v>74287552059</v>
      </c>
      <c r="N31" s="12"/>
      <c r="O31" s="12">
        <v>84281523300</v>
      </c>
      <c r="P31" s="12"/>
      <c r="Q31" s="12">
        <v>-9993971241</v>
      </c>
    </row>
    <row r="32" spans="1:17" ht="18.75" x14ac:dyDescent="0.45">
      <c r="A32" s="2" t="s">
        <v>183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v>0</v>
      </c>
      <c r="J32" s="12"/>
      <c r="K32" s="12">
        <v>1000000</v>
      </c>
      <c r="L32" s="12"/>
      <c r="M32" s="12">
        <v>17930758171</v>
      </c>
      <c r="N32" s="12"/>
      <c r="O32" s="12">
        <v>16595386210</v>
      </c>
      <c r="P32" s="12"/>
      <c r="Q32" s="12">
        <v>1335371961</v>
      </c>
    </row>
    <row r="33" spans="1:17" ht="18.75" x14ac:dyDescent="0.45">
      <c r="A33" s="2" t="s">
        <v>154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v>0</v>
      </c>
      <c r="J33" s="12"/>
      <c r="K33" s="12">
        <v>1005081</v>
      </c>
      <c r="L33" s="12"/>
      <c r="M33" s="12">
        <v>168820646649</v>
      </c>
      <c r="N33" s="12"/>
      <c r="O33" s="12">
        <v>175468426438</v>
      </c>
      <c r="P33" s="12"/>
      <c r="Q33" s="12">
        <v>-6647779789</v>
      </c>
    </row>
    <row r="34" spans="1:17" ht="18.75" x14ac:dyDescent="0.45">
      <c r="A34" s="2" t="s">
        <v>151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v>0</v>
      </c>
      <c r="J34" s="12"/>
      <c r="K34" s="12">
        <v>785000</v>
      </c>
      <c r="L34" s="12"/>
      <c r="M34" s="12">
        <v>67708154446</v>
      </c>
      <c r="N34" s="12"/>
      <c r="O34" s="12">
        <v>73350949500</v>
      </c>
      <c r="P34" s="12"/>
      <c r="Q34" s="12">
        <v>-5642795054</v>
      </c>
    </row>
    <row r="35" spans="1:17" ht="18.75" x14ac:dyDescent="0.45">
      <c r="A35" s="2" t="s">
        <v>138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v>0</v>
      </c>
      <c r="J35" s="12"/>
      <c r="K35" s="12">
        <v>6000000</v>
      </c>
      <c r="L35" s="12"/>
      <c r="M35" s="12">
        <v>37491184081</v>
      </c>
      <c r="N35" s="12"/>
      <c r="O35" s="12">
        <v>49205475000</v>
      </c>
      <c r="P35" s="12"/>
      <c r="Q35" s="12">
        <v>-11714290919</v>
      </c>
    </row>
    <row r="36" spans="1:17" ht="18.75" x14ac:dyDescent="0.45">
      <c r="A36" s="2" t="s">
        <v>184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v>0</v>
      </c>
      <c r="J36" s="12"/>
      <c r="K36" s="12">
        <v>1214051</v>
      </c>
      <c r="L36" s="12"/>
      <c r="M36" s="12">
        <v>2947686375</v>
      </c>
      <c r="N36" s="12"/>
      <c r="O36" s="12">
        <v>2774690743</v>
      </c>
      <c r="P36" s="12"/>
      <c r="Q36" s="12">
        <v>172995632</v>
      </c>
    </row>
    <row r="37" spans="1:17" ht="18.75" x14ac:dyDescent="0.45">
      <c r="A37" s="2" t="s">
        <v>185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v>0</v>
      </c>
      <c r="J37" s="12"/>
      <c r="K37" s="12">
        <v>16700000</v>
      </c>
      <c r="L37" s="12"/>
      <c r="M37" s="12">
        <v>265824068572</v>
      </c>
      <c r="N37" s="12"/>
      <c r="O37" s="12">
        <v>279886706100</v>
      </c>
      <c r="P37" s="12"/>
      <c r="Q37" s="12">
        <v>-14062637528</v>
      </c>
    </row>
    <row r="38" spans="1:17" ht="18.75" x14ac:dyDescent="0.45">
      <c r="A38" s="2" t="s">
        <v>168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v>0</v>
      </c>
      <c r="J38" s="12"/>
      <c r="K38" s="12">
        <v>5000000</v>
      </c>
      <c r="L38" s="12"/>
      <c r="M38" s="12">
        <v>99125858723</v>
      </c>
      <c r="N38" s="12"/>
      <c r="O38" s="12">
        <v>100089800000</v>
      </c>
      <c r="P38" s="12"/>
      <c r="Q38" s="12">
        <v>-963941277</v>
      </c>
    </row>
    <row r="39" spans="1:17" ht="18.75" x14ac:dyDescent="0.45">
      <c r="A39" s="2" t="s">
        <v>21</v>
      </c>
      <c r="C39" s="12">
        <v>0</v>
      </c>
      <c r="D39" s="12"/>
      <c r="E39" s="12">
        <v>0</v>
      </c>
      <c r="F39" s="12"/>
      <c r="G39" s="12">
        <v>0</v>
      </c>
      <c r="H39" s="12"/>
      <c r="I39" s="12">
        <v>0</v>
      </c>
      <c r="J39" s="12"/>
      <c r="K39" s="12">
        <v>4336</v>
      </c>
      <c r="L39" s="12"/>
      <c r="M39" s="12">
        <v>552508297</v>
      </c>
      <c r="N39" s="12"/>
      <c r="O39" s="12">
        <v>481504651</v>
      </c>
      <c r="P39" s="12"/>
      <c r="Q39" s="12">
        <v>71003646</v>
      </c>
    </row>
    <row r="40" spans="1:17" ht="18.75" x14ac:dyDescent="0.45">
      <c r="A40" s="2" t="s">
        <v>26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v>0</v>
      </c>
      <c r="J40" s="12"/>
      <c r="K40" s="12">
        <v>4173330</v>
      </c>
      <c r="L40" s="12"/>
      <c r="M40" s="12">
        <v>24810405177</v>
      </c>
      <c r="N40" s="12"/>
      <c r="O40" s="12">
        <v>26428548223</v>
      </c>
      <c r="P40" s="12"/>
      <c r="Q40" s="12">
        <v>-1618143046</v>
      </c>
    </row>
    <row r="41" spans="1:17" ht="18.75" x14ac:dyDescent="0.45">
      <c r="A41" s="2" t="s">
        <v>170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v>0</v>
      </c>
      <c r="J41" s="12"/>
      <c r="K41" s="12">
        <v>25453</v>
      </c>
      <c r="L41" s="12"/>
      <c r="M41" s="12">
        <v>25453000</v>
      </c>
      <c r="N41" s="12"/>
      <c r="O41" s="12">
        <v>25301554</v>
      </c>
      <c r="P41" s="12"/>
      <c r="Q41" s="12">
        <v>151446</v>
      </c>
    </row>
    <row r="42" spans="1:17" ht="18.75" x14ac:dyDescent="0.45">
      <c r="A42" s="2" t="s">
        <v>186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v>0</v>
      </c>
      <c r="J42" s="12"/>
      <c r="K42" s="12">
        <v>1003998</v>
      </c>
      <c r="L42" s="12"/>
      <c r="M42" s="12">
        <v>2395539228</v>
      </c>
      <c r="N42" s="12"/>
      <c r="O42" s="12">
        <v>2395539228</v>
      </c>
      <c r="P42" s="12"/>
      <c r="Q42" s="12">
        <v>0</v>
      </c>
    </row>
    <row r="43" spans="1:17" ht="18.75" x14ac:dyDescent="0.45">
      <c r="A43" s="2" t="s">
        <v>170</v>
      </c>
      <c r="C43" s="12">
        <v>0</v>
      </c>
      <c r="D43" s="12"/>
      <c r="E43" s="12">
        <v>0</v>
      </c>
      <c r="F43" s="12"/>
      <c r="G43" s="12">
        <v>0</v>
      </c>
      <c r="H43" s="12"/>
      <c r="I43" s="12">
        <v>0</v>
      </c>
      <c r="J43" s="12"/>
      <c r="K43" s="12">
        <v>25453</v>
      </c>
      <c r="L43" s="12"/>
      <c r="M43" s="12">
        <v>130176505</v>
      </c>
      <c r="N43" s="12"/>
      <c r="O43" s="12">
        <v>25453000</v>
      </c>
      <c r="P43" s="12"/>
      <c r="Q43" s="12">
        <v>104723505</v>
      </c>
    </row>
    <row r="44" spans="1:17" ht="18.75" x14ac:dyDescent="0.45">
      <c r="A44" s="2" t="s">
        <v>187</v>
      </c>
      <c r="C44" s="12">
        <v>0</v>
      </c>
      <c r="D44" s="12"/>
      <c r="E44" s="12">
        <v>0</v>
      </c>
      <c r="F44" s="12"/>
      <c r="G44" s="12">
        <v>0</v>
      </c>
      <c r="H44" s="12"/>
      <c r="I44" s="12">
        <v>0</v>
      </c>
      <c r="J44" s="12"/>
      <c r="K44" s="12">
        <v>28423611</v>
      </c>
      <c r="L44" s="12"/>
      <c r="M44" s="12">
        <v>91615040551</v>
      </c>
      <c r="N44" s="12"/>
      <c r="O44" s="12">
        <v>99681842535</v>
      </c>
      <c r="P44" s="12"/>
      <c r="Q44" s="12">
        <v>-8066801984</v>
      </c>
    </row>
    <row r="45" spans="1:17" ht="18.75" x14ac:dyDescent="0.45">
      <c r="A45" s="2" t="s">
        <v>136</v>
      </c>
      <c r="C45" s="12">
        <v>0</v>
      </c>
      <c r="D45" s="12"/>
      <c r="E45" s="12">
        <v>0</v>
      </c>
      <c r="F45" s="12"/>
      <c r="G45" s="12">
        <v>0</v>
      </c>
      <c r="H45" s="12"/>
      <c r="I45" s="12">
        <v>0</v>
      </c>
      <c r="J45" s="12"/>
      <c r="K45" s="12">
        <v>2500000</v>
      </c>
      <c r="L45" s="12"/>
      <c r="M45" s="12">
        <v>61581591040</v>
      </c>
      <c r="N45" s="12"/>
      <c r="O45" s="12">
        <v>83251687500</v>
      </c>
      <c r="P45" s="12"/>
      <c r="Q45" s="12">
        <v>-21670096460</v>
      </c>
    </row>
    <row r="46" spans="1:17" ht="18.75" x14ac:dyDescent="0.45">
      <c r="A46" s="2" t="s">
        <v>57</v>
      </c>
      <c r="C46" s="12">
        <v>0</v>
      </c>
      <c r="D46" s="12"/>
      <c r="E46" s="12">
        <v>0</v>
      </c>
      <c r="F46" s="12"/>
      <c r="G46" s="12">
        <v>0</v>
      </c>
      <c r="H46" s="12"/>
      <c r="I46" s="12">
        <v>0</v>
      </c>
      <c r="J46" s="12"/>
      <c r="K46" s="12">
        <v>1000000</v>
      </c>
      <c r="L46" s="12"/>
      <c r="M46" s="12">
        <v>6361920111</v>
      </c>
      <c r="N46" s="12"/>
      <c r="O46" s="12">
        <v>7495137004</v>
      </c>
      <c r="P46" s="12"/>
      <c r="Q46" s="12">
        <v>-1133216893</v>
      </c>
    </row>
    <row r="47" spans="1:17" ht="18.75" x14ac:dyDescent="0.45">
      <c r="A47" s="2" t="s">
        <v>188</v>
      </c>
      <c r="C47" s="12">
        <v>0</v>
      </c>
      <c r="D47" s="12"/>
      <c r="E47" s="12">
        <v>0</v>
      </c>
      <c r="F47" s="12"/>
      <c r="G47" s="12">
        <v>0</v>
      </c>
      <c r="H47" s="12"/>
      <c r="I47" s="12">
        <v>0</v>
      </c>
      <c r="J47" s="12"/>
      <c r="K47" s="12">
        <v>4750000</v>
      </c>
      <c r="L47" s="12"/>
      <c r="M47" s="12">
        <v>41931335035</v>
      </c>
      <c r="N47" s="12"/>
      <c r="O47" s="12">
        <v>33713205750</v>
      </c>
      <c r="P47" s="12"/>
      <c r="Q47" s="12">
        <v>8218129285</v>
      </c>
    </row>
    <row r="48" spans="1:17" ht="18.75" x14ac:dyDescent="0.45">
      <c r="A48" s="2" t="s">
        <v>189</v>
      </c>
      <c r="C48" s="12">
        <v>0</v>
      </c>
      <c r="D48" s="12"/>
      <c r="E48" s="12">
        <v>0</v>
      </c>
      <c r="F48" s="12"/>
      <c r="G48" s="12">
        <v>0</v>
      </c>
      <c r="H48" s="12"/>
      <c r="I48" s="12">
        <v>0</v>
      </c>
      <c r="J48" s="12"/>
      <c r="K48" s="12">
        <v>600000</v>
      </c>
      <c r="L48" s="12"/>
      <c r="M48" s="12">
        <v>11845748848</v>
      </c>
      <c r="N48" s="12"/>
      <c r="O48" s="12">
        <v>12143314800</v>
      </c>
      <c r="P48" s="12"/>
      <c r="Q48" s="12">
        <v>-297565952</v>
      </c>
    </row>
    <row r="49" spans="1:17" ht="18.75" x14ac:dyDescent="0.45">
      <c r="A49" s="2" t="s">
        <v>31</v>
      </c>
      <c r="C49" s="12">
        <v>0</v>
      </c>
      <c r="D49" s="12"/>
      <c r="E49" s="12">
        <v>0</v>
      </c>
      <c r="F49" s="12"/>
      <c r="G49" s="12">
        <v>0</v>
      </c>
      <c r="H49" s="12"/>
      <c r="I49" s="12">
        <v>0</v>
      </c>
      <c r="J49" s="12"/>
      <c r="K49" s="12">
        <v>5912917</v>
      </c>
      <c r="L49" s="12"/>
      <c r="M49" s="12">
        <v>42335658950</v>
      </c>
      <c r="N49" s="12"/>
      <c r="O49" s="12">
        <v>40390440528</v>
      </c>
      <c r="P49" s="12"/>
      <c r="Q49" s="12">
        <v>1945218422</v>
      </c>
    </row>
    <row r="50" spans="1:17" ht="18.75" x14ac:dyDescent="0.45">
      <c r="A50" s="2" t="s">
        <v>190</v>
      </c>
      <c r="C50" s="12">
        <v>0</v>
      </c>
      <c r="D50" s="12"/>
      <c r="E50" s="12">
        <v>0</v>
      </c>
      <c r="F50" s="12"/>
      <c r="G50" s="12">
        <v>0</v>
      </c>
      <c r="H50" s="12"/>
      <c r="I50" s="12">
        <v>0</v>
      </c>
      <c r="J50" s="12"/>
      <c r="K50" s="12">
        <v>8021784</v>
      </c>
      <c r="L50" s="12"/>
      <c r="M50" s="12">
        <v>79740504887</v>
      </c>
      <c r="N50" s="12"/>
      <c r="O50" s="12">
        <v>76957710594</v>
      </c>
      <c r="P50" s="12"/>
      <c r="Q50" s="12">
        <v>2782794293</v>
      </c>
    </row>
    <row r="51" spans="1:17" ht="18.75" x14ac:dyDescent="0.45">
      <c r="A51" s="2" t="s">
        <v>38</v>
      </c>
      <c r="C51" s="12">
        <v>0</v>
      </c>
      <c r="D51" s="12"/>
      <c r="E51" s="12">
        <v>0</v>
      </c>
      <c r="F51" s="12"/>
      <c r="G51" s="12">
        <v>0</v>
      </c>
      <c r="H51" s="12"/>
      <c r="I51" s="12">
        <v>0</v>
      </c>
      <c r="J51" s="12"/>
      <c r="K51" s="12">
        <v>10077370</v>
      </c>
      <c r="L51" s="12"/>
      <c r="M51" s="12">
        <v>20312355399</v>
      </c>
      <c r="N51" s="12"/>
      <c r="O51" s="12">
        <v>22682726207</v>
      </c>
      <c r="P51" s="12"/>
      <c r="Q51" s="12">
        <v>-2370370808</v>
      </c>
    </row>
    <row r="52" spans="1:17" ht="18.75" x14ac:dyDescent="0.45">
      <c r="A52" s="2" t="s">
        <v>43</v>
      </c>
      <c r="C52" s="12">
        <v>0</v>
      </c>
      <c r="D52" s="12"/>
      <c r="E52" s="12">
        <v>0</v>
      </c>
      <c r="F52" s="12"/>
      <c r="G52" s="12">
        <v>0</v>
      </c>
      <c r="H52" s="12"/>
      <c r="I52" s="12">
        <v>0</v>
      </c>
      <c r="J52" s="12"/>
      <c r="K52" s="12">
        <v>1500000</v>
      </c>
      <c r="L52" s="12"/>
      <c r="M52" s="12">
        <v>17922721575</v>
      </c>
      <c r="N52" s="12"/>
      <c r="O52" s="12">
        <v>21774451749</v>
      </c>
      <c r="P52" s="12"/>
      <c r="Q52" s="12">
        <v>-3851730174</v>
      </c>
    </row>
    <row r="53" spans="1:17" ht="18.75" x14ac:dyDescent="0.45">
      <c r="A53" s="2" t="s">
        <v>42</v>
      </c>
      <c r="C53" s="12">
        <v>0</v>
      </c>
      <c r="D53" s="12"/>
      <c r="E53" s="12">
        <v>0</v>
      </c>
      <c r="F53" s="12"/>
      <c r="G53" s="12">
        <v>0</v>
      </c>
      <c r="H53" s="12"/>
      <c r="I53" s="12">
        <v>0</v>
      </c>
      <c r="J53" s="12"/>
      <c r="K53" s="12">
        <v>16104090</v>
      </c>
      <c r="L53" s="12"/>
      <c r="M53" s="12">
        <v>69721004237</v>
      </c>
      <c r="N53" s="12"/>
      <c r="O53" s="12">
        <v>82200295525</v>
      </c>
      <c r="P53" s="12"/>
      <c r="Q53" s="12">
        <v>-12479291288</v>
      </c>
    </row>
    <row r="54" spans="1:17" ht="18.75" x14ac:dyDescent="0.45">
      <c r="A54" s="2" t="s">
        <v>40</v>
      </c>
      <c r="C54" s="12">
        <v>0</v>
      </c>
      <c r="D54" s="12"/>
      <c r="E54" s="12">
        <v>0</v>
      </c>
      <c r="F54" s="12"/>
      <c r="G54" s="12">
        <v>0</v>
      </c>
      <c r="H54" s="12"/>
      <c r="I54" s="12">
        <v>0</v>
      </c>
      <c r="J54" s="12"/>
      <c r="K54" s="12">
        <v>16206640</v>
      </c>
      <c r="L54" s="12"/>
      <c r="M54" s="12">
        <v>181483304550</v>
      </c>
      <c r="N54" s="12"/>
      <c r="O54" s="12">
        <v>167747817323</v>
      </c>
      <c r="P54" s="12"/>
      <c r="Q54" s="12">
        <v>13735487227</v>
      </c>
    </row>
    <row r="55" spans="1:17" ht="18.75" x14ac:dyDescent="0.45">
      <c r="A55" s="2" t="s">
        <v>191</v>
      </c>
      <c r="C55" s="12">
        <v>0</v>
      </c>
      <c r="D55" s="12"/>
      <c r="E55" s="12">
        <v>0</v>
      </c>
      <c r="F55" s="12"/>
      <c r="G55" s="12">
        <v>0</v>
      </c>
      <c r="H55" s="12"/>
      <c r="I55" s="12">
        <v>0</v>
      </c>
      <c r="J55" s="12"/>
      <c r="K55" s="12">
        <v>3200000</v>
      </c>
      <c r="L55" s="12"/>
      <c r="M55" s="12">
        <v>8575768785</v>
      </c>
      <c r="N55" s="12"/>
      <c r="O55" s="12">
        <v>15625600000</v>
      </c>
      <c r="P55" s="12"/>
      <c r="Q55" s="12">
        <v>-7049831215</v>
      </c>
    </row>
    <row r="56" spans="1:17" ht="18.75" x14ac:dyDescent="0.45">
      <c r="A56" s="2" t="s">
        <v>52</v>
      </c>
      <c r="C56" s="12">
        <v>0</v>
      </c>
      <c r="D56" s="12"/>
      <c r="E56" s="12">
        <v>0</v>
      </c>
      <c r="F56" s="12"/>
      <c r="G56" s="12">
        <v>0</v>
      </c>
      <c r="H56" s="12"/>
      <c r="I56" s="12">
        <v>0</v>
      </c>
      <c r="J56" s="12"/>
      <c r="K56" s="12">
        <v>10269980</v>
      </c>
      <c r="L56" s="12"/>
      <c r="M56" s="12">
        <v>17582551406</v>
      </c>
      <c r="N56" s="12"/>
      <c r="O56" s="12">
        <v>19756493474</v>
      </c>
      <c r="P56" s="12"/>
      <c r="Q56" s="12">
        <v>-2173942068</v>
      </c>
    </row>
    <row r="57" spans="1:17" ht="18.75" x14ac:dyDescent="0.45">
      <c r="A57" s="2" t="s">
        <v>192</v>
      </c>
      <c r="C57" s="12">
        <v>0</v>
      </c>
      <c r="D57" s="12"/>
      <c r="E57" s="12">
        <v>0</v>
      </c>
      <c r="F57" s="12"/>
      <c r="G57" s="12">
        <v>0</v>
      </c>
      <c r="H57" s="12"/>
      <c r="I57" s="12">
        <v>0</v>
      </c>
      <c r="J57" s="12"/>
      <c r="K57" s="12">
        <v>500000</v>
      </c>
      <c r="L57" s="12"/>
      <c r="M57" s="12">
        <v>20502778295</v>
      </c>
      <c r="N57" s="12"/>
      <c r="O57" s="12">
        <v>19964666419</v>
      </c>
      <c r="P57" s="12"/>
      <c r="Q57" s="12">
        <v>538111876</v>
      </c>
    </row>
    <row r="58" spans="1:17" ht="18.75" x14ac:dyDescent="0.45">
      <c r="A58" s="2" t="s">
        <v>193</v>
      </c>
      <c r="C58" s="12">
        <v>0</v>
      </c>
      <c r="D58" s="12"/>
      <c r="E58" s="12">
        <v>0</v>
      </c>
      <c r="F58" s="12"/>
      <c r="G58" s="12">
        <v>0</v>
      </c>
      <c r="H58" s="12"/>
      <c r="I58" s="12">
        <v>0</v>
      </c>
      <c r="J58" s="12"/>
      <c r="K58" s="12">
        <v>1405546</v>
      </c>
      <c r="L58" s="12"/>
      <c r="M58" s="12">
        <v>17050387214</v>
      </c>
      <c r="N58" s="12"/>
      <c r="O58" s="12">
        <v>16960941494</v>
      </c>
      <c r="P58" s="12"/>
      <c r="Q58" s="12">
        <v>89445720</v>
      </c>
    </row>
    <row r="59" spans="1:17" ht="18.75" x14ac:dyDescent="0.45">
      <c r="A59" s="2" t="s">
        <v>165</v>
      </c>
      <c r="C59" s="12">
        <v>0</v>
      </c>
      <c r="D59" s="12"/>
      <c r="E59" s="12">
        <v>0</v>
      </c>
      <c r="F59" s="12"/>
      <c r="G59" s="12">
        <v>0</v>
      </c>
      <c r="H59" s="12"/>
      <c r="I59" s="12">
        <v>0</v>
      </c>
      <c r="J59" s="12"/>
      <c r="K59" s="12">
        <v>19911768</v>
      </c>
      <c r="L59" s="12"/>
      <c r="M59" s="12">
        <v>59070606590</v>
      </c>
      <c r="N59" s="12"/>
      <c r="O59" s="12">
        <v>58211568000</v>
      </c>
      <c r="P59" s="12"/>
      <c r="Q59" s="12">
        <f>859038590-309810</f>
        <v>858728780</v>
      </c>
    </row>
    <row r="60" spans="1:17" s="4" customFormat="1" ht="18.75" thickBot="1" x14ac:dyDescent="0.45">
      <c r="C60" s="14">
        <f>SUM(C8:C59)</f>
        <v>33317442</v>
      </c>
      <c r="D60" s="12"/>
      <c r="E60" s="14">
        <f>SUM(E8:E59)</f>
        <v>395525288571</v>
      </c>
      <c r="F60" s="12"/>
      <c r="G60" s="14">
        <f>SUM(G8:G59)</f>
        <v>350348963363</v>
      </c>
      <c r="H60" s="12"/>
      <c r="I60" s="14">
        <f>SUM(I8:I59)</f>
        <v>45176325208</v>
      </c>
      <c r="J60" s="12"/>
      <c r="K60" s="14">
        <f>SUM(K8:K59)</f>
        <v>375322477</v>
      </c>
      <c r="L60" s="12"/>
      <c r="M60" s="14">
        <f>SUM(M8:M59)</f>
        <v>3448218279669</v>
      </c>
      <c r="N60" s="12"/>
      <c r="O60" s="14">
        <f>SUM(O8:O59)</f>
        <v>3499500357221</v>
      </c>
      <c r="P60" s="12"/>
      <c r="Q60" s="14">
        <f>SUM(Q8:Q59)</f>
        <v>-51282387362</v>
      </c>
    </row>
    <row r="61" spans="1:17" ht="18.75" thickTop="1" x14ac:dyDescent="0.4"/>
    <row r="66" spans="17:17" x14ac:dyDescent="0.4">
      <c r="Q66" s="25"/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X91"/>
  <sheetViews>
    <sheetView rightToLeft="1" view="pageBreakPreview" topLeftCell="A76" zoomScale="60" zoomScaleNormal="100" workbookViewId="0">
      <selection activeCell="K91" sqref="K91"/>
    </sheetView>
  </sheetViews>
  <sheetFormatPr defaultRowHeight="18" x14ac:dyDescent="0.4"/>
  <cols>
    <col min="1" max="1" width="36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22.710937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22.710937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2.85546875" style="1" bestFit="1" customWidth="1"/>
    <col min="16" max="16" width="1" style="1" customWidth="1"/>
    <col min="17" max="17" width="21.28515625" style="1" bestFit="1" customWidth="1"/>
    <col min="18" max="18" width="1" style="1" customWidth="1"/>
    <col min="19" max="19" width="22" style="19" bestFit="1" customWidth="1"/>
    <col min="20" max="20" width="1" style="19" customWidth="1"/>
    <col min="21" max="21" width="15.42578125" style="19" customWidth="1"/>
    <col min="22" max="22" width="1" style="1" customWidth="1"/>
    <col min="23" max="23" width="12.5703125" style="1" bestFit="1" customWidth="1"/>
    <col min="24" max="24" width="13.7109375" style="1" bestFit="1" customWidth="1"/>
    <col min="25" max="16384" width="9.140625" style="1"/>
  </cols>
  <sheetData>
    <row r="2" spans="1:24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4" ht="27.75" x14ac:dyDescent="0.4">
      <c r="A3" s="21" t="s">
        <v>119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4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6" spans="1:24" ht="27.75" x14ac:dyDescent="0.4">
      <c r="A6" s="21" t="s">
        <v>3</v>
      </c>
      <c r="C6" s="23" t="s">
        <v>121</v>
      </c>
      <c r="D6" s="23" t="s">
        <v>121</v>
      </c>
      <c r="E6" s="23" t="s">
        <v>121</v>
      </c>
      <c r="F6" s="23" t="s">
        <v>121</v>
      </c>
      <c r="G6" s="23" t="s">
        <v>121</v>
      </c>
      <c r="H6" s="23" t="s">
        <v>121</v>
      </c>
      <c r="I6" s="23" t="s">
        <v>121</v>
      </c>
      <c r="J6" s="23" t="s">
        <v>121</v>
      </c>
      <c r="K6" s="23" t="s">
        <v>121</v>
      </c>
      <c r="M6" s="23" t="s">
        <v>122</v>
      </c>
      <c r="N6" s="23" t="s">
        <v>122</v>
      </c>
      <c r="O6" s="23" t="s">
        <v>122</v>
      </c>
      <c r="P6" s="23" t="s">
        <v>122</v>
      </c>
      <c r="Q6" s="23" t="s">
        <v>122</v>
      </c>
      <c r="R6" s="23" t="s">
        <v>122</v>
      </c>
      <c r="S6" s="23" t="s">
        <v>122</v>
      </c>
      <c r="T6" s="23" t="s">
        <v>122</v>
      </c>
      <c r="U6" s="23" t="s">
        <v>122</v>
      </c>
    </row>
    <row r="7" spans="1:24" ht="57" customHeight="1" x14ac:dyDescent="0.4">
      <c r="A7" s="23" t="s">
        <v>3</v>
      </c>
      <c r="C7" s="29" t="s">
        <v>211</v>
      </c>
      <c r="E7" s="24" t="s">
        <v>194</v>
      </c>
      <c r="G7" s="24" t="s">
        <v>195</v>
      </c>
      <c r="I7" s="24" t="s">
        <v>90</v>
      </c>
      <c r="K7" s="29" t="s">
        <v>213</v>
      </c>
      <c r="M7" s="29" t="s">
        <v>212</v>
      </c>
      <c r="O7" s="24" t="s">
        <v>194</v>
      </c>
      <c r="Q7" s="24" t="s">
        <v>195</v>
      </c>
      <c r="S7" s="24" t="s">
        <v>90</v>
      </c>
      <c r="U7" s="29" t="s">
        <v>214</v>
      </c>
    </row>
    <row r="8" spans="1:24" ht="29.25" customHeight="1" x14ac:dyDescent="0.6">
      <c r="A8" s="43" t="s">
        <v>56</v>
      </c>
      <c r="C8" s="30">
        <v>0</v>
      </c>
      <c r="D8" s="31"/>
      <c r="E8" s="32">
        <v>-10681757940</v>
      </c>
      <c r="F8" s="32"/>
      <c r="G8" s="32">
        <v>1856498323</v>
      </c>
      <c r="H8" s="32"/>
      <c r="I8" s="32">
        <v>-8825259617</v>
      </c>
      <c r="J8" s="31"/>
      <c r="K8" s="33">
        <f>I8/795358050382*100</f>
        <v>-1.1095958119442362</v>
      </c>
      <c r="L8" s="31"/>
      <c r="M8" s="32">
        <v>0</v>
      </c>
      <c r="N8" s="32"/>
      <c r="O8" s="32">
        <v>19872536700</v>
      </c>
      <c r="P8" s="32"/>
      <c r="Q8" s="32">
        <v>1865184825</v>
      </c>
      <c r="R8" s="32"/>
      <c r="S8" s="34">
        <f>M8+O8+Q8</f>
        <v>21737721525</v>
      </c>
      <c r="T8" s="35"/>
      <c r="U8" s="36">
        <f t="shared" ref="U8:U22" si="0">S8/304877521045*100</f>
        <v>7.1299850020072508</v>
      </c>
      <c r="X8" s="16"/>
    </row>
    <row r="9" spans="1:24" ht="29.25" customHeight="1" x14ac:dyDescent="0.6">
      <c r="A9" s="43" t="s">
        <v>48</v>
      </c>
      <c r="C9" s="30">
        <v>0</v>
      </c>
      <c r="D9" s="31"/>
      <c r="E9" s="32">
        <v>-13332198429</v>
      </c>
      <c r="F9" s="32"/>
      <c r="G9" s="32">
        <v>4182369301</v>
      </c>
      <c r="H9" s="32"/>
      <c r="I9" s="32">
        <v>-9149829128</v>
      </c>
      <c r="J9" s="31"/>
      <c r="K9" s="33">
        <f>I9/795358050382*100</f>
        <v>-1.1504037865217378</v>
      </c>
      <c r="L9" s="31"/>
      <c r="M9" s="32">
        <v>10442073000</v>
      </c>
      <c r="N9" s="32"/>
      <c r="O9" s="32">
        <v>2950340059</v>
      </c>
      <c r="P9" s="32"/>
      <c r="Q9" s="32">
        <v>-4429692135</v>
      </c>
      <c r="R9" s="32"/>
      <c r="S9" s="34">
        <f t="shared" ref="S9:S72" si="1">M9+O9+Q9</f>
        <v>8962720924</v>
      </c>
      <c r="T9" s="35"/>
      <c r="U9" s="36">
        <f t="shared" si="0"/>
        <v>2.9397775517458045</v>
      </c>
    </row>
    <row r="10" spans="1:24" ht="29.25" customHeight="1" x14ac:dyDescent="0.6">
      <c r="A10" s="43" t="s">
        <v>33</v>
      </c>
      <c r="C10" s="30">
        <v>0</v>
      </c>
      <c r="D10" s="31"/>
      <c r="E10" s="32">
        <v>0</v>
      </c>
      <c r="F10" s="32"/>
      <c r="G10" s="32">
        <v>0</v>
      </c>
      <c r="H10" s="32"/>
      <c r="I10" s="32">
        <v>0</v>
      </c>
      <c r="J10" s="31"/>
      <c r="K10" s="33">
        <f t="shared" ref="K10:K73" si="2">I10/795358050382*100</f>
        <v>0</v>
      </c>
      <c r="L10" s="31"/>
      <c r="M10" s="32">
        <v>0</v>
      </c>
      <c r="N10" s="32"/>
      <c r="O10" s="32">
        <v>0</v>
      </c>
      <c r="P10" s="32"/>
      <c r="Q10" s="32">
        <v>0</v>
      </c>
      <c r="R10" s="32"/>
      <c r="S10" s="34">
        <f t="shared" si="1"/>
        <v>0</v>
      </c>
      <c r="T10" s="35"/>
      <c r="U10" s="36">
        <f t="shared" si="0"/>
        <v>0</v>
      </c>
    </row>
    <row r="11" spans="1:24" ht="29.25" customHeight="1" x14ac:dyDescent="0.6">
      <c r="A11" s="43" t="s">
        <v>45</v>
      </c>
      <c r="C11" s="30">
        <v>0</v>
      </c>
      <c r="D11" s="31"/>
      <c r="E11" s="32">
        <v>0</v>
      </c>
      <c r="F11" s="32"/>
      <c r="G11" s="32">
        <v>16186677476</v>
      </c>
      <c r="H11" s="32"/>
      <c r="I11" s="32">
        <v>16186677476</v>
      </c>
      <c r="J11" s="31"/>
      <c r="K11" s="33">
        <f t="shared" si="2"/>
        <v>2.0351434763532916</v>
      </c>
      <c r="L11" s="31"/>
      <c r="M11" s="32">
        <v>0</v>
      </c>
      <c r="N11" s="32"/>
      <c r="O11" s="32">
        <v>0</v>
      </c>
      <c r="P11" s="32"/>
      <c r="Q11" s="32">
        <v>16186677476</v>
      </c>
      <c r="R11" s="32"/>
      <c r="S11" s="34">
        <f t="shared" si="1"/>
        <v>16186677476</v>
      </c>
      <c r="T11" s="35"/>
      <c r="U11" s="36">
        <f t="shared" si="0"/>
        <v>5.3092394022748701</v>
      </c>
    </row>
    <row r="12" spans="1:24" ht="29.25" customHeight="1" x14ac:dyDescent="0.6">
      <c r="A12" s="43" t="s">
        <v>20</v>
      </c>
      <c r="C12" s="30">
        <v>0</v>
      </c>
      <c r="D12" s="31"/>
      <c r="E12" s="32">
        <v>0</v>
      </c>
      <c r="F12" s="32"/>
      <c r="G12" s="32">
        <v>-341541149</v>
      </c>
      <c r="H12" s="32"/>
      <c r="I12" s="32">
        <v>-341541149</v>
      </c>
      <c r="J12" s="31"/>
      <c r="K12" s="33">
        <f t="shared" si="2"/>
        <v>-4.2941810777669537E-2</v>
      </c>
      <c r="L12" s="31"/>
      <c r="M12" s="32">
        <v>0</v>
      </c>
      <c r="N12" s="32"/>
      <c r="O12" s="32">
        <v>0</v>
      </c>
      <c r="P12" s="32"/>
      <c r="Q12" s="32">
        <v>-341541149</v>
      </c>
      <c r="R12" s="32"/>
      <c r="S12" s="34">
        <f t="shared" si="1"/>
        <v>-341541149</v>
      </c>
      <c r="T12" s="35"/>
      <c r="U12" s="36">
        <f t="shared" si="0"/>
        <v>-0.11202569078537884</v>
      </c>
    </row>
    <row r="13" spans="1:24" ht="29.25" customHeight="1" x14ac:dyDescent="0.6">
      <c r="A13" s="43" t="s">
        <v>53</v>
      </c>
      <c r="C13" s="30">
        <v>0</v>
      </c>
      <c r="D13" s="31"/>
      <c r="E13" s="32">
        <v>-36641542442</v>
      </c>
      <c r="F13" s="32"/>
      <c r="G13" s="32">
        <v>-49302116</v>
      </c>
      <c r="H13" s="32"/>
      <c r="I13" s="32">
        <v>-36690844558</v>
      </c>
      <c r="J13" s="31"/>
      <c r="K13" s="33">
        <f t="shared" si="2"/>
        <v>-4.6131229249993595</v>
      </c>
      <c r="L13" s="31"/>
      <c r="M13" s="32">
        <v>33293833185</v>
      </c>
      <c r="N13" s="32"/>
      <c r="O13" s="32">
        <v>-19930708342</v>
      </c>
      <c r="P13" s="32"/>
      <c r="Q13" s="32">
        <v>-49302116</v>
      </c>
      <c r="R13" s="32"/>
      <c r="S13" s="34">
        <f t="shared" si="1"/>
        <v>13313822727</v>
      </c>
      <c r="T13" s="35"/>
      <c r="U13" s="36">
        <f t="shared" si="0"/>
        <v>4.3669414135110589</v>
      </c>
    </row>
    <row r="14" spans="1:24" ht="29.25" customHeight="1" x14ac:dyDescent="0.6">
      <c r="A14" s="43" t="s">
        <v>51</v>
      </c>
      <c r="C14" s="30">
        <v>0</v>
      </c>
      <c r="D14" s="31"/>
      <c r="E14" s="32">
        <v>12862251124</v>
      </c>
      <c r="F14" s="32"/>
      <c r="G14" s="32">
        <v>-3127269300</v>
      </c>
      <c r="H14" s="32"/>
      <c r="I14" s="32">
        <v>9734981824</v>
      </c>
      <c r="J14" s="31"/>
      <c r="K14" s="33">
        <f t="shared" si="2"/>
        <v>1.2239747644880714</v>
      </c>
      <c r="L14" s="31"/>
      <c r="M14" s="32">
        <v>75480000000</v>
      </c>
      <c r="N14" s="32"/>
      <c r="O14" s="32">
        <v>-25458146020</v>
      </c>
      <c r="P14" s="32"/>
      <c r="Q14" s="32">
        <v>-14113088942</v>
      </c>
      <c r="R14" s="32"/>
      <c r="S14" s="34">
        <f t="shared" si="1"/>
        <v>35908765038</v>
      </c>
      <c r="T14" s="35"/>
      <c r="U14" s="36">
        <f t="shared" si="0"/>
        <v>11.778095320021924</v>
      </c>
    </row>
    <row r="15" spans="1:24" ht="29.25" customHeight="1" x14ac:dyDescent="0.6">
      <c r="A15" s="43" t="s">
        <v>34</v>
      </c>
      <c r="C15" s="30">
        <v>0</v>
      </c>
      <c r="D15" s="31"/>
      <c r="E15" s="32">
        <v>9435230767</v>
      </c>
      <c r="F15" s="32"/>
      <c r="G15" s="32">
        <v>5139545217</v>
      </c>
      <c r="H15" s="32"/>
      <c r="I15" s="32">
        <v>14574775984</v>
      </c>
      <c r="J15" s="31"/>
      <c r="K15" s="33">
        <f t="shared" si="2"/>
        <v>1.8324798469066765</v>
      </c>
      <c r="L15" s="31"/>
      <c r="M15" s="32">
        <v>2250000000</v>
      </c>
      <c r="N15" s="32"/>
      <c r="O15" s="32">
        <v>11842027879</v>
      </c>
      <c r="P15" s="32"/>
      <c r="Q15" s="32">
        <v>5139545217</v>
      </c>
      <c r="R15" s="32"/>
      <c r="S15" s="34">
        <f t="shared" si="1"/>
        <v>19231573096</v>
      </c>
      <c r="T15" s="35"/>
      <c r="U15" s="36">
        <f t="shared" si="0"/>
        <v>6.3079668944045943</v>
      </c>
    </row>
    <row r="16" spans="1:24" ht="29.25" customHeight="1" x14ac:dyDescent="0.6">
      <c r="A16" s="43" t="s">
        <v>22</v>
      </c>
      <c r="C16" s="30">
        <v>0</v>
      </c>
      <c r="D16" s="31"/>
      <c r="E16" s="32">
        <v>-29517303429</v>
      </c>
      <c r="F16" s="32"/>
      <c r="G16" s="32">
        <v>-704181107</v>
      </c>
      <c r="H16" s="32"/>
      <c r="I16" s="32">
        <v>-30221484536</v>
      </c>
      <c r="J16" s="31"/>
      <c r="K16" s="33">
        <f t="shared" si="2"/>
        <v>-3.7997332800598445</v>
      </c>
      <c r="L16" s="31"/>
      <c r="M16" s="32">
        <v>42322500000</v>
      </c>
      <c r="N16" s="32"/>
      <c r="O16" s="32">
        <v>-13239849580</v>
      </c>
      <c r="P16" s="32"/>
      <c r="Q16" s="32">
        <v>2748977116</v>
      </c>
      <c r="R16" s="32"/>
      <c r="S16" s="34">
        <f t="shared" si="1"/>
        <v>31831627536</v>
      </c>
      <c r="T16" s="35"/>
      <c r="U16" s="36">
        <f t="shared" si="0"/>
        <v>10.44079190453062</v>
      </c>
    </row>
    <row r="17" spans="1:21" ht="29.25" customHeight="1" x14ac:dyDescent="0.6">
      <c r="A17" s="43" t="s">
        <v>44</v>
      </c>
      <c r="C17" s="30">
        <v>0</v>
      </c>
      <c r="D17" s="31"/>
      <c r="E17" s="32">
        <v>-62941655372</v>
      </c>
      <c r="F17" s="32"/>
      <c r="G17" s="32">
        <v>22033528563</v>
      </c>
      <c r="H17" s="32"/>
      <c r="I17" s="32">
        <v>-40908126809</v>
      </c>
      <c r="J17" s="31"/>
      <c r="K17" s="33">
        <f t="shared" si="2"/>
        <v>-5.1433598728713896</v>
      </c>
      <c r="L17" s="31"/>
      <c r="M17" s="32">
        <v>0</v>
      </c>
      <c r="N17" s="32"/>
      <c r="O17" s="32">
        <v>87080318499</v>
      </c>
      <c r="P17" s="32"/>
      <c r="Q17" s="32">
        <v>35757192237</v>
      </c>
      <c r="R17" s="32"/>
      <c r="S17" s="34">
        <f t="shared" si="1"/>
        <v>122837510736</v>
      </c>
      <c r="T17" s="35"/>
      <c r="U17" s="36">
        <f t="shared" si="0"/>
        <v>40.290773263624494</v>
      </c>
    </row>
    <row r="18" spans="1:21" ht="29.25" customHeight="1" x14ac:dyDescent="0.6">
      <c r="A18" s="43" t="s">
        <v>176</v>
      </c>
      <c r="C18" s="30">
        <v>0</v>
      </c>
      <c r="D18" s="31"/>
      <c r="E18" s="32">
        <v>0</v>
      </c>
      <c r="F18" s="32"/>
      <c r="G18" s="32">
        <v>0</v>
      </c>
      <c r="H18" s="32"/>
      <c r="I18" s="32">
        <v>0</v>
      </c>
      <c r="J18" s="31"/>
      <c r="K18" s="33">
        <f t="shared" si="2"/>
        <v>0</v>
      </c>
      <c r="L18" s="31"/>
      <c r="M18" s="32">
        <v>0</v>
      </c>
      <c r="N18" s="32"/>
      <c r="O18" s="32">
        <v>0</v>
      </c>
      <c r="P18" s="32"/>
      <c r="Q18" s="32">
        <v>420608849</v>
      </c>
      <c r="R18" s="32"/>
      <c r="S18" s="34">
        <f t="shared" si="1"/>
        <v>420608849</v>
      </c>
      <c r="T18" s="35"/>
      <c r="U18" s="36">
        <f t="shared" si="0"/>
        <v>0.13795994127685066</v>
      </c>
    </row>
    <row r="19" spans="1:21" ht="29.25" customHeight="1" x14ac:dyDescent="0.6">
      <c r="A19" s="43" t="s">
        <v>32</v>
      </c>
      <c r="C19" s="30">
        <v>0</v>
      </c>
      <c r="D19" s="31"/>
      <c r="E19" s="32">
        <v>-2550104507</v>
      </c>
      <c r="F19" s="32"/>
      <c r="G19" s="32">
        <v>0</v>
      </c>
      <c r="H19" s="32"/>
      <c r="I19" s="32">
        <v>-2550104507</v>
      </c>
      <c r="J19" s="31"/>
      <c r="K19" s="33">
        <f t="shared" si="2"/>
        <v>-0.32062346081431103</v>
      </c>
      <c r="L19" s="31"/>
      <c r="M19" s="32">
        <v>10193040455</v>
      </c>
      <c r="N19" s="32"/>
      <c r="O19" s="32">
        <v>21570991811</v>
      </c>
      <c r="P19" s="32"/>
      <c r="Q19" s="32">
        <v>-8763315308</v>
      </c>
      <c r="R19" s="32"/>
      <c r="S19" s="34">
        <f t="shared" si="1"/>
        <v>23000716958</v>
      </c>
      <c r="T19" s="35"/>
      <c r="U19" s="36">
        <f t="shared" si="0"/>
        <v>7.5442482211094495</v>
      </c>
    </row>
    <row r="20" spans="1:21" ht="29.25" customHeight="1" x14ac:dyDescent="0.6">
      <c r="A20" s="43" t="s">
        <v>35</v>
      </c>
      <c r="C20" s="30">
        <v>0</v>
      </c>
      <c r="D20" s="31"/>
      <c r="E20" s="32">
        <v>-28185033318</v>
      </c>
      <c r="F20" s="32"/>
      <c r="G20" s="32">
        <v>0</v>
      </c>
      <c r="H20" s="32"/>
      <c r="I20" s="32">
        <v>-28185033318</v>
      </c>
      <c r="J20" s="31"/>
      <c r="K20" s="33">
        <f t="shared" si="2"/>
        <v>-3.54369120982218</v>
      </c>
      <c r="L20" s="31"/>
      <c r="M20" s="32">
        <v>57084314600</v>
      </c>
      <c r="N20" s="32"/>
      <c r="O20" s="32">
        <v>-21449636765</v>
      </c>
      <c r="P20" s="32"/>
      <c r="Q20" s="32">
        <v>6446383419</v>
      </c>
      <c r="R20" s="32"/>
      <c r="S20" s="34">
        <f t="shared" si="1"/>
        <v>42081061254</v>
      </c>
      <c r="T20" s="35"/>
      <c r="U20" s="36">
        <f t="shared" si="0"/>
        <v>13.802611983252392</v>
      </c>
    </row>
    <row r="21" spans="1:21" ht="29.25" customHeight="1" x14ac:dyDescent="0.6">
      <c r="A21" s="43" t="s">
        <v>162</v>
      </c>
      <c r="C21" s="30">
        <v>0</v>
      </c>
      <c r="D21" s="31"/>
      <c r="E21" s="32">
        <v>0</v>
      </c>
      <c r="F21" s="32"/>
      <c r="G21" s="32">
        <v>0</v>
      </c>
      <c r="H21" s="32"/>
      <c r="I21" s="32">
        <v>0</v>
      </c>
      <c r="J21" s="31"/>
      <c r="K21" s="33">
        <f t="shared" si="2"/>
        <v>0</v>
      </c>
      <c r="L21" s="31"/>
      <c r="M21" s="32">
        <v>472594080</v>
      </c>
      <c r="N21" s="32"/>
      <c r="O21" s="32">
        <v>0</v>
      </c>
      <c r="P21" s="32"/>
      <c r="Q21" s="32">
        <v>-13210707001</v>
      </c>
      <c r="R21" s="32"/>
      <c r="S21" s="34">
        <f t="shared" si="1"/>
        <v>-12738112921</v>
      </c>
      <c r="T21" s="35"/>
      <c r="U21" s="36">
        <f t="shared" si="0"/>
        <v>-4.1781082702780994</v>
      </c>
    </row>
    <row r="22" spans="1:21" ht="29.25" customHeight="1" x14ac:dyDescent="0.6">
      <c r="A22" s="43" t="s">
        <v>177</v>
      </c>
      <c r="C22" s="30">
        <v>0</v>
      </c>
      <c r="D22" s="31"/>
      <c r="E22" s="32">
        <v>0</v>
      </c>
      <c r="F22" s="32"/>
      <c r="G22" s="32">
        <v>0</v>
      </c>
      <c r="H22" s="32"/>
      <c r="I22" s="32">
        <v>0</v>
      </c>
      <c r="J22" s="31"/>
      <c r="K22" s="33">
        <f t="shared" si="2"/>
        <v>0</v>
      </c>
      <c r="L22" s="31"/>
      <c r="M22" s="32">
        <v>0</v>
      </c>
      <c r="N22" s="32"/>
      <c r="O22" s="32">
        <v>0</v>
      </c>
      <c r="P22" s="32"/>
      <c r="Q22" s="32">
        <v>0</v>
      </c>
      <c r="R22" s="32"/>
      <c r="S22" s="34">
        <f t="shared" si="1"/>
        <v>0</v>
      </c>
      <c r="T22" s="35"/>
      <c r="U22" s="36">
        <f t="shared" si="0"/>
        <v>0</v>
      </c>
    </row>
    <row r="23" spans="1:21" ht="29.25" customHeight="1" x14ac:dyDescent="0.6">
      <c r="A23" s="43" t="s">
        <v>25</v>
      </c>
      <c r="C23" s="30">
        <v>0</v>
      </c>
      <c r="D23" s="31"/>
      <c r="E23" s="32">
        <v>1294023753</v>
      </c>
      <c r="F23" s="32"/>
      <c r="G23" s="32">
        <v>0</v>
      </c>
      <c r="H23" s="32"/>
      <c r="I23" s="32">
        <v>1294023753</v>
      </c>
      <c r="J23" s="31"/>
      <c r="K23" s="33">
        <f t="shared" si="2"/>
        <v>0.16269700826923139</v>
      </c>
      <c r="L23" s="31"/>
      <c r="M23" s="32">
        <v>0</v>
      </c>
      <c r="N23" s="32"/>
      <c r="O23" s="32">
        <v>20195499077</v>
      </c>
      <c r="P23" s="32"/>
      <c r="Q23" s="32">
        <v>27520516684</v>
      </c>
      <c r="R23" s="32"/>
      <c r="S23" s="34">
        <f t="shared" si="1"/>
        <v>47716015761</v>
      </c>
      <c r="T23" s="35"/>
      <c r="U23" s="36">
        <f t="shared" ref="U23:U85" si="3">S23/304877521045*100</f>
        <v>15.650880260849767</v>
      </c>
    </row>
    <row r="24" spans="1:21" ht="29.25" customHeight="1" x14ac:dyDescent="0.6">
      <c r="A24" s="43" t="s">
        <v>178</v>
      </c>
      <c r="C24" s="30">
        <v>0</v>
      </c>
      <c r="D24" s="31"/>
      <c r="E24" s="32">
        <v>0</v>
      </c>
      <c r="F24" s="32"/>
      <c r="G24" s="32">
        <v>0</v>
      </c>
      <c r="H24" s="32"/>
      <c r="I24" s="32">
        <v>0</v>
      </c>
      <c r="J24" s="31"/>
      <c r="K24" s="33">
        <f t="shared" si="2"/>
        <v>0</v>
      </c>
      <c r="L24" s="31"/>
      <c r="M24" s="32">
        <v>0</v>
      </c>
      <c r="N24" s="32"/>
      <c r="O24" s="32">
        <v>0</v>
      </c>
      <c r="P24" s="32"/>
      <c r="Q24" s="32">
        <v>-4733007536</v>
      </c>
      <c r="R24" s="32"/>
      <c r="S24" s="34">
        <f t="shared" si="1"/>
        <v>-4733007536</v>
      </c>
      <c r="T24" s="35"/>
      <c r="U24" s="36">
        <f t="shared" si="3"/>
        <v>-1.5524291590200272</v>
      </c>
    </row>
    <row r="25" spans="1:21" ht="29.25" customHeight="1" x14ac:dyDescent="0.6">
      <c r="A25" s="43" t="s">
        <v>16</v>
      </c>
      <c r="C25" s="30">
        <v>0</v>
      </c>
      <c r="D25" s="31"/>
      <c r="E25" s="32">
        <v>-33122740050</v>
      </c>
      <c r="F25" s="32"/>
      <c r="G25" s="32">
        <v>0</v>
      </c>
      <c r="H25" s="32"/>
      <c r="I25" s="32">
        <v>-33122740050</v>
      </c>
      <c r="J25" s="31"/>
      <c r="K25" s="33">
        <f t="shared" si="2"/>
        <v>-4.1645067946557628</v>
      </c>
      <c r="L25" s="31"/>
      <c r="M25" s="32">
        <v>3370500000</v>
      </c>
      <c r="N25" s="32"/>
      <c r="O25" s="32">
        <v>-47957064453</v>
      </c>
      <c r="P25" s="32"/>
      <c r="Q25" s="32">
        <v>-308452697</v>
      </c>
      <c r="R25" s="32"/>
      <c r="S25" s="34">
        <f t="shared" si="1"/>
        <v>-44895017150</v>
      </c>
      <c r="T25" s="35"/>
      <c r="U25" s="36">
        <f t="shared" si="3"/>
        <v>-14.725591114791795</v>
      </c>
    </row>
    <row r="26" spans="1:21" ht="29.25" customHeight="1" x14ac:dyDescent="0.6">
      <c r="A26" s="43" t="s">
        <v>179</v>
      </c>
      <c r="C26" s="30">
        <v>0</v>
      </c>
      <c r="D26" s="31"/>
      <c r="E26" s="32">
        <v>0</v>
      </c>
      <c r="F26" s="32"/>
      <c r="G26" s="32">
        <v>0</v>
      </c>
      <c r="H26" s="32"/>
      <c r="I26" s="32">
        <v>0</v>
      </c>
      <c r="J26" s="31"/>
      <c r="K26" s="33">
        <f t="shared" si="2"/>
        <v>0</v>
      </c>
      <c r="L26" s="31"/>
      <c r="M26" s="32">
        <v>0</v>
      </c>
      <c r="N26" s="32"/>
      <c r="O26" s="32">
        <v>0</v>
      </c>
      <c r="P26" s="32"/>
      <c r="Q26" s="32">
        <v>-2963199418</v>
      </c>
      <c r="R26" s="32"/>
      <c r="S26" s="34">
        <f t="shared" si="1"/>
        <v>-2963199418</v>
      </c>
      <c r="T26" s="35"/>
      <c r="U26" s="36">
        <f t="shared" si="3"/>
        <v>-0.97193109148989409</v>
      </c>
    </row>
    <row r="27" spans="1:21" ht="29.25" customHeight="1" x14ac:dyDescent="0.6">
      <c r="A27" s="43" t="s">
        <v>146</v>
      </c>
      <c r="C27" s="30">
        <v>0</v>
      </c>
      <c r="D27" s="31"/>
      <c r="E27" s="32">
        <v>0</v>
      </c>
      <c r="F27" s="32"/>
      <c r="G27" s="32">
        <v>0</v>
      </c>
      <c r="H27" s="32"/>
      <c r="I27" s="32">
        <v>0</v>
      </c>
      <c r="J27" s="31"/>
      <c r="K27" s="33">
        <f t="shared" si="2"/>
        <v>0</v>
      </c>
      <c r="L27" s="31"/>
      <c r="M27" s="32">
        <v>13640000000</v>
      </c>
      <c r="N27" s="32"/>
      <c r="O27" s="32">
        <v>0</v>
      </c>
      <c r="P27" s="32"/>
      <c r="Q27" s="32">
        <v>-50041767819</v>
      </c>
      <c r="R27" s="32"/>
      <c r="S27" s="34">
        <f t="shared" si="1"/>
        <v>-36401767819</v>
      </c>
      <c r="T27" s="35"/>
      <c r="U27" s="36">
        <f t="shared" si="3"/>
        <v>-11.939800512097149</v>
      </c>
    </row>
    <row r="28" spans="1:21" ht="29.25" customHeight="1" x14ac:dyDescent="0.6">
      <c r="A28" s="43" t="s">
        <v>142</v>
      </c>
      <c r="C28" s="30">
        <v>0</v>
      </c>
      <c r="D28" s="31"/>
      <c r="E28" s="32">
        <v>0</v>
      </c>
      <c r="F28" s="32"/>
      <c r="G28" s="32">
        <v>0</v>
      </c>
      <c r="H28" s="32"/>
      <c r="I28" s="32">
        <v>0</v>
      </c>
      <c r="J28" s="31"/>
      <c r="K28" s="33">
        <f t="shared" si="2"/>
        <v>0</v>
      </c>
      <c r="L28" s="31"/>
      <c r="M28" s="32">
        <v>839011473</v>
      </c>
      <c r="N28" s="32"/>
      <c r="O28" s="32">
        <v>0</v>
      </c>
      <c r="P28" s="32"/>
      <c r="Q28" s="32">
        <v>-8540694808</v>
      </c>
      <c r="R28" s="32"/>
      <c r="S28" s="34">
        <f t="shared" si="1"/>
        <v>-7701683335</v>
      </c>
      <c r="T28" s="35"/>
      <c r="U28" s="36">
        <f t="shared" si="3"/>
        <v>-2.5261565065871907</v>
      </c>
    </row>
    <row r="29" spans="1:21" ht="29.25" customHeight="1" x14ac:dyDescent="0.6">
      <c r="A29" s="43" t="s">
        <v>180</v>
      </c>
      <c r="C29" s="30">
        <v>0</v>
      </c>
      <c r="D29" s="31"/>
      <c r="E29" s="32">
        <v>0</v>
      </c>
      <c r="F29" s="32"/>
      <c r="G29" s="32">
        <v>0</v>
      </c>
      <c r="H29" s="32"/>
      <c r="I29" s="32">
        <v>0</v>
      </c>
      <c r="J29" s="31"/>
      <c r="K29" s="33">
        <f t="shared" si="2"/>
        <v>0</v>
      </c>
      <c r="L29" s="31"/>
      <c r="M29" s="32">
        <v>0</v>
      </c>
      <c r="N29" s="32"/>
      <c r="O29" s="32">
        <v>0</v>
      </c>
      <c r="P29" s="32"/>
      <c r="Q29" s="32">
        <v>11862498688</v>
      </c>
      <c r="R29" s="32"/>
      <c r="S29" s="34">
        <f t="shared" si="1"/>
        <v>11862498688</v>
      </c>
      <c r="T29" s="35"/>
      <c r="U29" s="36">
        <f t="shared" si="3"/>
        <v>3.8909063047154246</v>
      </c>
    </row>
    <row r="30" spans="1:21" ht="29.25" customHeight="1" x14ac:dyDescent="0.6">
      <c r="A30" s="43" t="s">
        <v>181</v>
      </c>
      <c r="C30" s="30">
        <v>0</v>
      </c>
      <c r="D30" s="31"/>
      <c r="E30" s="32">
        <v>0</v>
      </c>
      <c r="F30" s="32"/>
      <c r="G30" s="32">
        <v>0</v>
      </c>
      <c r="H30" s="32"/>
      <c r="I30" s="32">
        <v>0</v>
      </c>
      <c r="J30" s="31"/>
      <c r="K30" s="33">
        <f t="shared" si="2"/>
        <v>0</v>
      </c>
      <c r="L30" s="31"/>
      <c r="M30" s="32">
        <v>0</v>
      </c>
      <c r="N30" s="32"/>
      <c r="O30" s="32">
        <v>0</v>
      </c>
      <c r="P30" s="32"/>
      <c r="Q30" s="32">
        <v>28149040959</v>
      </c>
      <c r="R30" s="32"/>
      <c r="S30" s="34">
        <f t="shared" si="1"/>
        <v>28149040959</v>
      </c>
      <c r="T30" s="35"/>
      <c r="U30" s="36">
        <f t="shared" si="3"/>
        <v>9.2329014164495238</v>
      </c>
    </row>
    <row r="31" spans="1:21" ht="29.25" customHeight="1" x14ac:dyDescent="0.6">
      <c r="A31" s="43" t="s">
        <v>182</v>
      </c>
      <c r="C31" s="30">
        <v>0</v>
      </c>
      <c r="D31" s="31"/>
      <c r="E31" s="32">
        <v>0</v>
      </c>
      <c r="F31" s="32"/>
      <c r="G31" s="32">
        <v>0</v>
      </c>
      <c r="H31" s="32"/>
      <c r="I31" s="32">
        <v>0</v>
      </c>
      <c r="J31" s="31"/>
      <c r="K31" s="33">
        <f t="shared" si="2"/>
        <v>0</v>
      </c>
      <c r="L31" s="31"/>
      <c r="M31" s="32">
        <v>0</v>
      </c>
      <c r="N31" s="32"/>
      <c r="O31" s="32">
        <v>0</v>
      </c>
      <c r="P31" s="32"/>
      <c r="Q31" s="32">
        <v>-9993971241</v>
      </c>
      <c r="R31" s="32"/>
      <c r="S31" s="34">
        <f t="shared" si="1"/>
        <v>-9993971241</v>
      </c>
      <c r="T31" s="35"/>
      <c r="U31" s="36">
        <f t="shared" si="3"/>
        <v>-3.2780282412244119</v>
      </c>
    </row>
    <row r="32" spans="1:21" ht="29.25" customHeight="1" x14ac:dyDescent="0.6">
      <c r="A32" s="43" t="s">
        <v>183</v>
      </c>
      <c r="C32" s="30">
        <v>0</v>
      </c>
      <c r="D32" s="31"/>
      <c r="E32" s="32">
        <v>0</v>
      </c>
      <c r="F32" s="32"/>
      <c r="G32" s="32">
        <v>0</v>
      </c>
      <c r="H32" s="32"/>
      <c r="I32" s="32">
        <v>0</v>
      </c>
      <c r="J32" s="31"/>
      <c r="K32" s="33">
        <f t="shared" si="2"/>
        <v>0</v>
      </c>
      <c r="L32" s="31"/>
      <c r="M32" s="32">
        <v>0</v>
      </c>
      <c r="N32" s="32"/>
      <c r="O32" s="32">
        <v>0</v>
      </c>
      <c r="P32" s="32"/>
      <c r="Q32" s="32">
        <v>1335371961</v>
      </c>
      <c r="R32" s="32"/>
      <c r="S32" s="34">
        <f t="shared" si="1"/>
        <v>1335371961</v>
      </c>
      <c r="T32" s="35"/>
      <c r="U32" s="36">
        <f t="shared" si="3"/>
        <v>0.4380027613786911</v>
      </c>
    </row>
    <row r="33" spans="1:21" ht="29.25" customHeight="1" x14ac:dyDescent="0.6">
      <c r="A33" s="43" t="s">
        <v>154</v>
      </c>
      <c r="C33" s="30">
        <v>0</v>
      </c>
      <c r="D33" s="31"/>
      <c r="E33" s="32">
        <v>0</v>
      </c>
      <c r="F33" s="32"/>
      <c r="G33" s="32">
        <v>0</v>
      </c>
      <c r="H33" s="32"/>
      <c r="I33" s="32">
        <v>0</v>
      </c>
      <c r="J33" s="31"/>
      <c r="K33" s="33">
        <f t="shared" si="2"/>
        <v>0</v>
      </c>
      <c r="L33" s="31"/>
      <c r="M33" s="32">
        <v>19986585500</v>
      </c>
      <c r="N33" s="32"/>
      <c r="O33" s="32">
        <v>0</v>
      </c>
      <c r="P33" s="32"/>
      <c r="Q33" s="32">
        <v>-6647779789</v>
      </c>
      <c r="R33" s="32"/>
      <c r="S33" s="34">
        <f t="shared" si="1"/>
        <v>13338805711</v>
      </c>
      <c r="T33" s="35"/>
      <c r="U33" s="36">
        <f t="shared" si="3"/>
        <v>4.3751358464473959</v>
      </c>
    </row>
    <row r="34" spans="1:21" ht="29.25" customHeight="1" x14ac:dyDescent="0.6">
      <c r="A34" s="43" t="s">
        <v>151</v>
      </c>
      <c r="C34" s="30">
        <v>0</v>
      </c>
      <c r="D34" s="31"/>
      <c r="E34" s="32">
        <v>0</v>
      </c>
      <c r="F34" s="32"/>
      <c r="G34" s="32">
        <v>0</v>
      </c>
      <c r="H34" s="32"/>
      <c r="I34" s="32">
        <v>0</v>
      </c>
      <c r="J34" s="31"/>
      <c r="K34" s="33">
        <f t="shared" si="2"/>
        <v>0</v>
      </c>
      <c r="L34" s="31"/>
      <c r="M34" s="32">
        <v>235500000</v>
      </c>
      <c r="N34" s="32"/>
      <c r="O34" s="32">
        <v>0</v>
      </c>
      <c r="P34" s="32"/>
      <c r="Q34" s="32">
        <v>-5642795054</v>
      </c>
      <c r="R34" s="32"/>
      <c r="S34" s="34">
        <f t="shared" si="1"/>
        <v>-5407295054</v>
      </c>
      <c r="T34" s="35"/>
      <c r="U34" s="36">
        <f t="shared" si="3"/>
        <v>-1.7735958477574612</v>
      </c>
    </row>
    <row r="35" spans="1:21" ht="29.25" customHeight="1" x14ac:dyDescent="0.6">
      <c r="A35" s="43" t="s">
        <v>138</v>
      </c>
      <c r="C35" s="30">
        <v>0</v>
      </c>
      <c r="D35" s="31"/>
      <c r="E35" s="32">
        <v>0</v>
      </c>
      <c r="F35" s="32"/>
      <c r="G35" s="32">
        <v>0</v>
      </c>
      <c r="H35" s="32"/>
      <c r="I35" s="32">
        <v>0</v>
      </c>
      <c r="J35" s="31"/>
      <c r="K35" s="33">
        <f t="shared" si="2"/>
        <v>0</v>
      </c>
      <c r="L35" s="31"/>
      <c r="M35" s="32">
        <v>474000000</v>
      </c>
      <c r="N35" s="32"/>
      <c r="O35" s="32">
        <v>0</v>
      </c>
      <c r="P35" s="32"/>
      <c r="Q35" s="32">
        <v>-11714290919</v>
      </c>
      <c r="R35" s="32"/>
      <c r="S35" s="34">
        <f t="shared" si="1"/>
        <v>-11240290919</v>
      </c>
      <c r="T35" s="35"/>
      <c r="U35" s="36">
        <f t="shared" si="3"/>
        <v>-3.6868218032187849</v>
      </c>
    </row>
    <row r="36" spans="1:21" ht="29.25" customHeight="1" x14ac:dyDescent="0.6">
      <c r="A36" s="43" t="s">
        <v>184</v>
      </c>
      <c r="C36" s="30">
        <v>0</v>
      </c>
      <c r="D36" s="31"/>
      <c r="E36" s="32">
        <v>0</v>
      </c>
      <c r="F36" s="32"/>
      <c r="G36" s="32">
        <v>0</v>
      </c>
      <c r="H36" s="32"/>
      <c r="I36" s="32">
        <v>0</v>
      </c>
      <c r="J36" s="31"/>
      <c r="K36" s="33">
        <f t="shared" si="2"/>
        <v>0</v>
      </c>
      <c r="L36" s="31"/>
      <c r="M36" s="32">
        <v>0</v>
      </c>
      <c r="N36" s="32"/>
      <c r="O36" s="32">
        <v>0</v>
      </c>
      <c r="P36" s="32"/>
      <c r="Q36" s="32">
        <v>172995632</v>
      </c>
      <c r="R36" s="32"/>
      <c r="S36" s="34">
        <f t="shared" si="1"/>
        <v>172995632</v>
      </c>
      <c r="T36" s="35"/>
      <c r="U36" s="36">
        <f t="shared" si="3"/>
        <v>5.6742665515987917E-2</v>
      </c>
    </row>
    <row r="37" spans="1:21" ht="29.25" customHeight="1" x14ac:dyDescent="0.6">
      <c r="A37" s="43" t="s">
        <v>185</v>
      </c>
      <c r="C37" s="30">
        <v>0</v>
      </c>
      <c r="D37" s="31"/>
      <c r="E37" s="32">
        <v>0</v>
      </c>
      <c r="F37" s="32"/>
      <c r="G37" s="32">
        <v>0</v>
      </c>
      <c r="H37" s="32"/>
      <c r="I37" s="32">
        <v>0</v>
      </c>
      <c r="J37" s="31"/>
      <c r="K37" s="33">
        <f t="shared" si="2"/>
        <v>0</v>
      </c>
      <c r="L37" s="31"/>
      <c r="M37" s="32">
        <v>0</v>
      </c>
      <c r="N37" s="32"/>
      <c r="O37" s="32">
        <v>0</v>
      </c>
      <c r="P37" s="32"/>
      <c r="Q37" s="32">
        <v>-14062637528</v>
      </c>
      <c r="R37" s="32"/>
      <c r="S37" s="34">
        <f t="shared" si="1"/>
        <v>-14062637528</v>
      </c>
      <c r="T37" s="35"/>
      <c r="U37" s="36">
        <f t="shared" si="3"/>
        <v>-4.6125530933860981</v>
      </c>
    </row>
    <row r="38" spans="1:21" ht="29.25" customHeight="1" x14ac:dyDescent="0.6">
      <c r="A38" s="43" t="s">
        <v>168</v>
      </c>
      <c r="C38" s="30">
        <v>0</v>
      </c>
      <c r="D38" s="31"/>
      <c r="E38" s="32">
        <v>0</v>
      </c>
      <c r="F38" s="32"/>
      <c r="G38" s="32">
        <v>0</v>
      </c>
      <c r="H38" s="32"/>
      <c r="I38" s="32">
        <v>0</v>
      </c>
      <c r="J38" s="31"/>
      <c r="K38" s="33">
        <f t="shared" si="2"/>
        <v>0</v>
      </c>
      <c r="L38" s="31"/>
      <c r="M38" s="32">
        <v>4250000000</v>
      </c>
      <c r="N38" s="32"/>
      <c r="O38" s="32">
        <v>0</v>
      </c>
      <c r="P38" s="32"/>
      <c r="Q38" s="32">
        <v>-963941277</v>
      </c>
      <c r="R38" s="32"/>
      <c r="S38" s="34">
        <f t="shared" si="1"/>
        <v>3286058723</v>
      </c>
      <c r="T38" s="35"/>
      <c r="U38" s="36">
        <f t="shared" si="3"/>
        <v>1.0778291268364704</v>
      </c>
    </row>
    <row r="39" spans="1:21" ht="29.25" customHeight="1" x14ac:dyDescent="0.6">
      <c r="A39" s="43" t="s">
        <v>21</v>
      </c>
      <c r="C39" s="30">
        <v>0</v>
      </c>
      <c r="D39" s="31"/>
      <c r="E39" s="32">
        <v>11339041</v>
      </c>
      <c r="F39" s="32"/>
      <c r="G39" s="32">
        <v>0</v>
      </c>
      <c r="H39" s="32"/>
      <c r="I39" s="32">
        <v>11339041</v>
      </c>
      <c r="J39" s="31"/>
      <c r="K39" s="33">
        <f t="shared" si="2"/>
        <v>1.4256523831693169E-3</v>
      </c>
      <c r="L39" s="31"/>
      <c r="M39" s="32">
        <v>0</v>
      </c>
      <c r="N39" s="32"/>
      <c r="O39" s="32">
        <v>13509672500</v>
      </c>
      <c r="P39" s="32"/>
      <c r="Q39" s="32">
        <v>71003646</v>
      </c>
      <c r="R39" s="32"/>
      <c r="S39" s="34">
        <f t="shared" si="1"/>
        <v>13580676146</v>
      </c>
      <c r="T39" s="35"/>
      <c r="U39" s="36">
        <f t="shared" si="3"/>
        <v>4.454469486451738</v>
      </c>
    </row>
    <row r="40" spans="1:21" ht="29.25" customHeight="1" x14ac:dyDescent="0.6">
      <c r="A40" s="43" t="s">
        <v>26</v>
      </c>
      <c r="C40" s="30">
        <v>0</v>
      </c>
      <c r="D40" s="31"/>
      <c r="E40" s="32">
        <v>-74851815</v>
      </c>
      <c r="F40" s="32"/>
      <c r="G40" s="32">
        <v>0</v>
      </c>
      <c r="H40" s="32"/>
      <c r="I40" s="32">
        <v>-74851815</v>
      </c>
      <c r="J40" s="31"/>
      <c r="K40" s="33">
        <f t="shared" si="2"/>
        <v>-9.4110840977908831E-3</v>
      </c>
      <c r="L40" s="31"/>
      <c r="M40" s="32">
        <v>1338664000</v>
      </c>
      <c r="N40" s="32"/>
      <c r="O40" s="32">
        <v>-50145475</v>
      </c>
      <c r="P40" s="32"/>
      <c r="Q40" s="32">
        <v>-1618143046</v>
      </c>
      <c r="R40" s="32"/>
      <c r="S40" s="34">
        <f t="shared" si="1"/>
        <v>-329624521</v>
      </c>
      <c r="T40" s="35"/>
      <c r="U40" s="36">
        <f t="shared" si="3"/>
        <v>-0.10811703003559495</v>
      </c>
    </row>
    <row r="41" spans="1:21" ht="29.25" customHeight="1" x14ac:dyDescent="0.6">
      <c r="A41" s="43" t="s">
        <v>170</v>
      </c>
      <c r="C41" s="30">
        <v>0</v>
      </c>
      <c r="D41" s="31"/>
      <c r="E41" s="32">
        <v>0</v>
      </c>
      <c r="F41" s="32"/>
      <c r="G41" s="32">
        <v>0</v>
      </c>
      <c r="H41" s="32"/>
      <c r="I41" s="32">
        <v>0</v>
      </c>
      <c r="J41" s="31"/>
      <c r="K41" s="33">
        <f t="shared" si="2"/>
        <v>0</v>
      </c>
      <c r="L41" s="31"/>
      <c r="M41" s="32">
        <v>0</v>
      </c>
      <c r="N41" s="32"/>
      <c r="O41" s="32">
        <v>0</v>
      </c>
      <c r="P41" s="32"/>
      <c r="Q41" s="32">
        <v>151446</v>
      </c>
      <c r="R41" s="32"/>
      <c r="S41" s="34">
        <f t="shared" si="1"/>
        <v>151446</v>
      </c>
      <c r="T41" s="35"/>
      <c r="U41" s="36">
        <f t="shared" si="3"/>
        <v>4.9674373984970351E-5</v>
      </c>
    </row>
    <row r="42" spans="1:21" ht="29.25" customHeight="1" x14ac:dyDescent="0.6">
      <c r="A42" s="43" t="s">
        <v>186</v>
      </c>
      <c r="C42" s="30">
        <v>0</v>
      </c>
      <c r="D42" s="31"/>
      <c r="E42" s="32">
        <v>0</v>
      </c>
      <c r="F42" s="32"/>
      <c r="G42" s="32">
        <v>0</v>
      </c>
      <c r="H42" s="32"/>
      <c r="I42" s="32">
        <v>0</v>
      </c>
      <c r="J42" s="31"/>
      <c r="K42" s="33">
        <f t="shared" si="2"/>
        <v>0</v>
      </c>
      <c r="L42" s="31"/>
      <c r="M42" s="32">
        <v>0</v>
      </c>
      <c r="N42" s="32"/>
      <c r="O42" s="32">
        <v>0</v>
      </c>
      <c r="P42" s="32"/>
      <c r="Q42" s="32">
        <v>0</v>
      </c>
      <c r="R42" s="32"/>
      <c r="S42" s="34">
        <f t="shared" si="1"/>
        <v>0</v>
      </c>
      <c r="T42" s="35"/>
      <c r="U42" s="36">
        <f t="shared" si="3"/>
        <v>0</v>
      </c>
    </row>
    <row r="43" spans="1:21" ht="29.25" customHeight="1" x14ac:dyDescent="0.6">
      <c r="A43" s="43" t="s">
        <v>170</v>
      </c>
      <c r="C43" s="30">
        <v>0</v>
      </c>
      <c r="D43" s="31"/>
      <c r="E43" s="32">
        <v>0</v>
      </c>
      <c r="F43" s="32"/>
      <c r="G43" s="32">
        <v>0</v>
      </c>
      <c r="H43" s="32"/>
      <c r="I43" s="32">
        <v>0</v>
      </c>
      <c r="J43" s="31"/>
      <c r="K43" s="33">
        <f t="shared" si="2"/>
        <v>0</v>
      </c>
      <c r="L43" s="31"/>
      <c r="M43" s="32">
        <v>1079663</v>
      </c>
      <c r="N43" s="32"/>
      <c r="O43" s="32">
        <v>0</v>
      </c>
      <c r="P43" s="32"/>
      <c r="Q43" s="32">
        <v>104723505</v>
      </c>
      <c r="R43" s="32"/>
      <c r="S43" s="34">
        <f t="shared" si="1"/>
        <v>105803168</v>
      </c>
      <c r="T43" s="35"/>
      <c r="U43" s="36">
        <f t="shared" si="3"/>
        <v>3.4703499174799257E-2</v>
      </c>
    </row>
    <row r="44" spans="1:21" ht="29.25" customHeight="1" x14ac:dyDescent="0.6">
      <c r="A44" s="43" t="s">
        <v>187</v>
      </c>
      <c r="C44" s="30">
        <v>0</v>
      </c>
      <c r="D44" s="31"/>
      <c r="E44" s="32">
        <v>0</v>
      </c>
      <c r="F44" s="32"/>
      <c r="G44" s="32">
        <v>0</v>
      </c>
      <c r="H44" s="32"/>
      <c r="I44" s="32">
        <v>0</v>
      </c>
      <c r="J44" s="31"/>
      <c r="K44" s="33">
        <f t="shared" si="2"/>
        <v>0</v>
      </c>
      <c r="L44" s="31"/>
      <c r="M44" s="32">
        <v>0</v>
      </c>
      <c r="N44" s="32"/>
      <c r="O44" s="32">
        <v>0</v>
      </c>
      <c r="P44" s="32"/>
      <c r="Q44" s="32">
        <v>-8066801984</v>
      </c>
      <c r="R44" s="32"/>
      <c r="S44" s="34">
        <f t="shared" si="1"/>
        <v>-8066801984</v>
      </c>
      <c r="T44" s="35"/>
      <c r="U44" s="36">
        <f t="shared" si="3"/>
        <v>-2.6459156307589295</v>
      </c>
    </row>
    <row r="45" spans="1:21" ht="29.25" customHeight="1" x14ac:dyDescent="0.6">
      <c r="A45" s="43" t="s">
        <v>136</v>
      </c>
      <c r="C45" s="30">
        <v>0</v>
      </c>
      <c r="D45" s="31"/>
      <c r="E45" s="32">
        <v>0</v>
      </c>
      <c r="F45" s="32"/>
      <c r="G45" s="32">
        <v>0</v>
      </c>
      <c r="H45" s="32"/>
      <c r="I45" s="32">
        <v>0</v>
      </c>
      <c r="J45" s="31"/>
      <c r="K45" s="33">
        <f t="shared" si="2"/>
        <v>0</v>
      </c>
      <c r="L45" s="31"/>
      <c r="M45" s="32">
        <v>11250000000</v>
      </c>
      <c r="N45" s="32"/>
      <c r="O45" s="32">
        <v>0</v>
      </c>
      <c r="P45" s="32"/>
      <c r="Q45" s="32">
        <v>-21670096460</v>
      </c>
      <c r="R45" s="32"/>
      <c r="S45" s="34">
        <f t="shared" si="1"/>
        <v>-10420096460</v>
      </c>
      <c r="T45" s="35"/>
      <c r="U45" s="36">
        <f t="shared" si="3"/>
        <v>-3.4177975549932365</v>
      </c>
    </row>
    <row r="46" spans="1:21" ht="29.25" customHeight="1" x14ac:dyDescent="0.6">
      <c r="A46" s="43" t="s">
        <v>57</v>
      </c>
      <c r="C46" s="30">
        <v>0</v>
      </c>
      <c r="D46" s="31"/>
      <c r="E46" s="32">
        <v>835947506</v>
      </c>
      <c r="F46" s="32"/>
      <c r="G46" s="32">
        <v>0</v>
      </c>
      <c r="H46" s="32"/>
      <c r="I46" s="32">
        <v>835947506</v>
      </c>
      <c r="J46" s="31"/>
      <c r="K46" s="33">
        <f t="shared" si="2"/>
        <v>0.10510329349134083</v>
      </c>
      <c r="L46" s="31"/>
      <c r="M46" s="32">
        <v>11200000000</v>
      </c>
      <c r="N46" s="32"/>
      <c r="O46" s="32">
        <v>8839566163</v>
      </c>
      <c r="P46" s="32"/>
      <c r="Q46" s="32">
        <v>-1133216893</v>
      </c>
      <c r="R46" s="32"/>
      <c r="S46" s="34">
        <f t="shared" si="1"/>
        <v>18906349270</v>
      </c>
      <c r="T46" s="35"/>
      <c r="U46" s="36">
        <f t="shared" si="3"/>
        <v>6.2012932948275372</v>
      </c>
    </row>
    <row r="47" spans="1:21" ht="29.25" customHeight="1" x14ac:dyDescent="0.6">
      <c r="A47" s="43" t="s">
        <v>188</v>
      </c>
      <c r="C47" s="30">
        <v>0</v>
      </c>
      <c r="D47" s="31"/>
      <c r="E47" s="32">
        <v>0</v>
      </c>
      <c r="F47" s="32"/>
      <c r="G47" s="32">
        <v>0</v>
      </c>
      <c r="H47" s="32"/>
      <c r="I47" s="32">
        <v>0</v>
      </c>
      <c r="J47" s="31"/>
      <c r="K47" s="33">
        <f t="shared" si="2"/>
        <v>0</v>
      </c>
      <c r="L47" s="31"/>
      <c r="M47" s="32">
        <v>0</v>
      </c>
      <c r="N47" s="32"/>
      <c r="O47" s="32">
        <v>0</v>
      </c>
      <c r="P47" s="32"/>
      <c r="Q47" s="32">
        <v>8218129285</v>
      </c>
      <c r="R47" s="32"/>
      <c r="S47" s="34">
        <f t="shared" si="1"/>
        <v>8218129285</v>
      </c>
      <c r="T47" s="35"/>
      <c r="U47" s="36">
        <f t="shared" si="3"/>
        <v>2.6955510714045077</v>
      </c>
    </row>
    <row r="48" spans="1:21" ht="29.25" customHeight="1" x14ac:dyDescent="0.6">
      <c r="A48" s="43" t="s">
        <v>189</v>
      </c>
      <c r="C48" s="30">
        <v>0</v>
      </c>
      <c r="D48" s="31"/>
      <c r="E48" s="32">
        <v>0</v>
      </c>
      <c r="F48" s="32"/>
      <c r="G48" s="32">
        <v>0</v>
      </c>
      <c r="H48" s="32"/>
      <c r="I48" s="32">
        <v>0</v>
      </c>
      <c r="J48" s="31"/>
      <c r="K48" s="33">
        <f t="shared" si="2"/>
        <v>0</v>
      </c>
      <c r="L48" s="31"/>
      <c r="M48" s="32">
        <v>0</v>
      </c>
      <c r="N48" s="32"/>
      <c r="O48" s="32">
        <v>0</v>
      </c>
      <c r="P48" s="32"/>
      <c r="Q48" s="32">
        <v>-297565952</v>
      </c>
      <c r="R48" s="32"/>
      <c r="S48" s="34">
        <f t="shared" si="1"/>
        <v>-297565952</v>
      </c>
      <c r="T48" s="35"/>
      <c r="U48" s="36">
        <f t="shared" si="3"/>
        <v>-9.760180120202408E-2</v>
      </c>
    </row>
    <row r="49" spans="1:21" ht="29.25" customHeight="1" x14ac:dyDescent="0.6">
      <c r="A49" s="43" t="s">
        <v>31</v>
      </c>
      <c r="C49" s="30">
        <v>0</v>
      </c>
      <c r="D49" s="31"/>
      <c r="E49" s="32">
        <v>-12862345359</v>
      </c>
      <c r="F49" s="32"/>
      <c r="G49" s="32">
        <v>0</v>
      </c>
      <c r="H49" s="32"/>
      <c r="I49" s="32">
        <v>-12862345359</v>
      </c>
      <c r="J49" s="31"/>
      <c r="K49" s="33">
        <f t="shared" si="2"/>
        <v>-1.617176736040125</v>
      </c>
      <c r="L49" s="31"/>
      <c r="M49" s="32">
        <v>150000050</v>
      </c>
      <c r="N49" s="32"/>
      <c r="O49" s="32">
        <v>-4260214991</v>
      </c>
      <c r="P49" s="32"/>
      <c r="Q49" s="32">
        <v>1945218422</v>
      </c>
      <c r="R49" s="32"/>
      <c r="S49" s="34">
        <f t="shared" si="1"/>
        <v>-2164996519</v>
      </c>
      <c r="T49" s="35"/>
      <c r="U49" s="36">
        <f t="shared" si="3"/>
        <v>-0.710120087430272</v>
      </c>
    </row>
    <row r="50" spans="1:21" ht="29.25" customHeight="1" x14ac:dyDescent="0.6">
      <c r="A50" s="43" t="s">
        <v>190</v>
      </c>
      <c r="C50" s="30">
        <v>0</v>
      </c>
      <c r="D50" s="31"/>
      <c r="E50" s="32">
        <v>0</v>
      </c>
      <c r="F50" s="32"/>
      <c r="G50" s="32">
        <v>0</v>
      </c>
      <c r="H50" s="32"/>
      <c r="I50" s="32">
        <v>0</v>
      </c>
      <c r="J50" s="31"/>
      <c r="K50" s="33">
        <f t="shared" si="2"/>
        <v>0</v>
      </c>
      <c r="L50" s="31"/>
      <c r="M50" s="32">
        <v>0</v>
      </c>
      <c r="N50" s="32"/>
      <c r="O50" s="32">
        <v>0</v>
      </c>
      <c r="P50" s="32"/>
      <c r="Q50" s="32">
        <v>2782794293</v>
      </c>
      <c r="R50" s="32"/>
      <c r="S50" s="34">
        <f t="shared" si="1"/>
        <v>2782794293</v>
      </c>
      <c r="T50" s="35"/>
      <c r="U50" s="36">
        <f t="shared" si="3"/>
        <v>0.91275810806309299</v>
      </c>
    </row>
    <row r="51" spans="1:21" ht="29.25" customHeight="1" x14ac:dyDescent="0.6">
      <c r="A51" s="43" t="s">
        <v>38</v>
      </c>
      <c r="C51" s="30">
        <v>0</v>
      </c>
      <c r="D51" s="31"/>
      <c r="E51" s="32">
        <v>-269</v>
      </c>
      <c r="F51" s="32"/>
      <c r="G51" s="32">
        <v>0</v>
      </c>
      <c r="H51" s="32"/>
      <c r="I51" s="32">
        <v>-269</v>
      </c>
      <c r="J51" s="31"/>
      <c r="K51" s="33">
        <f t="shared" si="2"/>
        <v>-3.3821245647894407E-8</v>
      </c>
      <c r="L51" s="31"/>
      <c r="M51" s="32">
        <v>3229926500</v>
      </c>
      <c r="N51" s="32"/>
      <c r="O51" s="32">
        <v>-246</v>
      </c>
      <c r="P51" s="32"/>
      <c r="Q51" s="32">
        <v>-2370370808</v>
      </c>
      <c r="R51" s="32"/>
      <c r="S51" s="34">
        <f t="shared" si="1"/>
        <v>859555446</v>
      </c>
      <c r="T51" s="35"/>
      <c r="U51" s="36">
        <f t="shared" si="3"/>
        <v>0.28193467430913982</v>
      </c>
    </row>
    <row r="52" spans="1:21" ht="29.25" customHeight="1" x14ac:dyDescent="0.6">
      <c r="A52" s="43" t="s">
        <v>43</v>
      </c>
      <c r="C52" s="30">
        <v>0</v>
      </c>
      <c r="D52" s="31"/>
      <c r="E52" s="32">
        <v>-25144815449</v>
      </c>
      <c r="F52" s="32"/>
      <c r="G52" s="32">
        <v>0</v>
      </c>
      <c r="H52" s="32"/>
      <c r="I52" s="32">
        <v>-25144815449</v>
      </c>
      <c r="J52" s="31"/>
      <c r="K52" s="33">
        <f t="shared" si="2"/>
        <v>-3.1614460225710008</v>
      </c>
      <c r="L52" s="31"/>
      <c r="M52" s="32">
        <v>24561290400</v>
      </c>
      <c r="N52" s="32"/>
      <c r="O52" s="32">
        <v>-24459453597</v>
      </c>
      <c r="P52" s="32"/>
      <c r="Q52" s="32">
        <v>-3851730174</v>
      </c>
      <c r="R52" s="32"/>
      <c r="S52" s="34">
        <f t="shared" si="1"/>
        <v>-3749893371</v>
      </c>
      <c r="T52" s="35"/>
      <c r="U52" s="36">
        <f t="shared" si="3"/>
        <v>-1.2299671547271978</v>
      </c>
    </row>
    <row r="53" spans="1:21" ht="29.25" customHeight="1" x14ac:dyDescent="0.6">
      <c r="A53" s="43" t="s">
        <v>42</v>
      </c>
      <c r="C53" s="30">
        <v>0</v>
      </c>
      <c r="D53" s="31"/>
      <c r="E53" s="32">
        <v>-10560787200</v>
      </c>
      <c r="F53" s="32"/>
      <c r="G53" s="32">
        <v>0</v>
      </c>
      <c r="H53" s="32"/>
      <c r="I53" s="32">
        <v>-10560787200</v>
      </c>
      <c r="J53" s="31"/>
      <c r="K53" s="33">
        <f t="shared" si="2"/>
        <v>-1.3278028926629704</v>
      </c>
      <c r="L53" s="31"/>
      <c r="M53" s="32">
        <v>0</v>
      </c>
      <c r="N53" s="32"/>
      <c r="O53" s="32">
        <v>13554863738</v>
      </c>
      <c r="P53" s="32"/>
      <c r="Q53" s="32">
        <v>-12479291288</v>
      </c>
      <c r="R53" s="32"/>
      <c r="S53" s="34">
        <f t="shared" si="1"/>
        <v>1075572450</v>
      </c>
      <c r="T53" s="35"/>
      <c r="U53" s="36">
        <f t="shared" si="3"/>
        <v>0.35278837426693888</v>
      </c>
    </row>
    <row r="54" spans="1:21" ht="29.25" customHeight="1" x14ac:dyDescent="0.6">
      <c r="A54" s="43" t="s">
        <v>40</v>
      </c>
      <c r="C54" s="30">
        <v>0</v>
      </c>
      <c r="D54" s="31"/>
      <c r="E54" s="32">
        <v>-6978947431</v>
      </c>
      <c r="F54" s="32"/>
      <c r="G54" s="32">
        <v>0</v>
      </c>
      <c r="H54" s="32"/>
      <c r="I54" s="32">
        <v>-6978947431</v>
      </c>
      <c r="J54" s="31"/>
      <c r="K54" s="33">
        <f t="shared" si="2"/>
        <v>-0.87745983430331831</v>
      </c>
      <c r="L54" s="31"/>
      <c r="M54" s="32">
        <v>19158848640</v>
      </c>
      <c r="N54" s="32"/>
      <c r="O54" s="32">
        <v>-4305990810</v>
      </c>
      <c r="P54" s="32"/>
      <c r="Q54" s="32">
        <v>13735487227</v>
      </c>
      <c r="R54" s="32"/>
      <c r="S54" s="34">
        <f t="shared" si="1"/>
        <v>28588345057</v>
      </c>
      <c r="T54" s="35"/>
      <c r="U54" s="36">
        <f t="shared" si="3"/>
        <v>9.376993410012787</v>
      </c>
    </row>
    <row r="55" spans="1:21" ht="29.25" customHeight="1" x14ac:dyDescent="0.6">
      <c r="A55" s="43" t="s">
        <v>191</v>
      </c>
      <c r="C55" s="30">
        <v>0</v>
      </c>
      <c r="D55" s="31"/>
      <c r="E55" s="32">
        <v>0</v>
      </c>
      <c r="F55" s="32"/>
      <c r="G55" s="32">
        <v>0</v>
      </c>
      <c r="H55" s="32"/>
      <c r="I55" s="32">
        <v>0</v>
      </c>
      <c r="J55" s="31"/>
      <c r="K55" s="33">
        <f t="shared" si="2"/>
        <v>0</v>
      </c>
      <c r="L55" s="31"/>
      <c r="M55" s="32">
        <v>0</v>
      </c>
      <c r="N55" s="32"/>
      <c r="O55" s="32">
        <v>0</v>
      </c>
      <c r="P55" s="32"/>
      <c r="Q55" s="32">
        <v>-7049831215</v>
      </c>
      <c r="R55" s="32"/>
      <c r="S55" s="34">
        <f t="shared" si="1"/>
        <v>-7049831215</v>
      </c>
      <c r="T55" s="35"/>
      <c r="U55" s="36">
        <f t="shared" si="3"/>
        <v>-2.3123486411316772</v>
      </c>
    </row>
    <row r="56" spans="1:21" ht="29.25" customHeight="1" x14ac:dyDescent="0.6">
      <c r="A56" s="43" t="s">
        <v>52</v>
      </c>
      <c r="C56" s="30">
        <v>0</v>
      </c>
      <c r="D56" s="31"/>
      <c r="E56" s="32">
        <v>-44949299982</v>
      </c>
      <c r="F56" s="32"/>
      <c r="G56" s="32">
        <v>0</v>
      </c>
      <c r="H56" s="32"/>
      <c r="I56" s="32">
        <v>-44949299982</v>
      </c>
      <c r="J56" s="31"/>
      <c r="K56" s="33">
        <f t="shared" si="2"/>
        <v>-5.6514547077773898</v>
      </c>
      <c r="L56" s="31"/>
      <c r="M56" s="32">
        <v>595000000</v>
      </c>
      <c r="N56" s="32"/>
      <c r="O56" s="32">
        <v>3125878584</v>
      </c>
      <c r="P56" s="32"/>
      <c r="Q56" s="32">
        <v>-2173942068</v>
      </c>
      <c r="R56" s="32"/>
      <c r="S56" s="34">
        <f t="shared" si="1"/>
        <v>1546936516</v>
      </c>
      <c r="T56" s="35"/>
      <c r="U56" s="36">
        <f t="shared" si="3"/>
        <v>0.50739605553656808</v>
      </c>
    </row>
    <row r="57" spans="1:21" ht="29.25" customHeight="1" x14ac:dyDescent="0.6">
      <c r="A57" s="43" t="s">
        <v>192</v>
      </c>
      <c r="C57" s="30">
        <v>0</v>
      </c>
      <c r="D57" s="31"/>
      <c r="E57" s="32">
        <v>0</v>
      </c>
      <c r="F57" s="32"/>
      <c r="G57" s="32">
        <v>0</v>
      </c>
      <c r="H57" s="32"/>
      <c r="I57" s="32">
        <v>0</v>
      </c>
      <c r="J57" s="31"/>
      <c r="K57" s="33">
        <f t="shared" si="2"/>
        <v>0</v>
      </c>
      <c r="L57" s="31"/>
      <c r="M57" s="32">
        <v>0</v>
      </c>
      <c r="N57" s="32"/>
      <c r="O57" s="32">
        <v>0</v>
      </c>
      <c r="P57" s="32"/>
      <c r="Q57" s="32">
        <v>538111876</v>
      </c>
      <c r="R57" s="32"/>
      <c r="S57" s="34">
        <f t="shared" si="1"/>
        <v>538111876</v>
      </c>
      <c r="T57" s="35"/>
      <c r="U57" s="36">
        <f t="shared" si="3"/>
        <v>0.17650100084636106</v>
      </c>
    </row>
    <row r="58" spans="1:21" ht="29.25" customHeight="1" x14ac:dyDescent="0.6">
      <c r="A58" s="43" t="s">
        <v>193</v>
      </c>
      <c r="C58" s="30">
        <v>0</v>
      </c>
      <c r="D58" s="31"/>
      <c r="E58" s="32">
        <v>0</v>
      </c>
      <c r="F58" s="32"/>
      <c r="G58" s="32">
        <v>0</v>
      </c>
      <c r="H58" s="32"/>
      <c r="I58" s="32">
        <v>0</v>
      </c>
      <c r="J58" s="31"/>
      <c r="K58" s="33">
        <f t="shared" si="2"/>
        <v>0</v>
      </c>
      <c r="L58" s="31"/>
      <c r="M58" s="32">
        <v>0</v>
      </c>
      <c r="N58" s="32"/>
      <c r="O58" s="32">
        <v>0</v>
      </c>
      <c r="P58" s="32"/>
      <c r="Q58" s="32">
        <v>89445720</v>
      </c>
      <c r="R58" s="32"/>
      <c r="S58" s="34">
        <f t="shared" si="1"/>
        <v>89445720</v>
      </c>
      <c r="T58" s="35"/>
      <c r="U58" s="36">
        <f t="shared" si="3"/>
        <v>2.9338246943695728E-2</v>
      </c>
    </row>
    <row r="59" spans="1:21" ht="29.25" customHeight="1" x14ac:dyDescent="0.6">
      <c r="A59" s="43" t="s">
        <v>165</v>
      </c>
      <c r="C59" s="30">
        <v>0</v>
      </c>
      <c r="D59" s="31"/>
      <c r="E59" s="32">
        <v>0</v>
      </c>
      <c r="F59" s="32"/>
      <c r="G59" s="32">
        <v>0</v>
      </c>
      <c r="H59" s="32"/>
      <c r="I59" s="32">
        <v>0</v>
      </c>
      <c r="J59" s="31"/>
      <c r="K59" s="33">
        <f t="shared" si="2"/>
        <v>0</v>
      </c>
      <c r="L59" s="31"/>
      <c r="M59" s="32">
        <v>1272000000</v>
      </c>
      <c r="N59" s="32"/>
      <c r="O59" s="32">
        <v>0</v>
      </c>
      <c r="P59" s="32"/>
      <c r="Q59" s="32">
        <f>859038590-309810</f>
        <v>858728780</v>
      </c>
      <c r="R59" s="32"/>
      <c r="S59" s="34">
        <f t="shared" si="1"/>
        <v>2130728780</v>
      </c>
      <c r="T59" s="35"/>
      <c r="U59" s="36">
        <f t="shared" si="3"/>
        <v>0.6988802495824229</v>
      </c>
    </row>
    <row r="60" spans="1:21" ht="29.25" customHeight="1" x14ac:dyDescent="0.6">
      <c r="A60" s="43" t="s">
        <v>30</v>
      </c>
      <c r="C60" s="30">
        <v>0</v>
      </c>
      <c r="D60" s="31"/>
      <c r="E60" s="32">
        <v>-8899099841</v>
      </c>
      <c r="F60" s="32"/>
      <c r="G60" s="32">
        <v>0</v>
      </c>
      <c r="H60" s="32"/>
      <c r="I60" s="32">
        <v>-8899099841</v>
      </c>
      <c r="J60" s="31"/>
      <c r="K60" s="33">
        <f t="shared" si="2"/>
        <v>-1.1188797091732308</v>
      </c>
      <c r="L60" s="31"/>
      <c r="M60" s="32">
        <v>1512727320</v>
      </c>
      <c r="N60" s="32"/>
      <c r="O60" s="32">
        <v>-17574445567</v>
      </c>
      <c r="P60" s="32"/>
      <c r="Q60" s="32">
        <v>0</v>
      </c>
      <c r="R60" s="32"/>
      <c r="S60" s="34">
        <f t="shared" si="1"/>
        <v>-16061718247</v>
      </c>
      <c r="T60" s="35"/>
      <c r="U60" s="36">
        <f t="shared" si="3"/>
        <v>-5.2682527042160272</v>
      </c>
    </row>
    <row r="61" spans="1:21" ht="29.25" customHeight="1" x14ac:dyDescent="0.6">
      <c r="A61" s="43" t="s">
        <v>19</v>
      </c>
      <c r="C61" s="30">
        <v>0</v>
      </c>
      <c r="D61" s="31"/>
      <c r="E61" s="32">
        <v>3347081311</v>
      </c>
      <c r="F61" s="32"/>
      <c r="G61" s="32">
        <v>0</v>
      </c>
      <c r="H61" s="32"/>
      <c r="I61" s="32">
        <v>3347081311</v>
      </c>
      <c r="J61" s="31"/>
      <c r="K61" s="33">
        <f t="shared" si="2"/>
        <v>0.42082698595839202</v>
      </c>
      <c r="L61" s="31"/>
      <c r="M61" s="32">
        <v>4454273850</v>
      </c>
      <c r="N61" s="32"/>
      <c r="O61" s="32">
        <v>7768467305</v>
      </c>
      <c r="P61" s="32"/>
      <c r="Q61" s="32">
        <v>0</v>
      </c>
      <c r="R61" s="32"/>
      <c r="S61" s="34">
        <f t="shared" si="1"/>
        <v>12222741155</v>
      </c>
      <c r="T61" s="35"/>
      <c r="U61" s="36">
        <f t="shared" si="3"/>
        <v>4.0090660384226622</v>
      </c>
    </row>
    <row r="62" spans="1:21" ht="29.25" customHeight="1" x14ac:dyDescent="0.6">
      <c r="A62" s="43" t="s">
        <v>15</v>
      </c>
      <c r="C62" s="30">
        <v>0</v>
      </c>
      <c r="D62" s="31"/>
      <c r="E62" s="32">
        <v>-20334525079</v>
      </c>
      <c r="F62" s="32"/>
      <c r="G62" s="32">
        <v>0</v>
      </c>
      <c r="H62" s="32"/>
      <c r="I62" s="32">
        <v>-20334525079</v>
      </c>
      <c r="J62" s="31"/>
      <c r="K62" s="33">
        <f t="shared" si="2"/>
        <v>-2.5566504380302177</v>
      </c>
      <c r="L62" s="31"/>
      <c r="M62" s="32">
        <v>2223360000</v>
      </c>
      <c r="N62" s="32"/>
      <c r="O62" s="32">
        <v>-16280233138</v>
      </c>
      <c r="P62" s="32"/>
      <c r="Q62" s="32">
        <v>0</v>
      </c>
      <c r="R62" s="32"/>
      <c r="S62" s="34">
        <f t="shared" si="1"/>
        <v>-14056873138</v>
      </c>
      <c r="T62" s="35"/>
      <c r="U62" s="36">
        <f t="shared" si="3"/>
        <v>-4.6106623701933085</v>
      </c>
    </row>
    <row r="63" spans="1:21" ht="29.25" customHeight="1" x14ac:dyDescent="0.6">
      <c r="A63" s="43" t="s">
        <v>47</v>
      </c>
      <c r="C63" s="30">
        <v>0</v>
      </c>
      <c r="D63" s="31"/>
      <c r="E63" s="32">
        <v>-2484130950</v>
      </c>
      <c r="F63" s="32"/>
      <c r="G63" s="32">
        <v>0</v>
      </c>
      <c r="H63" s="32"/>
      <c r="I63" s="32">
        <v>-2484130950</v>
      </c>
      <c r="J63" s="31"/>
      <c r="K63" s="33">
        <f t="shared" si="2"/>
        <v>-0.31232863599065913</v>
      </c>
      <c r="L63" s="31"/>
      <c r="M63" s="32">
        <v>1003003145</v>
      </c>
      <c r="N63" s="32"/>
      <c r="O63" s="32">
        <v>-4816172250</v>
      </c>
      <c r="P63" s="32"/>
      <c r="Q63" s="32">
        <v>0</v>
      </c>
      <c r="R63" s="32"/>
      <c r="S63" s="34">
        <f t="shared" si="1"/>
        <v>-3813169105</v>
      </c>
      <c r="T63" s="35"/>
      <c r="U63" s="36">
        <f t="shared" si="3"/>
        <v>-1.2507216314046241</v>
      </c>
    </row>
    <row r="64" spans="1:21" ht="29.25" customHeight="1" x14ac:dyDescent="0.6">
      <c r="A64" s="43" t="s">
        <v>37</v>
      </c>
      <c r="C64" s="30">
        <v>0</v>
      </c>
      <c r="D64" s="31"/>
      <c r="E64" s="32">
        <v>-13240746000</v>
      </c>
      <c r="F64" s="32"/>
      <c r="G64" s="32">
        <v>0</v>
      </c>
      <c r="H64" s="32"/>
      <c r="I64" s="32">
        <v>-13240746000</v>
      </c>
      <c r="J64" s="31"/>
      <c r="K64" s="33">
        <f t="shared" si="2"/>
        <v>-1.6647528737077149</v>
      </c>
      <c r="L64" s="31"/>
      <c r="M64" s="32">
        <v>11000000000</v>
      </c>
      <c r="N64" s="32"/>
      <c r="O64" s="32">
        <v>0</v>
      </c>
      <c r="P64" s="32"/>
      <c r="Q64" s="32">
        <v>0</v>
      </c>
      <c r="R64" s="32"/>
      <c r="S64" s="34">
        <f t="shared" si="1"/>
        <v>11000000000</v>
      </c>
      <c r="T64" s="35"/>
      <c r="U64" s="36">
        <f t="shared" si="3"/>
        <v>3.6080062453592299</v>
      </c>
    </row>
    <row r="65" spans="1:21" ht="29.25" customHeight="1" x14ac:dyDescent="0.6">
      <c r="A65" s="43" t="s">
        <v>54</v>
      </c>
      <c r="C65" s="30">
        <v>0</v>
      </c>
      <c r="D65" s="31"/>
      <c r="E65" s="32">
        <v>-10238715000</v>
      </c>
      <c r="F65" s="32"/>
      <c r="G65" s="32">
        <v>0</v>
      </c>
      <c r="H65" s="32"/>
      <c r="I65" s="32">
        <v>-10238715000</v>
      </c>
      <c r="J65" s="31"/>
      <c r="K65" s="33">
        <f t="shared" si="2"/>
        <v>-1.287308903843053</v>
      </c>
      <c r="L65" s="31"/>
      <c r="M65" s="32">
        <v>5500000000</v>
      </c>
      <c r="N65" s="32"/>
      <c r="O65" s="32">
        <v>-34195320000</v>
      </c>
      <c r="P65" s="32"/>
      <c r="Q65" s="32">
        <v>0</v>
      </c>
      <c r="R65" s="32"/>
      <c r="S65" s="34">
        <f t="shared" si="1"/>
        <v>-28695320000</v>
      </c>
      <c r="T65" s="35"/>
      <c r="U65" s="36">
        <f t="shared" si="3"/>
        <v>-9.4120812520528752</v>
      </c>
    </row>
    <row r="66" spans="1:21" ht="29.25" customHeight="1" x14ac:dyDescent="0.6">
      <c r="A66" s="43" t="s">
        <v>55</v>
      </c>
      <c r="C66" s="30">
        <v>0</v>
      </c>
      <c r="D66" s="31"/>
      <c r="E66" s="32">
        <v>-12942531000</v>
      </c>
      <c r="F66" s="32"/>
      <c r="G66" s="32">
        <v>0</v>
      </c>
      <c r="H66" s="32"/>
      <c r="I66" s="32">
        <v>-12942531000</v>
      </c>
      <c r="J66" s="31"/>
      <c r="K66" s="33">
        <f t="shared" si="2"/>
        <v>-1.627258439615199</v>
      </c>
      <c r="L66" s="31"/>
      <c r="M66" s="32">
        <v>20150000000</v>
      </c>
      <c r="N66" s="32"/>
      <c r="O66" s="32">
        <v>6163110000</v>
      </c>
      <c r="P66" s="32"/>
      <c r="Q66" s="32">
        <v>0</v>
      </c>
      <c r="R66" s="32"/>
      <c r="S66" s="34">
        <f t="shared" si="1"/>
        <v>26313110000</v>
      </c>
      <c r="T66" s="35"/>
      <c r="U66" s="36">
        <f t="shared" si="3"/>
        <v>8.6307150195294913</v>
      </c>
    </row>
    <row r="67" spans="1:21" ht="29.25" customHeight="1" x14ac:dyDescent="0.6">
      <c r="A67" s="43" t="s">
        <v>29</v>
      </c>
      <c r="C67" s="30">
        <v>0</v>
      </c>
      <c r="D67" s="31"/>
      <c r="E67" s="32">
        <v>-3936438000</v>
      </c>
      <c r="F67" s="32"/>
      <c r="G67" s="32">
        <v>0</v>
      </c>
      <c r="H67" s="32"/>
      <c r="I67" s="32">
        <v>-3936438000</v>
      </c>
      <c r="J67" s="31"/>
      <c r="K67" s="33">
        <f t="shared" si="2"/>
        <v>-0.49492653002121256</v>
      </c>
      <c r="L67" s="31"/>
      <c r="M67" s="32">
        <f>5529494211+2691</f>
        <v>5529496902</v>
      </c>
      <c r="N67" s="32"/>
      <c r="O67" s="32">
        <v>4920547500</v>
      </c>
      <c r="P67" s="32"/>
      <c r="Q67" s="32">
        <v>0</v>
      </c>
      <c r="R67" s="32"/>
      <c r="S67" s="34">
        <f t="shared" si="1"/>
        <v>10450044402</v>
      </c>
      <c r="T67" s="35"/>
      <c r="U67" s="36">
        <f t="shared" si="3"/>
        <v>3.4276204969724775</v>
      </c>
    </row>
    <row r="68" spans="1:21" ht="29.25" customHeight="1" x14ac:dyDescent="0.6">
      <c r="A68" s="43" t="s">
        <v>39</v>
      </c>
      <c r="C68" s="30">
        <v>0</v>
      </c>
      <c r="D68" s="31"/>
      <c r="E68" s="32">
        <v>-9810024574</v>
      </c>
      <c r="F68" s="32"/>
      <c r="G68" s="32">
        <v>0</v>
      </c>
      <c r="H68" s="32"/>
      <c r="I68" s="32">
        <v>-9810024574</v>
      </c>
      <c r="J68" s="31"/>
      <c r="K68" s="33">
        <f t="shared" si="2"/>
        <v>-1.2334098547551475</v>
      </c>
      <c r="L68" s="31"/>
      <c r="M68" s="32">
        <v>32073964000</v>
      </c>
      <c r="N68" s="32"/>
      <c r="O68" s="32">
        <v>38774465537</v>
      </c>
      <c r="P68" s="32"/>
      <c r="Q68" s="32">
        <v>0</v>
      </c>
      <c r="R68" s="32"/>
      <c r="S68" s="34">
        <f t="shared" si="1"/>
        <v>70848429537</v>
      </c>
      <c r="T68" s="35"/>
      <c r="U68" s="36">
        <f t="shared" si="3"/>
        <v>23.238325113035394</v>
      </c>
    </row>
    <row r="69" spans="1:21" ht="29.25" customHeight="1" x14ac:dyDescent="0.6">
      <c r="A69" s="43" t="s">
        <v>49</v>
      </c>
      <c r="C69" s="30">
        <v>0</v>
      </c>
      <c r="D69" s="31"/>
      <c r="E69" s="32">
        <v>-18314957645</v>
      </c>
      <c r="F69" s="32"/>
      <c r="G69" s="32">
        <v>0</v>
      </c>
      <c r="H69" s="32"/>
      <c r="I69" s="32">
        <v>-18314957645</v>
      </c>
      <c r="J69" s="31"/>
      <c r="K69" s="33">
        <f t="shared" si="2"/>
        <v>-2.3027311581499137</v>
      </c>
      <c r="L69" s="31"/>
      <c r="M69" s="32">
        <v>1608180300</v>
      </c>
      <c r="N69" s="32"/>
      <c r="O69" s="32">
        <v>-10894243776</v>
      </c>
      <c r="P69" s="32"/>
      <c r="Q69" s="32">
        <v>0</v>
      </c>
      <c r="R69" s="32"/>
      <c r="S69" s="34">
        <f t="shared" si="1"/>
        <v>-9286063476</v>
      </c>
      <c r="T69" s="35"/>
      <c r="U69" s="36">
        <f t="shared" si="3"/>
        <v>-3.0458340923827492</v>
      </c>
    </row>
    <row r="70" spans="1:21" ht="29.25" customHeight="1" x14ac:dyDescent="0.6">
      <c r="A70" s="43" t="s">
        <v>46</v>
      </c>
      <c r="C70" s="30">
        <v>0</v>
      </c>
      <c r="D70" s="31"/>
      <c r="E70" s="32">
        <v>-16942604054</v>
      </c>
      <c r="F70" s="32"/>
      <c r="G70" s="32">
        <v>0</v>
      </c>
      <c r="H70" s="32"/>
      <c r="I70" s="32">
        <v>-16942604054</v>
      </c>
      <c r="J70" s="31"/>
      <c r="K70" s="33">
        <f t="shared" si="2"/>
        <v>-2.1301857755589055</v>
      </c>
      <c r="L70" s="31"/>
      <c r="M70" s="32">
        <v>0</v>
      </c>
      <c r="N70" s="32"/>
      <c r="O70" s="32">
        <v>-6530890678</v>
      </c>
      <c r="P70" s="32"/>
      <c r="Q70" s="32">
        <v>0</v>
      </c>
      <c r="R70" s="32"/>
      <c r="S70" s="34">
        <f t="shared" si="1"/>
        <v>-6530890678</v>
      </c>
      <c r="T70" s="35"/>
      <c r="U70" s="36">
        <f t="shared" si="3"/>
        <v>-2.1421358503620342</v>
      </c>
    </row>
    <row r="71" spans="1:21" ht="29.25" customHeight="1" x14ac:dyDescent="0.6">
      <c r="A71" s="43" t="s">
        <v>58</v>
      </c>
      <c r="C71" s="30">
        <v>0</v>
      </c>
      <c r="D71" s="31"/>
      <c r="E71" s="32">
        <v>-9254275157</v>
      </c>
      <c r="F71" s="32"/>
      <c r="G71" s="32">
        <v>0</v>
      </c>
      <c r="H71" s="32"/>
      <c r="I71" s="32">
        <v>-9254275157</v>
      </c>
      <c r="J71" s="31"/>
      <c r="K71" s="33">
        <f t="shared" si="2"/>
        <v>-1.1635357374650692</v>
      </c>
      <c r="L71" s="31"/>
      <c r="M71" s="32">
        <v>0</v>
      </c>
      <c r="N71" s="32"/>
      <c r="O71" s="32">
        <v>17048688215</v>
      </c>
      <c r="P71" s="32"/>
      <c r="Q71" s="32">
        <v>0</v>
      </c>
      <c r="R71" s="32"/>
      <c r="S71" s="34">
        <f t="shared" si="1"/>
        <v>17048688215</v>
      </c>
      <c r="T71" s="35"/>
      <c r="U71" s="36">
        <f t="shared" si="3"/>
        <v>5.5919794140820276</v>
      </c>
    </row>
    <row r="72" spans="1:21" ht="29.25" customHeight="1" x14ac:dyDescent="0.6">
      <c r="A72" s="43" t="s">
        <v>23</v>
      </c>
      <c r="C72" s="30">
        <v>0</v>
      </c>
      <c r="D72" s="31"/>
      <c r="E72" s="32">
        <v>-21607167825</v>
      </c>
      <c r="F72" s="32"/>
      <c r="G72" s="32">
        <v>0</v>
      </c>
      <c r="H72" s="32"/>
      <c r="I72" s="32">
        <v>-21607167825</v>
      </c>
      <c r="J72" s="31"/>
      <c r="K72" s="33">
        <f t="shared" si="2"/>
        <v>-2.7166592221732544</v>
      </c>
      <c r="L72" s="31"/>
      <c r="M72" s="32">
        <v>0</v>
      </c>
      <c r="N72" s="32"/>
      <c r="O72" s="32">
        <v>-57319905150</v>
      </c>
      <c r="P72" s="32"/>
      <c r="Q72" s="32">
        <v>0</v>
      </c>
      <c r="R72" s="32"/>
      <c r="S72" s="34">
        <f t="shared" si="1"/>
        <v>-57319905150</v>
      </c>
      <c r="T72" s="35"/>
      <c r="U72" s="36">
        <f t="shared" si="3"/>
        <v>-18.800961433145332</v>
      </c>
    </row>
    <row r="73" spans="1:21" ht="29.25" customHeight="1" x14ac:dyDescent="0.6">
      <c r="A73" s="43" t="s">
        <v>60</v>
      </c>
      <c r="C73" s="30">
        <v>0</v>
      </c>
      <c r="D73" s="31"/>
      <c r="E73" s="32">
        <v>2459199</v>
      </c>
      <c r="F73" s="32"/>
      <c r="G73" s="32">
        <v>0</v>
      </c>
      <c r="H73" s="32"/>
      <c r="I73" s="32">
        <v>2459199</v>
      </c>
      <c r="J73" s="31"/>
      <c r="K73" s="33">
        <f t="shared" si="2"/>
        <v>3.0919395344258842E-4</v>
      </c>
      <c r="L73" s="31"/>
      <c r="M73" s="32">
        <v>0</v>
      </c>
      <c r="N73" s="32"/>
      <c r="O73" s="32">
        <v>2801354829</v>
      </c>
      <c r="P73" s="32"/>
      <c r="Q73" s="32">
        <v>0</v>
      </c>
      <c r="R73" s="32"/>
      <c r="S73" s="34">
        <f t="shared" ref="S73:S85" si="4">M73+O73+Q73</f>
        <v>2801354829</v>
      </c>
      <c r="T73" s="35"/>
      <c r="U73" s="36">
        <f t="shared" si="3"/>
        <v>0.9188459744090216</v>
      </c>
    </row>
    <row r="74" spans="1:21" ht="29.25" customHeight="1" x14ac:dyDescent="0.6">
      <c r="A74" s="43" t="s">
        <v>63</v>
      </c>
      <c r="C74" s="30">
        <v>0</v>
      </c>
      <c r="D74" s="31"/>
      <c r="E74" s="32">
        <v>-9348984074</v>
      </c>
      <c r="F74" s="32"/>
      <c r="G74" s="32">
        <v>0</v>
      </c>
      <c r="H74" s="32"/>
      <c r="I74" s="32">
        <v>-9348984074</v>
      </c>
      <c r="J74" s="31"/>
      <c r="K74" s="33">
        <f t="shared" ref="K74:K85" si="5">I74/795358050382*100</f>
        <v>-1.1754434458178686</v>
      </c>
      <c r="L74" s="31"/>
      <c r="M74" s="32">
        <v>0</v>
      </c>
      <c r="N74" s="32"/>
      <c r="O74" s="32">
        <v>-9348984074</v>
      </c>
      <c r="P74" s="32"/>
      <c r="Q74" s="32">
        <v>0</v>
      </c>
      <c r="R74" s="32"/>
      <c r="S74" s="34">
        <f t="shared" si="4"/>
        <v>-9348984074</v>
      </c>
      <c r="T74" s="35"/>
      <c r="U74" s="36">
        <f t="shared" si="3"/>
        <v>-3.0664720842505435</v>
      </c>
    </row>
    <row r="75" spans="1:21" ht="29.25" customHeight="1" x14ac:dyDescent="0.6">
      <c r="A75" s="43" t="s">
        <v>61</v>
      </c>
      <c r="C75" s="30">
        <v>0</v>
      </c>
      <c r="D75" s="31"/>
      <c r="E75" s="32">
        <v>-949099861</v>
      </c>
      <c r="F75" s="32"/>
      <c r="G75" s="32">
        <v>0</v>
      </c>
      <c r="H75" s="32"/>
      <c r="I75" s="32">
        <v>-949099861</v>
      </c>
      <c r="J75" s="31"/>
      <c r="K75" s="33">
        <f t="shared" si="5"/>
        <v>-0.11932988677793099</v>
      </c>
      <c r="L75" s="31"/>
      <c r="M75" s="32">
        <v>0</v>
      </c>
      <c r="N75" s="32"/>
      <c r="O75" s="32">
        <v>-949099861</v>
      </c>
      <c r="P75" s="32"/>
      <c r="Q75" s="32">
        <v>0</v>
      </c>
      <c r="R75" s="32"/>
      <c r="S75" s="34">
        <f t="shared" si="4"/>
        <v>-949099861</v>
      </c>
      <c r="T75" s="35"/>
      <c r="U75" s="36">
        <f t="shared" si="3"/>
        <v>-0.31130529326887063</v>
      </c>
    </row>
    <row r="76" spans="1:21" ht="29.25" customHeight="1" x14ac:dyDescent="0.6">
      <c r="A76" s="43" t="s">
        <v>59</v>
      </c>
      <c r="C76" s="30">
        <v>0</v>
      </c>
      <c r="D76" s="31"/>
      <c r="E76" s="32">
        <v>0</v>
      </c>
      <c r="F76" s="32"/>
      <c r="G76" s="32">
        <v>0</v>
      </c>
      <c r="H76" s="32"/>
      <c r="I76" s="32">
        <v>0</v>
      </c>
      <c r="J76" s="31"/>
      <c r="K76" s="33">
        <f t="shared" si="5"/>
        <v>0</v>
      </c>
      <c r="L76" s="31"/>
      <c r="M76" s="32">
        <v>0</v>
      </c>
      <c r="N76" s="32"/>
      <c r="O76" s="32">
        <v>0</v>
      </c>
      <c r="P76" s="32"/>
      <c r="Q76" s="32">
        <v>0</v>
      </c>
      <c r="R76" s="32"/>
      <c r="S76" s="34">
        <f t="shared" si="4"/>
        <v>0</v>
      </c>
      <c r="T76" s="35"/>
      <c r="U76" s="36">
        <f t="shared" si="3"/>
        <v>0</v>
      </c>
    </row>
    <row r="77" spans="1:21" ht="29.25" customHeight="1" x14ac:dyDescent="0.6">
      <c r="A77" s="43" t="s">
        <v>50</v>
      </c>
      <c r="C77" s="30">
        <v>0</v>
      </c>
      <c r="D77" s="31"/>
      <c r="E77" s="32">
        <v>-4386735745</v>
      </c>
      <c r="F77" s="32"/>
      <c r="G77" s="32">
        <v>0</v>
      </c>
      <c r="H77" s="32"/>
      <c r="I77" s="32">
        <v>-4386735745</v>
      </c>
      <c r="J77" s="31"/>
      <c r="K77" s="33">
        <f t="shared" si="5"/>
        <v>-0.55154225733845386</v>
      </c>
      <c r="L77" s="31"/>
      <c r="M77" s="32">
        <v>0</v>
      </c>
      <c r="N77" s="32"/>
      <c r="O77" s="32">
        <v>-2235436299</v>
      </c>
      <c r="P77" s="32"/>
      <c r="Q77" s="32">
        <v>0</v>
      </c>
      <c r="R77" s="32"/>
      <c r="S77" s="34">
        <f t="shared" si="4"/>
        <v>-2235436299</v>
      </c>
      <c r="T77" s="35"/>
      <c r="U77" s="36">
        <f t="shared" si="3"/>
        <v>-0.73322437526315665</v>
      </c>
    </row>
    <row r="78" spans="1:21" ht="29.25" customHeight="1" x14ac:dyDescent="0.6">
      <c r="A78" s="43" t="s">
        <v>24</v>
      </c>
      <c r="C78" s="30">
        <v>0</v>
      </c>
      <c r="D78" s="31"/>
      <c r="E78" s="32">
        <v>-14027353698</v>
      </c>
      <c r="F78" s="32"/>
      <c r="G78" s="32">
        <v>0</v>
      </c>
      <c r="H78" s="32"/>
      <c r="I78" s="32">
        <v>-14027353698</v>
      </c>
      <c r="J78" s="31"/>
      <c r="K78" s="33">
        <f t="shared" si="5"/>
        <v>-1.7636526959477994</v>
      </c>
      <c r="L78" s="31"/>
      <c r="M78" s="32">
        <v>0</v>
      </c>
      <c r="N78" s="32"/>
      <c r="O78" s="32">
        <v>-4809552617</v>
      </c>
      <c r="P78" s="32"/>
      <c r="Q78" s="32">
        <v>0</v>
      </c>
      <c r="R78" s="32"/>
      <c r="S78" s="34">
        <f t="shared" si="4"/>
        <v>-4809552617</v>
      </c>
      <c r="T78" s="35"/>
      <c r="U78" s="36">
        <f t="shared" si="3"/>
        <v>-1.5775359890472569</v>
      </c>
    </row>
    <row r="79" spans="1:21" ht="29.25" customHeight="1" x14ac:dyDescent="0.6">
      <c r="A79" s="43" t="s">
        <v>62</v>
      </c>
      <c r="C79" s="30">
        <v>0</v>
      </c>
      <c r="D79" s="31"/>
      <c r="E79" s="32">
        <v>212665555</v>
      </c>
      <c r="F79" s="32"/>
      <c r="G79" s="32">
        <v>0</v>
      </c>
      <c r="H79" s="32"/>
      <c r="I79" s="32">
        <v>212665555</v>
      </c>
      <c r="J79" s="31"/>
      <c r="K79" s="33">
        <f t="shared" si="5"/>
        <v>2.6738341920077322E-2</v>
      </c>
      <c r="L79" s="31"/>
      <c r="M79" s="32">
        <v>0</v>
      </c>
      <c r="N79" s="32"/>
      <c r="O79" s="32">
        <v>212665555</v>
      </c>
      <c r="P79" s="32"/>
      <c r="Q79" s="32">
        <v>0</v>
      </c>
      <c r="R79" s="32"/>
      <c r="S79" s="34">
        <f t="shared" si="4"/>
        <v>212665555</v>
      </c>
      <c r="T79" s="35"/>
      <c r="U79" s="36">
        <f t="shared" si="3"/>
        <v>6.9754422782980621E-2</v>
      </c>
    </row>
    <row r="80" spans="1:21" ht="29.25" customHeight="1" x14ac:dyDescent="0.6">
      <c r="A80" s="43" t="s">
        <v>36</v>
      </c>
      <c r="C80" s="30">
        <v>0</v>
      </c>
      <c r="D80" s="31"/>
      <c r="E80" s="32">
        <v>-14500876723</v>
      </c>
      <c r="F80" s="32"/>
      <c r="G80" s="32">
        <v>0</v>
      </c>
      <c r="H80" s="32"/>
      <c r="I80" s="32">
        <v>-14500876723</v>
      </c>
      <c r="J80" s="31"/>
      <c r="K80" s="33">
        <f t="shared" si="5"/>
        <v>-1.8231885269829631</v>
      </c>
      <c r="L80" s="31"/>
      <c r="M80" s="32">
        <v>0</v>
      </c>
      <c r="N80" s="32"/>
      <c r="O80" s="32">
        <v>-7663937077</v>
      </c>
      <c r="P80" s="32"/>
      <c r="Q80" s="32">
        <v>0</v>
      </c>
      <c r="R80" s="32"/>
      <c r="S80" s="34">
        <f t="shared" si="4"/>
        <v>-7663937077</v>
      </c>
      <c r="T80" s="35"/>
      <c r="U80" s="36">
        <f t="shared" si="3"/>
        <v>-2.5137757125323783</v>
      </c>
    </row>
    <row r="81" spans="1:21" ht="29.25" customHeight="1" x14ac:dyDescent="0.6">
      <c r="A81" s="43" t="s">
        <v>41</v>
      </c>
      <c r="C81" s="30">
        <v>0</v>
      </c>
      <c r="D81" s="31"/>
      <c r="E81" s="32">
        <v>-6388774687</v>
      </c>
      <c r="F81" s="32"/>
      <c r="G81" s="32">
        <v>0</v>
      </c>
      <c r="H81" s="32"/>
      <c r="I81" s="32">
        <v>-6388774687</v>
      </c>
      <c r="J81" s="31"/>
      <c r="K81" s="33">
        <f t="shared" si="5"/>
        <v>-0.80325768802259001</v>
      </c>
      <c r="L81" s="31"/>
      <c r="M81" s="32">
        <v>0</v>
      </c>
      <c r="N81" s="32"/>
      <c r="O81" s="32">
        <v>-7236666604</v>
      </c>
      <c r="P81" s="32"/>
      <c r="Q81" s="32">
        <v>0</v>
      </c>
      <c r="R81" s="32"/>
      <c r="S81" s="34">
        <f t="shared" si="4"/>
        <v>-7236666604</v>
      </c>
      <c r="T81" s="35"/>
      <c r="U81" s="36">
        <f t="shared" si="3"/>
        <v>-2.3736307548013245</v>
      </c>
    </row>
    <row r="82" spans="1:21" ht="29.25" customHeight="1" x14ac:dyDescent="0.6">
      <c r="A82" s="43" t="s">
        <v>17</v>
      </c>
      <c r="C82" s="30">
        <v>0</v>
      </c>
      <c r="D82" s="31"/>
      <c r="E82" s="32">
        <v>0</v>
      </c>
      <c r="F82" s="32"/>
      <c r="G82" s="32">
        <v>0</v>
      </c>
      <c r="H82" s="32"/>
      <c r="I82" s="32">
        <v>0</v>
      </c>
      <c r="J82" s="31"/>
      <c r="K82" s="33">
        <f t="shared" si="5"/>
        <v>0</v>
      </c>
      <c r="L82" s="31"/>
      <c r="M82" s="32">
        <v>0</v>
      </c>
      <c r="N82" s="32"/>
      <c r="O82" s="32">
        <v>0</v>
      </c>
      <c r="P82" s="32"/>
      <c r="Q82" s="32">
        <v>0</v>
      </c>
      <c r="R82" s="32"/>
      <c r="S82" s="34">
        <f t="shared" si="4"/>
        <v>0</v>
      </c>
      <c r="T82" s="35"/>
      <c r="U82" s="36">
        <f t="shared" si="3"/>
        <v>0</v>
      </c>
    </row>
    <row r="83" spans="1:21" ht="29.25" customHeight="1" x14ac:dyDescent="0.6">
      <c r="A83" s="43" t="s">
        <v>18</v>
      </c>
      <c r="C83" s="30">
        <v>0</v>
      </c>
      <c r="D83" s="31"/>
      <c r="E83" s="32">
        <v>0</v>
      </c>
      <c r="F83" s="32"/>
      <c r="G83" s="32">
        <v>0</v>
      </c>
      <c r="H83" s="32"/>
      <c r="I83" s="32">
        <v>0</v>
      </c>
      <c r="J83" s="31"/>
      <c r="K83" s="33">
        <f t="shared" si="5"/>
        <v>0</v>
      </c>
      <c r="L83" s="31"/>
      <c r="M83" s="32">
        <v>0</v>
      </c>
      <c r="N83" s="32"/>
      <c r="O83" s="32">
        <v>0</v>
      </c>
      <c r="P83" s="32"/>
      <c r="Q83" s="32">
        <v>0</v>
      </c>
      <c r="R83" s="32"/>
      <c r="S83" s="34">
        <f t="shared" si="4"/>
        <v>0</v>
      </c>
      <c r="T83" s="35"/>
      <c r="U83" s="36">
        <f t="shared" si="3"/>
        <v>0</v>
      </c>
    </row>
    <row r="84" spans="1:21" ht="29.25" customHeight="1" x14ac:dyDescent="0.6">
      <c r="A84" s="43" t="s">
        <v>28</v>
      </c>
      <c r="C84" s="30">
        <v>0</v>
      </c>
      <c r="D84" s="31"/>
      <c r="E84" s="32">
        <v>0</v>
      </c>
      <c r="F84" s="32"/>
      <c r="G84" s="32">
        <v>0</v>
      </c>
      <c r="H84" s="32"/>
      <c r="I84" s="32">
        <v>0</v>
      </c>
      <c r="J84" s="31"/>
      <c r="K84" s="33">
        <f t="shared" si="5"/>
        <v>0</v>
      </c>
      <c r="L84" s="31"/>
      <c r="M84" s="32">
        <v>0</v>
      </c>
      <c r="N84" s="32"/>
      <c r="O84" s="32">
        <v>-481749</v>
      </c>
      <c r="P84" s="32"/>
      <c r="Q84" s="32">
        <v>0</v>
      </c>
      <c r="R84" s="32"/>
      <c r="S84" s="34">
        <f t="shared" si="4"/>
        <v>-481749</v>
      </c>
      <c r="T84" s="35"/>
      <c r="U84" s="36">
        <f t="shared" si="3"/>
        <v>-1.580139455177785E-4</v>
      </c>
    </row>
    <row r="85" spans="1:21" ht="29.25" customHeight="1" x14ac:dyDescent="0.6">
      <c r="A85" s="43" t="s">
        <v>27</v>
      </c>
      <c r="C85" s="30">
        <v>0</v>
      </c>
      <c r="D85" s="31"/>
      <c r="E85" s="32">
        <v>0</v>
      </c>
      <c r="F85" s="32"/>
      <c r="G85" s="32">
        <v>0</v>
      </c>
      <c r="H85" s="32"/>
      <c r="I85" s="32">
        <v>0</v>
      </c>
      <c r="J85" s="31"/>
      <c r="K85" s="33">
        <f t="shared" si="5"/>
        <v>0</v>
      </c>
      <c r="L85" s="31"/>
      <c r="M85" s="32">
        <v>0</v>
      </c>
      <c r="N85" s="32"/>
      <c r="O85" s="32">
        <v>-15197740319</v>
      </c>
      <c r="P85" s="32"/>
      <c r="Q85" s="32">
        <v>0</v>
      </c>
      <c r="R85" s="32"/>
      <c r="S85" s="34">
        <f t="shared" si="4"/>
        <v>-15197740319</v>
      </c>
      <c r="T85" s="35"/>
      <c r="U85" s="36">
        <f t="shared" si="3"/>
        <v>-4.9848674532999793</v>
      </c>
    </row>
    <row r="86" spans="1:21" s="4" customFormat="1" ht="29.25" customHeight="1" thickBot="1" x14ac:dyDescent="0.65">
      <c r="C86" s="37">
        <f>SUM(C8:C85)</f>
        <v>0</v>
      </c>
      <c r="D86" s="31"/>
      <c r="E86" s="38">
        <f>SUM(E8:E85)</f>
        <v>-487149424649</v>
      </c>
      <c r="F86" s="32"/>
      <c r="G86" s="38">
        <f>SUM(G8:G85)</f>
        <v>45176325208</v>
      </c>
      <c r="H86" s="32"/>
      <c r="I86" s="38">
        <f>SUM(I8:I85)</f>
        <v>-441973099441</v>
      </c>
      <c r="J86" s="31"/>
      <c r="K86" s="39">
        <f>SUM(K8:K85)</f>
        <v>-55.569073479387811</v>
      </c>
      <c r="L86" s="31"/>
      <c r="M86" s="38">
        <f>SUM(M8:M85)</f>
        <v>432145767063</v>
      </c>
      <c r="N86" s="32"/>
      <c r="O86" s="38">
        <f>SUM(O8:O85)</f>
        <v>-75933325487</v>
      </c>
      <c r="P86" s="32"/>
      <c r="Q86" s="38">
        <f>SUM(Q8:Q85)</f>
        <v>-51282387362</v>
      </c>
      <c r="R86" s="32"/>
      <c r="S86" s="40">
        <f>SUM(S8:S85)</f>
        <v>304930054214</v>
      </c>
      <c r="T86" s="35"/>
      <c r="U86" s="41">
        <f>SUM(U8:U85)</f>
        <v>100.01723090925816</v>
      </c>
    </row>
    <row r="87" spans="1:21" ht="27.75" thickTop="1" x14ac:dyDescent="0.6"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32"/>
      <c r="N87" s="42"/>
      <c r="O87" s="42"/>
      <c r="P87" s="42"/>
      <c r="Q87" s="42"/>
      <c r="R87" s="42"/>
      <c r="S87" s="35"/>
      <c r="T87" s="35"/>
      <c r="U87" s="35"/>
    </row>
    <row r="88" spans="1:21" x14ac:dyDescent="0.4">
      <c r="Q88" s="26"/>
    </row>
    <row r="90" spans="1:21" ht="27" x14ac:dyDescent="0.6">
      <c r="M90" s="32"/>
      <c r="N90" s="32"/>
      <c r="O90" s="32"/>
      <c r="P90" s="32"/>
      <c r="Q90" s="32"/>
      <c r="R90" s="32"/>
      <c r="S90" s="32"/>
      <c r="T90" s="32"/>
      <c r="U90" s="32"/>
    </row>
    <row r="91" spans="1:21" ht="27" x14ac:dyDescent="0.6">
      <c r="M91" s="32"/>
      <c r="N91" s="32"/>
      <c r="O91" s="32"/>
      <c r="P91" s="32"/>
      <c r="Q91" s="32"/>
      <c r="R91" s="32"/>
      <c r="S91" s="32"/>
      <c r="T91" s="32"/>
      <c r="U91" s="32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44" top="0.75" bottom="0.75" header="0.3" footer="0.3"/>
  <pageSetup paperSize="9" scale="5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7"/>
  <sheetViews>
    <sheetView rightToLeft="1" workbookViewId="0">
      <selection activeCell="C7" sqref="C7"/>
    </sheetView>
  </sheetViews>
  <sheetFormatPr defaultRowHeight="18" x14ac:dyDescent="0.4"/>
  <cols>
    <col min="1" max="1" width="13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16.42578125" style="1" bestFit="1" customWidth="1"/>
    <col min="8" max="8" width="1" style="1" customWidth="1"/>
    <col min="9" max="9" width="6.7109375" style="1" bestFit="1" customWidth="1"/>
    <col min="10" max="10" width="1" style="1" customWidth="1"/>
    <col min="11" max="11" width="20.57031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7.75" x14ac:dyDescent="0.4">
      <c r="A3" s="21" t="s">
        <v>119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7.75" x14ac:dyDescent="0.4">
      <c r="A6" s="21" t="s">
        <v>123</v>
      </c>
      <c r="C6" s="23" t="s">
        <v>121</v>
      </c>
      <c r="D6" s="23" t="s">
        <v>121</v>
      </c>
      <c r="E6" s="23" t="s">
        <v>121</v>
      </c>
      <c r="F6" s="23" t="s">
        <v>121</v>
      </c>
      <c r="G6" s="23" t="s">
        <v>121</v>
      </c>
      <c r="H6" s="23" t="s">
        <v>121</v>
      </c>
      <c r="I6" s="23" t="s">
        <v>121</v>
      </c>
      <c r="K6" s="23" t="s">
        <v>122</v>
      </c>
      <c r="L6" s="23" t="s">
        <v>122</v>
      </c>
      <c r="M6" s="23" t="s">
        <v>122</v>
      </c>
      <c r="N6" s="23" t="s">
        <v>122</v>
      </c>
      <c r="O6" s="23" t="s">
        <v>122</v>
      </c>
      <c r="P6" s="23" t="s">
        <v>122</v>
      </c>
      <c r="Q6" s="23" t="s">
        <v>122</v>
      </c>
    </row>
    <row r="7" spans="1:17" ht="27.75" x14ac:dyDescent="0.4">
      <c r="A7" s="23" t="s">
        <v>123</v>
      </c>
      <c r="C7" s="7" t="s">
        <v>197</v>
      </c>
      <c r="E7" s="7" t="s">
        <v>194</v>
      </c>
      <c r="G7" s="7" t="s">
        <v>195</v>
      </c>
      <c r="I7" s="7" t="s">
        <v>198</v>
      </c>
      <c r="K7" s="7" t="s">
        <v>197</v>
      </c>
      <c r="M7" s="7" t="s">
        <v>194</v>
      </c>
      <c r="O7" s="7" t="s">
        <v>195</v>
      </c>
      <c r="Q7" s="24" t="s">
        <v>198</v>
      </c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8"/>
  <sheetViews>
    <sheetView rightToLeft="1" topLeftCell="A7" workbookViewId="0">
      <selection activeCell="K17" sqref="K17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40.140625" style="1" bestFit="1" customWidth="1"/>
    <col min="6" max="6" width="1" style="1" customWidth="1"/>
    <col min="7" max="7" width="34.85546875" style="1" bestFit="1" customWidth="1"/>
    <col min="8" max="8" width="1" style="1" customWidth="1"/>
    <col min="9" max="9" width="40.140625" style="1" bestFit="1" customWidth="1"/>
    <col min="10" max="10" width="1" style="1" customWidth="1"/>
    <col min="11" max="11" width="34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 ht="27.75" x14ac:dyDescent="0.4">
      <c r="A3" s="21" t="s">
        <v>119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spans="1:11" ht="27.75" x14ac:dyDescent="0.4">
      <c r="A6" s="23" t="s">
        <v>199</v>
      </c>
      <c r="B6" s="23" t="s">
        <v>199</v>
      </c>
      <c r="C6" s="23" t="s">
        <v>199</v>
      </c>
      <c r="E6" s="23" t="s">
        <v>121</v>
      </c>
      <c r="F6" s="23" t="s">
        <v>121</v>
      </c>
      <c r="G6" s="23" t="s">
        <v>121</v>
      </c>
      <c r="I6" s="23" t="s">
        <v>122</v>
      </c>
      <c r="J6" s="23" t="s">
        <v>122</v>
      </c>
      <c r="K6" s="23" t="s">
        <v>122</v>
      </c>
    </row>
    <row r="7" spans="1:11" ht="27.75" x14ac:dyDescent="0.4">
      <c r="A7" s="21" t="s">
        <v>200</v>
      </c>
      <c r="C7" s="7" t="s">
        <v>87</v>
      </c>
      <c r="E7" s="7" t="s">
        <v>201</v>
      </c>
      <c r="G7" s="7" t="s">
        <v>202</v>
      </c>
      <c r="I7" s="7" t="s">
        <v>201</v>
      </c>
      <c r="K7" s="24" t="s">
        <v>202</v>
      </c>
    </row>
    <row r="8" spans="1:11" ht="18.75" x14ac:dyDescent="0.45">
      <c r="A8" s="2" t="s">
        <v>93</v>
      </c>
      <c r="C8" s="4" t="s">
        <v>94</v>
      </c>
      <c r="D8" s="4"/>
      <c r="E8" s="5">
        <v>23811</v>
      </c>
      <c r="F8" s="4"/>
      <c r="G8" s="17">
        <f>E8/651757*100</f>
        <v>3.653355468372415</v>
      </c>
      <c r="H8" s="4"/>
      <c r="I8" s="5">
        <v>5754528</v>
      </c>
      <c r="J8" s="4"/>
      <c r="K8" s="17">
        <f>I8/2671089379*100</f>
        <v>0.21543749322811409</v>
      </c>
    </row>
    <row r="9" spans="1:11" ht="18.75" x14ac:dyDescent="0.45">
      <c r="A9" s="2" t="s">
        <v>97</v>
      </c>
      <c r="C9" s="4" t="s">
        <v>98</v>
      </c>
      <c r="D9" s="4"/>
      <c r="E9" s="5">
        <v>60</v>
      </c>
      <c r="F9" s="4"/>
      <c r="G9" s="17">
        <f t="shared" ref="G9:G16" si="0">E9/651757*100</f>
        <v>9.2058850154275278E-3</v>
      </c>
      <c r="H9" s="4"/>
      <c r="I9" s="5">
        <v>17534</v>
      </c>
      <c r="J9" s="4"/>
      <c r="K9" s="17">
        <f t="shared" ref="K9:K16" si="1">I9/2671089379*100</f>
        <v>6.5643628917293521E-4</v>
      </c>
    </row>
    <row r="10" spans="1:11" ht="18.75" x14ac:dyDescent="0.45">
      <c r="A10" s="2" t="s">
        <v>100</v>
      </c>
      <c r="C10" s="4" t="s">
        <v>101</v>
      </c>
      <c r="D10" s="4"/>
      <c r="E10" s="5">
        <v>1800</v>
      </c>
      <c r="F10" s="4"/>
      <c r="G10" s="17">
        <f t="shared" si="0"/>
        <v>0.27617655046282585</v>
      </c>
      <c r="H10" s="4"/>
      <c r="I10" s="5">
        <v>16440</v>
      </c>
      <c r="J10" s="4"/>
      <c r="K10" s="17">
        <f t="shared" si="1"/>
        <v>6.1547921717822825E-4</v>
      </c>
    </row>
    <row r="11" spans="1:11" ht="18.75" x14ac:dyDescent="0.45">
      <c r="A11" s="2" t="s">
        <v>103</v>
      </c>
      <c r="C11" s="4" t="s">
        <v>104</v>
      </c>
      <c r="D11" s="4"/>
      <c r="E11" s="5">
        <v>133944</v>
      </c>
      <c r="F11" s="4"/>
      <c r="G11" s="17">
        <f t="shared" si="0"/>
        <v>20.551217708440419</v>
      </c>
      <c r="H11" s="4"/>
      <c r="I11" s="5">
        <v>1263849</v>
      </c>
      <c r="J11" s="4"/>
      <c r="K11" s="17">
        <f t="shared" si="1"/>
        <v>4.7315863330382402E-2</v>
      </c>
    </row>
    <row r="12" spans="1:11" ht="18.75" x14ac:dyDescent="0.45">
      <c r="A12" s="2" t="s">
        <v>105</v>
      </c>
      <c r="C12" s="4" t="s">
        <v>106</v>
      </c>
      <c r="D12" s="4"/>
      <c r="E12" s="5">
        <v>39892</v>
      </c>
      <c r="F12" s="4"/>
      <c r="G12" s="17">
        <f t="shared" si="0"/>
        <v>6.1206860839239168</v>
      </c>
      <c r="H12" s="4"/>
      <c r="I12" s="5">
        <v>39059973</v>
      </c>
      <c r="J12" s="4"/>
      <c r="K12" s="17">
        <f t="shared" si="1"/>
        <v>1.4623236986035726</v>
      </c>
    </row>
    <row r="13" spans="1:11" ht="18.75" x14ac:dyDescent="0.45">
      <c r="A13" s="2" t="s">
        <v>111</v>
      </c>
      <c r="C13" s="4" t="s">
        <v>112</v>
      </c>
      <c r="D13" s="4"/>
      <c r="E13" s="5">
        <v>452250</v>
      </c>
      <c r="F13" s="4"/>
      <c r="G13" s="17">
        <f t="shared" si="0"/>
        <v>69.389358303785002</v>
      </c>
      <c r="H13" s="4"/>
      <c r="I13" s="5">
        <v>4503975</v>
      </c>
      <c r="J13" s="4"/>
      <c r="K13" s="17">
        <f t="shared" si="1"/>
        <v>0.16861940433031086</v>
      </c>
    </row>
    <row r="14" spans="1:11" ht="18.75" x14ac:dyDescent="0.45">
      <c r="A14" s="2" t="s">
        <v>111</v>
      </c>
      <c r="C14" s="4" t="s">
        <v>203</v>
      </c>
      <c r="D14" s="4"/>
      <c r="E14" s="5">
        <v>0</v>
      </c>
      <c r="F14" s="4"/>
      <c r="G14" s="17">
        <f t="shared" si="0"/>
        <v>0</v>
      </c>
      <c r="H14" s="4"/>
      <c r="I14" s="5">
        <v>106034907</v>
      </c>
      <c r="J14" s="4"/>
      <c r="K14" s="17">
        <f t="shared" si="1"/>
        <v>3.9697251553483115</v>
      </c>
    </row>
    <row r="15" spans="1:11" ht="18.75" x14ac:dyDescent="0.45">
      <c r="A15" s="2" t="s">
        <v>129</v>
      </c>
      <c r="C15" s="4" t="s">
        <v>204</v>
      </c>
      <c r="D15" s="4"/>
      <c r="E15" s="5">
        <v>0</v>
      </c>
      <c r="F15" s="4"/>
      <c r="G15" s="17">
        <f t="shared" si="0"/>
        <v>0</v>
      </c>
      <c r="H15" s="4"/>
      <c r="I15" s="5">
        <v>12584031</v>
      </c>
      <c r="J15" s="4"/>
      <c r="K15" s="17">
        <f t="shared" si="1"/>
        <v>0.47111980224005828</v>
      </c>
    </row>
    <row r="16" spans="1:11" ht="18.75" x14ac:dyDescent="0.45">
      <c r="A16" s="2" t="s">
        <v>114</v>
      </c>
      <c r="C16" s="4" t="s">
        <v>117</v>
      </c>
      <c r="D16" s="4"/>
      <c r="E16" s="5">
        <v>0</v>
      </c>
      <c r="F16" s="4"/>
      <c r="G16" s="17">
        <f t="shared" si="0"/>
        <v>0</v>
      </c>
      <c r="H16" s="4"/>
      <c r="I16" s="5">
        <v>2501854142</v>
      </c>
      <c r="J16" s="4"/>
      <c r="K16" s="17">
        <f t="shared" si="1"/>
        <v>93.664186667412892</v>
      </c>
    </row>
    <row r="17" spans="5:11" ht="18.75" thickBot="1" x14ac:dyDescent="0.45">
      <c r="E17" s="8">
        <f>SUM(E8:E16)</f>
        <v>651757</v>
      </c>
      <c r="F17" s="4"/>
      <c r="G17" s="20">
        <f>SUM(G8:G16)</f>
        <v>100</v>
      </c>
      <c r="H17" s="4"/>
      <c r="I17" s="8">
        <f>SUM(I8:I16)</f>
        <v>2671089379</v>
      </c>
      <c r="J17" s="4"/>
      <c r="K17" s="20">
        <f>SUM(K8:K16)</f>
        <v>100</v>
      </c>
    </row>
    <row r="18" spans="5:11" ht="18.75" thickTop="1" x14ac:dyDescent="0.4">
      <c r="E18" s="4"/>
      <c r="F18" s="4"/>
      <c r="G18" s="4"/>
      <c r="H18" s="4"/>
      <c r="I18" s="4"/>
      <c r="J18" s="4"/>
      <c r="K18" s="4"/>
    </row>
  </sheetData>
  <mergeCells count="8">
    <mergeCell ref="A2:K2"/>
    <mergeCell ref="A3:K3"/>
    <mergeCell ref="A4:K4"/>
    <mergeCell ref="K7"/>
    <mergeCell ref="I6:K6"/>
    <mergeCell ref="A7"/>
    <mergeCell ref="A6:C6"/>
    <mergeCell ref="E6:G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workbookViewId="0">
      <selection activeCell="C20" sqref="C20"/>
    </sheetView>
  </sheetViews>
  <sheetFormatPr defaultRowHeight="18" x14ac:dyDescent="0.4"/>
  <cols>
    <col min="1" max="1" width="35.5703125" style="1" bestFit="1" customWidth="1"/>
    <col min="2" max="2" width="1" style="1" customWidth="1"/>
    <col min="3" max="3" width="9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 x14ac:dyDescent="0.4">
      <c r="A2" s="21" t="s">
        <v>0</v>
      </c>
      <c r="B2" s="21"/>
      <c r="C2" s="21"/>
      <c r="D2" s="21"/>
      <c r="E2" s="21"/>
    </row>
    <row r="3" spans="1:5" ht="27.75" x14ac:dyDescent="0.4">
      <c r="A3" s="21" t="s">
        <v>119</v>
      </c>
      <c r="B3" s="21"/>
      <c r="C3" s="21"/>
      <c r="D3" s="21"/>
      <c r="E3" s="21"/>
    </row>
    <row r="4" spans="1:5" ht="27.75" x14ac:dyDescent="0.4">
      <c r="A4" s="21" t="s">
        <v>2</v>
      </c>
      <c r="B4" s="21"/>
      <c r="C4" s="21"/>
      <c r="D4" s="21"/>
      <c r="E4" s="21"/>
    </row>
    <row r="6" spans="1:5" ht="27.75" x14ac:dyDescent="0.4">
      <c r="A6" s="21" t="s">
        <v>205</v>
      </c>
      <c r="C6" s="6" t="s">
        <v>121</v>
      </c>
      <c r="E6" s="23" t="s">
        <v>6</v>
      </c>
    </row>
    <row r="7" spans="1:5" ht="27.75" x14ac:dyDescent="0.4">
      <c r="A7" s="21" t="s">
        <v>205</v>
      </c>
      <c r="C7" s="24" t="s">
        <v>90</v>
      </c>
      <c r="E7" s="24" t="s">
        <v>90</v>
      </c>
    </row>
    <row r="8" spans="1:5" ht="18.75" x14ac:dyDescent="0.45">
      <c r="A8" s="2" t="s">
        <v>205</v>
      </c>
      <c r="C8" s="5">
        <v>816</v>
      </c>
      <c r="D8" s="4"/>
      <c r="E8" s="5">
        <v>2283572095</v>
      </c>
    </row>
    <row r="9" spans="1:5" ht="18.75" x14ac:dyDescent="0.45">
      <c r="A9" s="2" t="s">
        <v>206</v>
      </c>
      <c r="C9" s="5">
        <v>0</v>
      </c>
      <c r="D9" s="4"/>
      <c r="E9" s="5">
        <v>443</v>
      </c>
    </row>
    <row r="10" spans="1:5" ht="18.75" x14ac:dyDescent="0.45">
      <c r="A10" s="2" t="s">
        <v>207</v>
      </c>
      <c r="C10" s="5">
        <v>52971672</v>
      </c>
      <c r="D10" s="4"/>
      <c r="E10" s="5">
        <v>765713172</v>
      </c>
    </row>
    <row r="11" spans="1:5" ht="19.5" thickBot="1" x14ac:dyDescent="0.5">
      <c r="A11" s="2" t="s">
        <v>128</v>
      </c>
      <c r="C11" s="8">
        <v>52972488</v>
      </c>
      <c r="D11" s="4"/>
      <c r="E11" s="8">
        <v>3049285710</v>
      </c>
    </row>
    <row r="12" spans="1:5" ht="18.75" thickTop="1" x14ac:dyDescent="0.4"/>
  </sheetData>
  <mergeCells count="7">
    <mergeCell ref="A2:E2"/>
    <mergeCell ref="A3:E3"/>
    <mergeCell ref="A4:E4"/>
    <mergeCell ref="A6:A7"/>
    <mergeCell ref="C7"/>
    <mergeCell ref="E7"/>
    <mergeCell ref="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E16" sqref="E16"/>
    </sheetView>
  </sheetViews>
  <sheetFormatPr defaultRowHeight="18" x14ac:dyDescent="0.4"/>
  <cols>
    <col min="1" max="1" width="24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24.7109375" style="1" bestFit="1" customWidth="1"/>
    <col min="6" max="6" width="1" style="1" customWidth="1"/>
    <col min="7" max="7" width="37.855468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7.75" x14ac:dyDescent="0.4">
      <c r="A2" s="21" t="s">
        <v>0</v>
      </c>
      <c r="B2" s="21"/>
      <c r="C2" s="21"/>
      <c r="D2" s="21"/>
      <c r="E2" s="21"/>
      <c r="F2" s="21"/>
      <c r="G2" s="21"/>
    </row>
    <row r="3" spans="1:7" ht="27.75" x14ac:dyDescent="0.4">
      <c r="A3" s="21" t="s">
        <v>119</v>
      </c>
      <c r="B3" s="21"/>
      <c r="C3" s="21"/>
      <c r="D3" s="21"/>
      <c r="E3" s="21"/>
      <c r="F3" s="21"/>
      <c r="G3" s="21"/>
    </row>
    <row r="4" spans="1:7" ht="27.75" x14ac:dyDescent="0.4">
      <c r="A4" s="21" t="s">
        <v>2</v>
      </c>
      <c r="B4" s="21"/>
      <c r="C4" s="21"/>
      <c r="D4" s="21"/>
      <c r="E4" s="21"/>
      <c r="F4" s="21"/>
      <c r="G4" s="21"/>
    </row>
    <row r="6" spans="1:7" ht="27.75" x14ac:dyDescent="0.4">
      <c r="A6" s="23" t="s">
        <v>123</v>
      </c>
      <c r="C6" s="23" t="s">
        <v>90</v>
      </c>
      <c r="E6" s="23" t="s">
        <v>196</v>
      </c>
      <c r="G6" s="23" t="s">
        <v>13</v>
      </c>
    </row>
    <row r="7" spans="1:7" ht="18.75" x14ac:dyDescent="0.45">
      <c r="A7" s="2" t="s">
        <v>208</v>
      </c>
      <c r="C7" s="12">
        <v>-441973099441</v>
      </c>
      <c r="D7" s="4"/>
      <c r="E7" s="4">
        <v>95.11</v>
      </c>
      <c r="F7" s="4"/>
      <c r="G7" s="4">
        <v>-8.58</v>
      </c>
    </row>
    <row r="8" spans="1:7" ht="18.75" x14ac:dyDescent="0.45">
      <c r="A8" s="2" t="s">
        <v>209</v>
      </c>
      <c r="C8" s="12">
        <v>0</v>
      </c>
      <c r="D8" s="4"/>
      <c r="E8" s="4">
        <v>0</v>
      </c>
      <c r="F8" s="4"/>
      <c r="G8" s="4">
        <v>0</v>
      </c>
    </row>
    <row r="9" spans="1:7" ht="18.75" x14ac:dyDescent="0.45">
      <c r="A9" s="2" t="s">
        <v>210</v>
      </c>
      <c r="C9" s="12">
        <v>651757</v>
      </c>
      <c r="D9" s="4"/>
      <c r="E9" s="4">
        <v>0</v>
      </c>
      <c r="F9" s="4"/>
      <c r="G9" s="4">
        <v>0</v>
      </c>
    </row>
    <row r="10" spans="1:7" ht="18.75" thickBot="1" x14ac:dyDescent="0.45">
      <c r="C10" s="13">
        <f>SUM(C7:C9)</f>
        <v>-441972447684</v>
      </c>
      <c r="E10" s="9">
        <f>SUM(E7:E9)</f>
        <v>95.11</v>
      </c>
      <c r="F10" s="4"/>
      <c r="G10" s="9">
        <f>SUM(G7:G9)</f>
        <v>-8.58</v>
      </c>
    </row>
    <row r="11" spans="1:7" ht="18.75" thickTop="1" x14ac:dyDescent="0.4"/>
    <row r="13" spans="1:7" x14ac:dyDescent="0.4">
      <c r="C13" s="3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6" sqref="A6:A7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21.140625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85546875" style="1" bestFit="1" customWidth="1"/>
    <col min="10" max="10" width="1" style="1" customWidth="1"/>
    <col min="11" max="11" width="21.140625" style="1" bestFit="1" customWidth="1"/>
    <col min="12" max="12" width="1" style="1" customWidth="1"/>
    <col min="13" max="13" width="15.42578125" style="1" bestFit="1" customWidth="1"/>
    <col min="14" max="14" width="1" style="1" customWidth="1"/>
    <col min="15" max="15" width="15.7109375" style="1" bestFit="1" customWidth="1"/>
    <col min="16" max="16" width="1" style="1" customWidth="1"/>
    <col min="17" max="17" width="11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7.75" x14ac:dyDescent="0.4">
      <c r="A6" s="21" t="s">
        <v>3</v>
      </c>
      <c r="C6" s="23" t="s">
        <v>4</v>
      </c>
      <c r="D6" s="23" t="s">
        <v>4</v>
      </c>
      <c r="E6" s="23" t="s">
        <v>4</v>
      </c>
      <c r="F6" s="23" t="s">
        <v>4</v>
      </c>
      <c r="G6" s="23" t="s">
        <v>4</v>
      </c>
      <c r="H6" s="23" t="s">
        <v>4</v>
      </c>
      <c r="I6" s="23" t="s">
        <v>4</v>
      </c>
      <c r="K6" s="23" t="s">
        <v>6</v>
      </c>
      <c r="L6" s="23" t="s">
        <v>6</v>
      </c>
      <c r="M6" s="23" t="s">
        <v>6</v>
      </c>
      <c r="N6" s="23" t="s">
        <v>6</v>
      </c>
      <c r="O6" s="23" t="s">
        <v>6</v>
      </c>
      <c r="P6" s="23" t="s">
        <v>6</v>
      </c>
      <c r="Q6" s="23" t="s">
        <v>6</v>
      </c>
    </row>
    <row r="7" spans="1:17" ht="27.75" x14ac:dyDescent="0.4">
      <c r="A7" s="23" t="s">
        <v>3</v>
      </c>
      <c r="C7" s="7" t="s">
        <v>64</v>
      </c>
      <c r="E7" s="7" t="s">
        <v>65</v>
      </c>
      <c r="G7" s="7" t="s">
        <v>66</v>
      </c>
      <c r="I7" s="7" t="s">
        <v>67</v>
      </c>
      <c r="K7" s="7" t="s">
        <v>64</v>
      </c>
      <c r="M7" s="7" t="s">
        <v>65</v>
      </c>
      <c r="O7" s="7" t="s">
        <v>66</v>
      </c>
      <c r="Q7" s="24" t="s">
        <v>67</v>
      </c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8"/>
  <sheetViews>
    <sheetView rightToLeft="1" zoomScale="77" zoomScaleNormal="77" workbookViewId="0">
      <selection activeCell="U8" sqref="U8"/>
    </sheetView>
  </sheetViews>
  <sheetFormatPr defaultRowHeight="18" x14ac:dyDescent="0.4"/>
  <cols>
    <col min="1" max="1" width="12" style="1" bestFit="1" customWidth="1"/>
    <col min="2" max="2" width="1" style="1" customWidth="1"/>
    <col min="3" max="3" width="27.42578125" style="1" bestFit="1" customWidth="1"/>
    <col min="4" max="4" width="1" style="1" customWidth="1"/>
    <col min="5" max="5" width="24.5703125" style="1" bestFit="1" customWidth="1"/>
    <col min="6" max="6" width="1" style="1" customWidth="1"/>
    <col min="7" max="7" width="16" style="1" bestFit="1" customWidth="1"/>
    <col min="8" max="8" width="1" style="1" customWidth="1"/>
    <col min="9" max="9" width="19.5703125" style="1" bestFit="1" customWidth="1"/>
    <col min="10" max="10" width="1" style="1" customWidth="1"/>
    <col min="11" max="11" width="11.5703125" style="1" bestFit="1" customWidth="1"/>
    <col min="12" max="12" width="1" style="1" customWidth="1"/>
    <col min="13" max="13" width="11.85546875" style="1" bestFit="1" customWidth="1"/>
    <col min="14" max="14" width="1" style="1" customWidth="1"/>
    <col min="15" max="15" width="7.7109375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25.4257812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9.570312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4.85546875" style="1" bestFit="1" customWidth="1"/>
    <col min="28" max="28" width="1" style="1" customWidth="1"/>
    <col min="29" max="29" width="9.140625" style="1" customWidth="1"/>
    <col min="30" max="30" width="1" style="1" customWidth="1"/>
    <col min="31" max="31" width="23.7109375" style="1" bestFit="1" customWidth="1"/>
    <col min="32" max="32" width="1" style="1" customWidth="1"/>
    <col min="33" max="33" width="19.5703125" style="1" bestFit="1" customWidth="1"/>
    <col min="34" max="34" width="1" style="1" customWidth="1"/>
    <col min="35" max="35" width="25.42578125" style="1" bestFit="1" customWidth="1"/>
    <col min="36" max="36" width="1" style="1" customWidth="1"/>
    <col min="37" max="37" width="37.855468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</row>
    <row r="4" spans="1:3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</row>
    <row r="6" spans="1:37" ht="27.75" x14ac:dyDescent="0.4">
      <c r="A6" s="23" t="s">
        <v>68</v>
      </c>
      <c r="B6" s="23" t="s">
        <v>68</v>
      </c>
      <c r="C6" s="23" t="s">
        <v>68</v>
      </c>
      <c r="D6" s="23" t="s">
        <v>68</v>
      </c>
      <c r="E6" s="23" t="s">
        <v>68</v>
      </c>
      <c r="F6" s="23" t="s">
        <v>68</v>
      </c>
      <c r="G6" s="23" t="s">
        <v>68</v>
      </c>
      <c r="H6" s="23" t="s">
        <v>68</v>
      </c>
      <c r="I6" s="23" t="s">
        <v>68</v>
      </c>
      <c r="J6" s="23" t="s">
        <v>68</v>
      </c>
      <c r="K6" s="23" t="s">
        <v>68</v>
      </c>
      <c r="L6" s="23" t="s">
        <v>68</v>
      </c>
      <c r="M6" s="23" t="s">
        <v>68</v>
      </c>
      <c r="O6" s="23" t="s">
        <v>4</v>
      </c>
      <c r="P6" s="23" t="s">
        <v>4</v>
      </c>
      <c r="Q6" s="23" t="s">
        <v>4</v>
      </c>
      <c r="R6" s="23" t="s">
        <v>4</v>
      </c>
      <c r="S6" s="23" t="s">
        <v>4</v>
      </c>
      <c r="U6" s="23" t="s">
        <v>5</v>
      </c>
      <c r="V6" s="23" t="s">
        <v>5</v>
      </c>
      <c r="W6" s="23" t="s">
        <v>5</v>
      </c>
      <c r="X6" s="23" t="s">
        <v>5</v>
      </c>
      <c r="Y6" s="23" t="s">
        <v>5</v>
      </c>
      <c r="Z6" s="23" t="s">
        <v>5</v>
      </c>
      <c r="AA6" s="23" t="s">
        <v>5</v>
      </c>
      <c r="AC6" s="23" t="s">
        <v>6</v>
      </c>
      <c r="AD6" s="23" t="s">
        <v>6</v>
      </c>
      <c r="AE6" s="23" t="s">
        <v>6</v>
      </c>
      <c r="AF6" s="23" t="s">
        <v>6</v>
      </c>
      <c r="AG6" s="23" t="s">
        <v>6</v>
      </c>
      <c r="AH6" s="23" t="s">
        <v>6</v>
      </c>
      <c r="AI6" s="23" t="s">
        <v>6</v>
      </c>
      <c r="AJ6" s="23" t="s">
        <v>6</v>
      </c>
      <c r="AK6" s="23" t="s">
        <v>6</v>
      </c>
    </row>
    <row r="7" spans="1:37" ht="27.75" x14ac:dyDescent="0.4">
      <c r="A7" s="22" t="s">
        <v>69</v>
      </c>
      <c r="C7" s="22" t="s">
        <v>70</v>
      </c>
      <c r="E7" s="22" t="s">
        <v>71</v>
      </c>
      <c r="G7" s="22" t="s">
        <v>72</v>
      </c>
      <c r="I7" s="22" t="s">
        <v>73</v>
      </c>
      <c r="K7" s="22" t="s">
        <v>74</v>
      </c>
      <c r="M7" s="22" t="s">
        <v>67</v>
      </c>
      <c r="O7" s="22" t="s">
        <v>7</v>
      </c>
      <c r="Q7" s="22" t="s">
        <v>8</v>
      </c>
      <c r="S7" s="22" t="s">
        <v>9</v>
      </c>
      <c r="U7" s="24" t="s">
        <v>10</v>
      </c>
      <c r="V7" s="24" t="s">
        <v>10</v>
      </c>
      <c r="W7" s="24" t="s">
        <v>10</v>
      </c>
      <c r="Y7" s="24" t="s">
        <v>11</v>
      </c>
      <c r="Z7" s="24" t="s">
        <v>11</v>
      </c>
      <c r="AA7" s="24" t="s">
        <v>11</v>
      </c>
      <c r="AC7" s="21" t="s">
        <v>7</v>
      </c>
      <c r="AE7" s="21" t="s">
        <v>75</v>
      </c>
      <c r="AG7" s="21" t="s">
        <v>8</v>
      </c>
      <c r="AI7" s="21" t="s">
        <v>9</v>
      </c>
      <c r="AK7" s="21" t="s">
        <v>13</v>
      </c>
    </row>
    <row r="8" spans="1:37" ht="27.75" x14ac:dyDescent="0.4">
      <c r="A8" s="23" t="s">
        <v>69</v>
      </c>
      <c r="C8" s="23" t="s">
        <v>70</v>
      </c>
      <c r="E8" s="23" t="s">
        <v>71</v>
      </c>
      <c r="G8" s="23" t="s">
        <v>72</v>
      </c>
      <c r="I8" s="23" t="s">
        <v>73</v>
      </c>
      <c r="K8" s="23" t="s">
        <v>74</v>
      </c>
      <c r="M8" s="23" t="s">
        <v>67</v>
      </c>
      <c r="O8" s="23" t="s">
        <v>7</v>
      </c>
      <c r="Q8" s="23" t="s">
        <v>8</v>
      </c>
      <c r="S8" s="23" t="s">
        <v>9</v>
      </c>
      <c r="U8" s="24" t="s">
        <v>7</v>
      </c>
      <c r="W8" s="24" t="s">
        <v>8</v>
      </c>
      <c r="Y8" s="24" t="s">
        <v>7</v>
      </c>
      <c r="AA8" s="24" t="s">
        <v>14</v>
      </c>
      <c r="AC8" s="23" t="s">
        <v>7</v>
      </c>
      <c r="AE8" s="23" t="s">
        <v>75</v>
      </c>
      <c r="AG8" s="23" t="s">
        <v>8</v>
      </c>
      <c r="AI8" s="23" t="s">
        <v>9</v>
      </c>
      <c r="AK8" s="23" t="s">
        <v>13</v>
      </c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6" sqref="A6:A7"/>
    </sheetView>
  </sheetViews>
  <sheetFormatPr defaultRowHeight="18" x14ac:dyDescent="0.4"/>
  <cols>
    <col min="1" max="1" width="13.85546875" style="1" bestFit="1" customWidth="1"/>
    <col min="2" max="2" width="1" style="1" customWidth="1"/>
    <col min="3" max="3" width="9.140625" style="1" customWidth="1"/>
    <col min="4" max="4" width="1" style="1" customWidth="1"/>
    <col min="5" max="5" width="15.7109375" style="1" bestFit="1" customWidth="1"/>
    <col min="6" max="6" width="1" style="1" customWidth="1"/>
    <col min="7" max="7" width="24.425781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33.71093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384" width="9.140625" style="1"/>
  </cols>
  <sheetData>
    <row r="2" spans="1:13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</row>
    <row r="3" spans="1:13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3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6" spans="1:13" ht="27.75" x14ac:dyDescent="0.4">
      <c r="A6" s="21" t="s">
        <v>3</v>
      </c>
      <c r="C6" s="23" t="s">
        <v>6</v>
      </c>
      <c r="D6" s="23" t="s">
        <v>6</v>
      </c>
      <c r="E6" s="23" t="s">
        <v>6</v>
      </c>
      <c r="F6" s="23" t="s">
        <v>6</v>
      </c>
      <c r="G6" s="23" t="s">
        <v>6</v>
      </c>
      <c r="H6" s="23" t="s">
        <v>6</v>
      </c>
      <c r="I6" s="23" t="s">
        <v>6</v>
      </c>
      <c r="J6" s="23" t="s">
        <v>6</v>
      </c>
      <c r="K6" s="23" t="s">
        <v>6</v>
      </c>
      <c r="L6" s="23" t="s">
        <v>6</v>
      </c>
      <c r="M6" s="23" t="s">
        <v>6</v>
      </c>
    </row>
    <row r="7" spans="1:13" ht="27.75" x14ac:dyDescent="0.4">
      <c r="A7" s="23" t="s">
        <v>3</v>
      </c>
      <c r="C7" s="7" t="s">
        <v>7</v>
      </c>
      <c r="E7" s="7" t="s">
        <v>76</v>
      </c>
      <c r="G7" s="7" t="s">
        <v>77</v>
      </c>
      <c r="I7" s="7" t="s">
        <v>78</v>
      </c>
      <c r="K7" s="7" t="s">
        <v>79</v>
      </c>
      <c r="M7" s="24" t="s">
        <v>80</v>
      </c>
    </row>
  </sheetData>
  <mergeCells count="6">
    <mergeCell ref="A2:M2"/>
    <mergeCell ref="A3:M3"/>
    <mergeCell ref="A4:M4"/>
    <mergeCell ref="M7"/>
    <mergeCell ref="C6:M6"/>
    <mergeCell ref="A6:A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zoomScale="80" zoomScaleNormal="80" workbookViewId="0">
      <selection activeCell="S8" sqref="S8"/>
    </sheetView>
  </sheetViews>
  <sheetFormatPr defaultRowHeight="18" x14ac:dyDescent="0.4"/>
  <cols>
    <col min="1" max="1" width="51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4.5703125" style="1" bestFit="1" customWidth="1"/>
    <col min="8" max="8" width="1" style="1" customWidth="1"/>
    <col min="9" max="9" width="24.5703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19.5703125" style="1" bestFit="1" customWidth="1"/>
    <col min="14" max="14" width="1" style="1" customWidth="1"/>
    <col min="15" max="15" width="25.42578125" style="1" bestFit="1" customWidth="1"/>
    <col min="16" max="16" width="1" style="1" customWidth="1"/>
    <col min="17" max="17" width="9.140625" style="1" customWidth="1"/>
    <col min="18" max="18" width="1" style="1" customWidth="1"/>
    <col min="19" max="19" width="19.57031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14.85546875" style="1" bestFit="1" customWidth="1"/>
    <col min="24" max="24" width="1" style="1" customWidth="1"/>
    <col min="25" max="25" width="9.140625" style="1" customWidth="1"/>
    <col min="26" max="26" width="1" style="1" customWidth="1"/>
    <col min="27" max="27" width="19.5703125" style="1" bestFit="1" customWidth="1"/>
    <col min="28" max="28" width="1" style="1" customWidth="1"/>
    <col min="29" max="29" width="25.42578125" style="1" bestFit="1" customWidth="1"/>
    <col min="30" max="30" width="1" style="1" customWidth="1"/>
    <col min="31" max="31" width="26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31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</row>
    <row r="4" spans="1:31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</row>
    <row r="6" spans="1:31" ht="27.75" x14ac:dyDescent="0.4">
      <c r="A6" s="23" t="s">
        <v>81</v>
      </c>
      <c r="B6" s="23" t="s">
        <v>81</v>
      </c>
      <c r="C6" s="23" t="s">
        <v>81</v>
      </c>
      <c r="D6" s="23" t="s">
        <v>81</v>
      </c>
      <c r="E6" s="23" t="s">
        <v>81</v>
      </c>
      <c r="F6" s="23" t="s">
        <v>81</v>
      </c>
      <c r="G6" s="23" t="s">
        <v>81</v>
      </c>
      <c r="H6" s="23" t="s">
        <v>81</v>
      </c>
      <c r="I6" s="23" t="s">
        <v>81</v>
      </c>
      <c r="K6" s="23" t="s">
        <v>4</v>
      </c>
      <c r="L6" s="23" t="s">
        <v>4</v>
      </c>
      <c r="M6" s="23" t="s">
        <v>4</v>
      </c>
      <c r="N6" s="23" t="s">
        <v>4</v>
      </c>
      <c r="O6" s="23" t="s">
        <v>4</v>
      </c>
      <c r="Q6" s="23" t="s">
        <v>5</v>
      </c>
      <c r="R6" s="23" t="s">
        <v>5</v>
      </c>
      <c r="S6" s="23" t="s">
        <v>5</v>
      </c>
      <c r="T6" s="23" t="s">
        <v>5</v>
      </c>
      <c r="U6" s="23" t="s">
        <v>5</v>
      </c>
      <c r="V6" s="23" t="s">
        <v>5</v>
      </c>
      <c r="W6" s="23" t="s">
        <v>5</v>
      </c>
      <c r="Y6" s="23" t="s">
        <v>6</v>
      </c>
      <c r="Z6" s="23" t="s">
        <v>6</v>
      </c>
      <c r="AA6" s="23" t="s">
        <v>6</v>
      </c>
      <c r="AB6" s="23" t="s">
        <v>6</v>
      </c>
      <c r="AC6" s="23" t="s">
        <v>6</v>
      </c>
      <c r="AD6" s="23" t="s">
        <v>6</v>
      </c>
      <c r="AE6" s="23" t="s">
        <v>6</v>
      </c>
    </row>
    <row r="7" spans="1:31" ht="27.75" x14ac:dyDescent="0.4">
      <c r="A7" s="22" t="s">
        <v>82</v>
      </c>
      <c r="C7" s="22" t="s">
        <v>73</v>
      </c>
      <c r="E7" s="22" t="s">
        <v>74</v>
      </c>
      <c r="G7" s="22" t="s">
        <v>83</v>
      </c>
      <c r="I7" s="22" t="s">
        <v>71</v>
      </c>
      <c r="K7" s="22" t="s">
        <v>7</v>
      </c>
      <c r="M7" s="22" t="s">
        <v>8</v>
      </c>
      <c r="O7" s="22" t="s">
        <v>9</v>
      </c>
      <c r="Q7" s="24" t="s">
        <v>10</v>
      </c>
      <c r="R7" s="24" t="s">
        <v>10</v>
      </c>
      <c r="S7" s="24" t="s">
        <v>10</v>
      </c>
      <c r="U7" s="24" t="s">
        <v>11</v>
      </c>
      <c r="V7" s="24" t="s">
        <v>11</v>
      </c>
      <c r="W7" s="24" t="s">
        <v>11</v>
      </c>
      <c r="Y7" s="22" t="s">
        <v>7</v>
      </c>
      <c r="AA7" s="22" t="s">
        <v>8</v>
      </c>
      <c r="AC7" s="22" t="s">
        <v>9</v>
      </c>
      <c r="AE7" s="22" t="s">
        <v>84</v>
      </c>
    </row>
    <row r="8" spans="1:31" ht="27.75" x14ac:dyDescent="0.4">
      <c r="A8" s="23" t="s">
        <v>82</v>
      </c>
      <c r="C8" s="23" t="s">
        <v>73</v>
      </c>
      <c r="E8" s="23" t="s">
        <v>74</v>
      </c>
      <c r="G8" s="23" t="s">
        <v>83</v>
      </c>
      <c r="I8" s="23" t="s">
        <v>71</v>
      </c>
      <c r="K8" s="23" t="s">
        <v>7</v>
      </c>
      <c r="M8" s="23" t="s">
        <v>8</v>
      </c>
      <c r="O8" s="23" t="s">
        <v>9</v>
      </c>
      <c r="Q8" s="24" t="s">
        <v>7</v>
      </c>
      <c r="S8" s="24" t="s">
        <v>8</v>
      </c>
      <c r="U8" s="24" t="s">
        <v>7</v>
      </c>
      <c r="W8" s="24" t="s">
        <v>14</v>
      </c>
      <c r="Y8" s="23" t="s">
        <v>7</v>
      </c>
      <c r="AA8" s="23" t="s">
        <v>8</v>
      </c>
      <c r="AC8" s="23" t="s">
        <v>9</v>
      </c>
      <c r="AE8" s="23" t="s">
        <v>84</v>
      </c>
    </row>
  </sheetData>
  <mergeCells count="25">
    <mergeCell ref="K7:K8"/>
    <mergeCell ref="M7:M8"/>
    <mergeCell ref="O7:O8"/>
    <mergeCell ref="K6:O6"/>
    <mergeCell ref="A7:A8"/>
    <mergeCell ref="C7:C8"/>
    <mergeCell ref="E7:E8"/>
    <mergeCell ref="G7:G8"/>
    <mergeCell ref="I7:I8"/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U18"/>
  <sheetViews>
    <sheetView rightToLeft="1" topLeftCell="D1" workbookViewId="0">
      <selection activeCell="K17" sqref="K17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14.28515625" style="1" bestFit="1" customWidth="1"/>
    <col min="6" max="6" width="1" style="1" customWidth="1"/>
    <col min="7" max="7" width="15.7109375" style="1" bestFit="1" customWidth="1"/>
    <col min="8" max="8" width="1" style="1" customWidth="1"/>
    <col min="9" max="9" width="11.5703125" style="1" bestFit="1" customWidth="1"/>
    <col min="10" max="10" width="1" style="1" customWidth="1"/>
    <col min="11" max="11" width="18.855468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7.28515625" style="1" bestFit="1" customWidth="1"/>
    <col min="16" max="16" width="1" style="1" customWidth="1"/>
    <col min="17" max="17" width="16.285156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7.75" x14ac:dyDescent="0.4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7.75" x14ac:dyDescent="0.4">
      <c r="A6" s="21" t="s">
        <v>85</v>
      </c>
      <c r="C6" s="23" t="s">
        <v>86</v>
      </c>
      <c r="D6" s="23" t="s">
        <v>86</v>
      </c>
      <c r="E6" s="23" t="s">
        <v>86</v>
      </c>
      <c r="F6" s="23" t="s">
        <v>86</v>
      </c>
      <c r="G6" s="23" t="s">
        <v>86</v>
      </c>
      <c r="H6" s="23" t="s">
        <v>86</v>
      </c>
      <c r="I6" s="23" t="s">
        <v>86</v>
      </c>
      <c r="K6" s="23" t="s">
        <v>4</v>
      </c>
      <c r="M6" s="23" t="s">
        <v>5</v>
      </c>
      <c r="N6" s="23" t="s">
        <v>5</v>
      </c>
      <c r="O6" s="23" t="s">
        <v>5</v>
      </c>
      <c r="Q6" s="23" t="s">
        <v>6</v>
      </c>
      <c r="R6" s="23" t="s">
        <v>6</v>
      </c>
      <c r="S6" s="23" t="s">
        <v>6</v>
      </c>
    </row>
    <row r="7" spans="1:19" ht="27.75" x14ac:dyDescent="0.4">
      <c r="A7" s="23" t="s">
        <v>85</v>
      </c>
      <c r="C7" s="6" t="s">
        <v>87</v>
      </c>
      <c r="E7" s="6" t="s">
        <v>88</v>
      </c>
      <c r="G7" s="6" t="s">
        <v>89</v>
      </c>
      <c r="I7" s="6" t="s">
        <v>74</v>
      </c>
      <c r="K7" s="6" t="s">
        <v>90</v>
      </c>
      <c r="M7" s="6" t="s">
        <v>91</v>
      </c>
      <c r="O7" s="6" t="s">
        <v>92</v>
      </c>
      <c r="Q7" s="6" t="s">
        <v>90</v>
      </c>
      <c r="S7" s="23" t="s">
        <v>84</v>
      </c>
    </row>
    <row r="8" spans="1:19" ht="18.75" x14ac:dyDescent="0.45">
      <c r="A8" s="2" t="s">
        <v>93</v>
      </c>
      <c r="C8" s="4" t="s">
        <v>94</v>
      </c>
      <c r="D8" s="4"/>
      <c r="E8" s="4" t="s">
        <v>95</v>
      </c>
      <c r="F8" s="4"/>
      <c r="G8" s="4" t="s">
        <v>96</v>
      </c>
      <c r="H8" s="4"/>
      <c r="I8" s="5">
        <v>0</v>
      </c>
      <c r="J8" s="4"/>
      <c r="K8" s="5">
        <v>3827772026</v>
      </c>
      <c r="L8" s="4"/>
      <c r="M8" s="5">
        <v>25487627431</v>
      </c>
      <c r="N8" s="4"/>
      <c r="O8" s="5">
        <v>23810012000</v>
      </c>
      <c r="P8" s="4"/>
      <c r="Q8" s="5">
        <v>5505387457</v>
      </c>
      <c r="R8" s="4"/>
      <c r="S8" s="17">
        <f t="shared" ref="S8:S16" si="0">Q8/5144294132502*100</f>
        <v>0.10701929779280286</v>
      </c>
    </row>
    <row r="9" spans="1:19" ht="18.75" x14ac:dyDescent="0.45">
      <c r="A9" s="2" t="s">
        <v>97</v>
      </c>
      <c r="C9" s="4" t="s">
        <v>98</v>
      </c>
      <c r="D9" s="4"/>
      <c r="E9" s="4" t="s">
        <v>95</v>
      </c>
      <c r="F9" s="4"/>
      <c r="G9" s="4" t="s">
        <v>99</v>
      </c>
      <c r="H9" s="4"/>
      <c r="I9" s="5">
        <v>10</v>
      </c>
      <c r="J9" s="4"/>
      <c r="K9" s="5">
        <v>7514</v>
      </c>
      <c r="L9" s="4"/>
      <c r="M9" s="5">
        <v>0</v>
      </c>
      <c r="N9" s="4"/>
      <c r="O9" s="5">
        <v>0</v>
      </c>
      <c r="P9" s="4"/>
      <c r="Q9" s="5">
        <v>7514</v>
      </c>
      <c r="R9" s="4"/>
      <c r="S9" s="17">
        <f t="shared" si="0"/>
        <v>1.4606474292607099E-7</v>
      </c>
    </row>
    <row r="10" spans="1:19" ht="18.75" x14ac:dyDescent="0.45">
      <c r="A10" s="2" t="s">
        <v>100</v>
      </c>
      <c r="C10" s="4" t="s">
        <v>101</v>
      </c>
      <c r="D10" s="4"/>
      <c r="E10" s="4" t="s">
        <v>95</v>
      </c>
      <c r="F10" s="4"/>
      <c r="G10" s="4" t="s">
        <v>102</v>
      </c>
      <c r="H10" s="4"/>
      <c r="I10" s="5">
        <v>10</v>
      </c>
      <c r="J10" s="4"/>
      <c r="K10" s="5">
        <v>219920</v>
      </c>
      <c r="L10" s="4"/>
      <c r="M10" s="5">
        <v>0</v>
      </c>
      <c r="N10" s="4"/>
      <c r="O10" s="5">
        <v>0</v>
      </c>
      <c r="P10" s="4"/>
      <c r="Q10" s="5">
        <v>219920</v>
      </c>
      <c r="R10" s="4"/>
      <c r="S10" s="17">
        <f t="shared" si="0"/>
        <v>4.2750277168354446E-6</v>
      </c>
    </row>
    <row r="11" spans="1:19" ht="18.75" x14ac:dyDescent="0.45">
      <c r="A11" s="2" t="s">
        <v>103</v>
      </c>
      <c r="C11" s="4" t="s">
        <v>104</v>
      </c>
      <c r="D11" s="4"/>
      <c r="E11" s="4" t="s">
        <v>95</v>
      </c>
      <c r="F11" s="4"/>
      <c r="G11" s="4" t="s">
        <v>102</v>
      </c>
      <c r="H11" s="4"/>
      <c r="I11" s="5">
        <v>10</v>
      </c>
      <c r="J11" s="4"/>
      <c r="K11" s="5">
        <v>21873755</v>
      </c>
      <c r="L11" s="4"/>
      <c r="M11" s="5">
        <v>133748</v>
      </c>
      <c r="N11" s="4"/>
      <c r="O11" s="5">
        <v>0</v>
      </c>
      <c r="P11" s="4"/>
      <c r="Q11" s="5">
        <v>22007503</v>
      </c>
      <c r="R11" s="4"/>
      <c r="S11" s="17">
        <f t="shared" si="0"/>
        <v>4.2780413470052385E-4</v>
      </c>
    </row>
    <row r="12" spans="1:19" ht="18.75" x14ac:dyDescent="0.45">
      <c r="A12" s="2" t="s">
        <v>105</v>
      </c>
      <c r="C12" s="4" t="s">
        <v>106</v>
      </c>
      <c r="D12" s="4"/>
      <c r="E12" s="4" t="s">
        <v>95</v>
      </c>
      <c r="F12" s="4"/>
      <c r="G12" s="4" t="s">
        <v>107</v>
      </c>
      <c r="H12" s="4"/>
      <c r="I12" s="5">
        <v>0</v>
      </c>
      <c r="J12" s="4"/>
      <c r="K12" s="5">
        <v>9707070</v>
      </c>
      <c r="L12" s="4"/>
      <c r="M12" s="5">
        <v>112000039892</v>
      </c>
      <c r="N12" s="4"/>
      <c r="O12" s="5">
        <v>105107197685</v>
      </c>
      <c r="P12" s="4"/>
      <c r="Q12" s="5">
        <v>6902549277</v>
      </c>
      <c r="R12" s="4"/>
      <c r="S12" s="17">
        <f t="shared" si="0"/>
        <v>0.1341787444343282</v>
      </c>
    </row>
    <row r="13" spans="1:19" ht="18.75" x14ac:dyDescent="0.45">
      <c r="A13" s="2" t="s">
        <v>105</v>
      </c>
      <c r="C13" s="4" t="s">
        <v>108</v>
      </c>
      <c r="D13" s="4"/>
      <c r="E13" s="4" t="s">
        <v>109</v>
      </c>
      <c r="F13" s="4"/>
      <c r="G13" s="4" t="s">
        <v>110</v>
      </c>
      <c r="H13" s="4"/>
      <c r="I13" s="5">
        <v>0</v>
      </c>
      <c r="J13" s="4"/>
      <c r="K13" s="5">
        <v>496000</v>
      </c>
      <c r="L13" s="4"/>
      <c r="M13" s="5">
        <v>0</v>
      </c>
      <c r="N13" s="4"/>
      <c r="O13" s="5">
        <v>0</v>
      </c>
      <c r="P13" s="4"/>
      <c r="Q13" s="5">
        <v>496000</v>
      </c>
      <c r="R13" s="4"/>
      <c r="S13" s="17">
        <f t="shared" si="0"/>
        <v>9.6417503981010396E-6</v>
      </c>
    </row>
    <row r="14" spans="1:19" ht="18.75" x14ac:dyDescent="0.45">
      <c r="A14" s="2" t="s">
        <v>111</v>
      </c>
      <c r="C14" s="4" t="s">
        <v>112</v>
      </c>
      <c r="D14" s="4"/>
      <c r="E14" s="4" t="s">
        <v>95</v>
      </c>
      <c r="F14" s="4"/>
      <c r="G14" s="4" t="s">
        <v>113</v>
      </c>
      <c r="H14" s="4"/>
      <c r="I14" s="5">
        <v>0</v>
      </c>
      <c r="J14" s="4"/>
      <c r="K14" s="5">
        <v>110047507</v>
      </c>
      <c r="L14" s="4"/>
      <c r="M14" s="5">
        <v>452250</v>
      </c>
      <c r="N14" s="4"/>
      <c r="O14" s="5">
        <v>0</v>
      </c>
      <c r="P14" s="4"/>
      <c r="Q14" s="5">
        <v>110499757</v>
      </c>
      <c r="R14" s="4"/>
      <c r="S14" s="17">
        <f t="shared" si="0"/>
        <v>2.1480062017032622E-3</v>
      </c>
    </row>
    <row r="15" spans="1:19" ht="18.75" x14ac:dyDescent="0.45">
      <c r="A15" s="2" t="s">
        <v>114</v>
      </c>
      <c r="C15" s="4" t="s">
        <v>115</v>
      </c>
      <c r="D15" s="4"/>
      <c r="E15" s="4" t="s">
        <v>109</v>
      </c>
      <c r="F15" s="4"/>
      <c r="G15" s="4" t="s">
        <v>116</v>
      </c>
      <c r="H15" s="4"/>
      <c r="I15" s="5">
        <v>0</v>
      </c>
      <c r="J15" s="4"/>
      <c r="K15" s="5">
        <v>887545</v>
      </c>
      <c r="L15" s="4"/>
      <c r="M15" s="5">
        <v>0</v>
      </c>
      <c r="N15" s="4"/>
      <c r="O15" s="5">
        <v>0</v>
      </c>
      <c r="P15" s="4"/>
      <c r="Q15" s="5">
        <v>887545</v>
      </c>
      <c r="R15" s="4"/>
      <c r="S15" s="17">
        <f t="shared" si="0"/>
        <v>1.7252998703795539E-5</v>
      </c>
    </row>
    <row r="16" spans="1:19" ht="18.75" x14ac:dyDescent="0.45">
      <c r="A16" s="2" t="s">
        <v>114</v>
      </c>
      <c r="C16" s="4" t="s">
        <v>117</v>
      </c>
      <c r="D16" s="4"/>
      <c r="E16" s="4" t="s">
        <v>95</v>
      </c>
      <c r="F16" s="4"/>
      <c r="G16" s="4" t="s">
        <v>118</v>
      </c>
      <c r="H16" s="4"/>
      <c r="I16" s="5">
        <v>0</v>
      </c>
      <c r="J16" s="4"/>
      <c r="K16" s="10">
        <v>68726095229</v>
      </c>
      <c r="L16" s="10"/>
      <c r="M16" s="10">
        <v>320714570509</v>
      </c>
      <c r="N16" s="10"/>
      <c r="O16" s="10">
        <v>374936097328</v>
      </c>
      <c r="P16" s="10"/>
      <c r="Q16" s="10">
        <v>14504568410</v>
      </c>
      <c r="R16" s="4"/>
      <c r="S16" s="17">
        <f t="shared" si="0"/>
        <v>0.28195449242217996</v>
      </c>
    </row>
    <row r="17" spans="11:21" ht="18.75" thickBot="1" x14ac:dyDescent="0.45">
      <c r="K17" s="15">
        <f>SUM(K8:K16)</f>
        <v>72697106566</v>
      </c>
      <c r="L17" s="10"/>
      <c r="M17" s="11">
        <f>SUM(M8:M16)</f>
        <v>458202823830</v>
      </c>
      <c r="N17" s="10"/>
      <c r="O17" s="11">
        <f>SUM(O8:O16)</f>
        <v>503853307013</v>
      </c>
      <c r="P17" s="10"/>
      <c r="Q17" s="11">
        <f>SUM(Q8:Q16)</f>
        <v>27046623383</v>
      </c>
      <c r="S17" s="18">
        <f>SUM(S8:S16)</f>
        <v>0.52575966082727643</v>
      </c>
      <c r="U17" s="16"/>
    </row>
    <row r="18" spans="11:21" ht="18.75" thickTop="1" x14ac:dyDescent="0.4">
      <c r="K18" s="4"/>
      <c r="L18" s="4"/>
      <c r="M18" s="4"/>
      <c r="N18" s="4"/>
      <c r="O18" s="4"/>
      <c r="P18" s="4"/>
      <c r="Q18" s="4"/>
    </row>
  </sheetData>
  <mergeCells count="9">
    <mergeCell ref="A2:S2"/>
    <mergeCell ref="A3:S3"/>
    <mergeCell ref="A4:S4"/>
    <mergeCell ref="S7"/>
    <mergeCell ref="Q6:S6"/>
    <mergeCell ref="K6"/>
    <mergeCell ref="M6:O6"/>
    <mergeCell ref="A6:A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topLeftCell="B1" workbookViewId="0">
      <selection activeCell="S20" sqref="S20"/>
    </sheetView>
  </sheetViews>
  <sheetFormatPr defaultRowHeight="18" x14ac:dyDescent="0.4"/>
  <cols>
    <col min="1" max="1" width="27.42578125" style="1" bestFit="1" customWidth="1"/>
    <col min="2" max="2" width="1" style="1" customWidth="1"/>
    <col min="3" max="3" width="20.57031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1.5703125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16" style="1" bestFit="1" customWidth="1"/>
    <col min="14" max="14" width="1" style="1" customWidth="1"/>
    <col min="15" max="15" width="13.425781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16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7.75" x14ac:dyDescent="0.4">
      <c r="A3" s="21" t="s">
        <v>119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7.75" x14ac:dyDescent="0.4">
      <c r="A6" s="23" t="s">
        <v>120</v>
      </c>
      <c r="B6" s="23" t="s">
        <v>120</v>
      </c>
      <c r="C6" s="23" t="s">
        <v>120</v>
      </c>
      <c r="D6" s="23" t="s">
        <v>120</v>
      </c>
      <c r="E6" s="23" t="s">
        <v>120</v>
      </c>
      <c r="F6" s="23" t="s">
        <v>120</v>
      </c>
      <c r="G6" s="23" t="s">
        <v>120</v>
      </c>
      <c r="I6" s="23" t="s">
        <v>121</v>
      </c>
      <c r="J6" s="23" t="s">
        <v>121</v>
      </c>
      <c r="K6" s="23" t="s">
        <v>121</v>
      </c>
      <c r="L6" s="23" t="s">
        <v>121</v>
      </c>
      <c r="M6" s="23" t="s">
        <v>121</v>
      </c>
      <c r="O6" s="23" t="s">
        <v>122</v>
      </c>
      <c r="P6" s="23" t="s">
        <v>122</v>
      </c>
      <c r="Q6" s="23" t="s">
        <v>122</v>
      </c>
      <c r="R6" s="23" t="s">
        <v>122</v>
      </c>
      <c r="S6" s="23" t="s">
        <v>122</v>
      </c>
    </row>
    <row r="7" spans="1:19" ht="27.75" x14ac:dyDescent="0.4">
      <c r="A7" s="7" t="s">
        <v>123</v>
      </c>
      <c r="C7" s="7" t="s">
        <v>124</v>
      </c>
      <c r="E7" s="7" t="s">
        <v>73</v>
      </c>
      <c r="G7" s="7" t="s">
        <v>74</v>
      </c>
      <c r="I7" s="7" t="s">
        <v>125</v>
      </c>
      <c r="K7" s="7" t="s">
        <v>126</v>
      </c>
      <c r="M7" s="7" t="s">
        <v>127</v>
      </c>
      <c r="O7" s="7" t="s">
        <v>125</v>
      </c>
      <c r="Q7" s="7" t="s">
        <v>126</v>
      </c>
      <c r="S7" s="24" t="s">
        <v>127</v>
      </c>
    </row>
    <row r="8" spans="1:19" ht="18.75" x14ac:dyDescent="0.45">
      <c r="A8" s="2" t="s">
        <v>93</v>
      </c>
      <c r="C8" s="5">
        <v>30</v>
      </c>
      <c r="D8" s="4"/>
      <c r="E8" s="4" t="s">
        <v>128</v>
      </c>
      <c r="F8" s="4"/>
      <c r="G8" s="5">
        <v>0</v>
      </c>
      <c r="H8" s="4"/>
      <c r="I8" s="5">
        <v>23811</v>
      </c>
      <c r="J8" s="4"/>
      <c r="K8" s="5">
        <v>0</v>
      </c>
      <c r="L8" s="4"/>
      <c r="M8" s="5">
        <v>23811</v>
      </c>
      <c r="N8" s="4"/>
      <c r="O8" s="5">
        <v>5754528</v>
      </c>
      <c r="P8" s="4"/>
      <c r="Q8" s="5">
        <v>0</v>
      </c>
      <c r="R8" s="4"/>
      <c r="S8" s="5">
        <v>5754528</v>
      </c>
    </row>
    <row r="9" spans="1:19" ht="18.75" x14ac:dyDescent="0.45">
      <c r="A9" s="2" t="s">
        <v>97</v>
      </c>
      <c r="C9" s="5">
        <v>29</v>
      </c>
      <c r="D9" s="4"/>
      <c r="E9" s="4" t="s">
        <v>128</v>
      </c>
      <c r="F9" s="4"/>
      <c r="G9" s="5">
        <v>10</v>
      </c>
      <c r="H9" s="4"/>
      <c r="I9" s="5">
        <v>60</v>
      </c>
      <c r="J9" s="4"/>
      <c r="K9" s="5">
        <v>1</v>
      </c>
      <c r="L9" s="4"/>
      <c r="M9" s="5">
        <v>59</v>
      </c>
      <c r="N9" s="4"/>
      <c r="O9" s="5">
        <v>17534</v>
      </c>
      <c r="P9" s="4"/>
      <c r="Q9" s="5">
        <v>13</v>
      </c>
      <c r="R9" s="4"/>
      <c r="S9" s="5">
        <v>17521</v>
      </c>
    </row>
    <row r="10" spans="1:19" ht="18.75" x14ac:dyDescent="0.45">
      <c r="A10" s="2" t="s">
        <v>100</v>
      </c>
      <c r="C10" s="5">
        <v>23</v>
      </c>
      <c r="D10" s="4"/>
      <c r="E10" s="4" t="s">
        <v>128</v>
      </c>
      <c r="F10" s="4"/>
      <c r="G10" s="5">
        <v>10</v>
      </c>
      <c r="H10" s="4"/>
      <c r="I10" s="5">
        <v>1800</v>
      </c>
      <c r="J10" s="4"/>
      <c r="K10" s="5">
        <v>11</v>
      </c>
      <c r="L10" s="4"/>
      <c r="M10" s="5">
        <v>1789</v>
      </c>
      <c r="N10" s="4"/>
      <c r="O10" s="5">
        <v>16440</v>
      </c>
      <c r="P10" s="4"/>
      <c r="Q10" s="5">
        <v>232</v>
      </c>
      <c r="R10" s="4"/>
      <c r="S10" s="5">
        <v>16208</v>
      </c>
    </row>
    <row r="11" spans="1:19" ht="18.75" x14ac:dyDescent="0.45">
      <c r="A11" s="2" t="s">
        <v>103</v>
      </c>
      <c r="C11" s="5">
        <v>30</v>
      </c>
      <c r="D11" s="4"/>
      <c r="E11" s="4" t="s">
        <v>128</v>
      </c>
      <c r="F11" s="4"/>
      <c r="G11" s="5">
        <v>10</v>
      </c>
      <c r="H11" s="4"/>
      <c r="I11" s="5">
        <v>133944</v>
      </c>
      <c r="J11" s="4"/>
      <c r="K11" s="5">
        <v>0</v>
      </c>
      <c r="L11" s="4"/>
      <c r="M11" s="5">
        <v>133944</v>
      </c>
      <c r="N11" s="4"/>
      <c r="O11" s="5">
        <v>1263849</v>
      </c>
      <c r="P11" s="4"/>
      <c r="Q11" s="5">
        <v>0</v>
      </c>
      <c r="R11" s="4"/>
      <c r="S11" s="5">
        <v>1263849</v>
      </c>
    </row>
    <row r="12" spans="1:19" ht="18.75" x14ac:dyDescent="0.45">
      <c r="A12" s="2" t="s">
        <v>105</v>
      </c>
      <c r="C12" s="5">
        <v>30</v>
      </c>
      <c r="D12" s="4"/>
      <c r="E12" s="4" t="s">
        <v>128</v>
      </c>
      <c r="F12" s="4"/>
      <c r="G12" s="5">
        <v>0</v>
      </c>
      <c r="H12" s="4"/>
      <c r="I12" s="5">
        <v>39892</v>
      </c>
      <c r="J12" s="4"/>
      <c r="K12" s="5">
        <v>0</v>
      </c>
      <c r="L12" s="4"/>
      <c r="M12" s="5">
        <v>39892</v>
      </c>
      <c r="N12" s="4"/>
      <c r="O12" s="5">
        <v>39059973</v>
      </c>
      <c r="P12" s="4"/>
      <c r="Q12" s="5">
        <v>0</v>
      </c>
      <c r="R12" s="4"/>
      <c r="S12" s="5">
        <v>39059973</v>
      </c>
    </row>
    <row r="13" spans="1:19" ht="18.75" x14ac:dyDescent="0.45">
      <c r="A13" s="2" t="s">
        <v>111</v>
      </c>
      <c r="C13" s="5">
        <v>17</v>
      </c>
      <c r="D13" s="4"/>
      <c r="E13" s="4" t="s">
        <v>128</v>
      </c>
      <c r="F13" s="4"/>
      <c r="G13" s="5">
        <v>0</v>
      </c>
      <c r="H13" s="4"/>
      <c r="I13" s="5">
        <v>452250</v>
      </c>
      <c r="J13" s="4"/>
      <c r="K13" s="5">
        <v>0</v>
      </c>
      <c r="L13" s="4"/>
      <c r="M13" s="5">
        <v>452250</v>
      </c>
      <c r="N13" s="4"/>
      <c r="O13" s="5">
        <v>4503975</v>
      </c>
      <c r="P13" s="4"/>
      <c r="Q13" s="5">
        <v>0</v>
      </c>
      <c r="R13" s="4"/>
      <c r="S13" s="5">
        <v>4503975</v>
      </c>
    </row>
    <row r="14" spans="1:19" ht="18.75" x14ac:dyDescent="0.45">
      <c r="A14" s="2" t="s">
        <v>111</v>
      </c>
      <c r="C14" s="5">
        <v>14</v>
      </c>
      <c r="D14" s="4"/>
      <c r="E14" s="4" t="s">
        <v>128</v>
      </c>
      <c r="F14" s="4"/>
      <c r="G14" s="5">
        <v>21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106034907</v>
      </c>
      <c r="P14" s="4"/>
      <c r="Q14" s="5">
        <v>0</v>
      </c>
      <c r="R14" s="4"/>
      <c r="S14" s="5">
        <v>106034907</v>
      </c>
    </row>
    <row r="15" spans="1:19" ht="18.75" x14ac:dyDescent="0.45">
      <c r="A15" s="2" t="s">
        <v>129</v>
      </c>
      <c r="C15" s="5">
        <v>9</v>
      </c>
      <c r="D15" s="4"/>
      <c r="E15" s="4" t="s">
        <v>128</v>
      </c>
      <c r="F15" s="4"/>
      <c r="G15" s="5">
        <v>19.5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12584031</v>
      </c>
      <c r="P15" s="4"/>
      <c r="Q15" s="5">
        <v>0</v>
      </c>
      <c r="R15" s="4"/>
      <c r="S15" s="5">
        <v>12584031</v>
      </c>
    </row>
    <row r="16" spans="1:19" ht="18.75" x14ac:dyDescent="0.45">
      <c r="A16" s="2" t="s">
        <v>114</v>
      </c>
      <c r="C16" s="5">
        <v>30</v>
      </c>
      <c r="D16" s="4"/>
      <c r="E16" s="4" t="s">
        <v>128</v>
      </c>
      <c r="F16" s="4"/>
      <c r="G16" s="5">
        <v>0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2501854142</v>
      </c>
      <c r="P16" s="4"/>
      <c r="Q16" s="5">
        <v>0</v>
      </c>
      <c r="R16" s="4"/>
      <c r="S16" s="5">
        <v>2501854142</v>
      </c>
    </row>
    <row r="17" spans="7:19" ht="18.75" thickBot="1" x14ac:dyDescent="0.45">
      <c r="G17" s="5"/>
      <c r="I17" s="8">
        <f>SUM(I8:I16)</f>
        <v>651757</v>
      </c>
      <c r="K17" s="8">
        <f>SUM(K8:K16)</f>
        <v>12</v>
      </c>
      <c r="M17" s="8">
        <f>SUM(M8:M16)</f>
        <v>651745</v>
      </c>
      <c r="O17" s="8">
        <f>SUM(O8:O16)</f>
        <v>2671089379</v>
      </c>
      <c r="Q17" s="8">
        <f>SUM(Q8:Q16)</f>
        <v>245</v>
      </c>
      <c r="S17" s="8">
        <f>SUM(S8:S16)</f>
        <v>2671089134</v>
      </c>
    </row>
    <row r="18" spans="7:19" ht="18.75" thickTop="1" x14ac:dyDescent="0.4"/>
  </sheetData>
  <mergeCells count="7">
    <mergeCell ref="A2:S2"/>
    <mergeCell ref="A3:S3"/>
    <mergeCell ref="A4:S4"/>
    <mergeCell ref="S7"/>
    <mergeCell ref="O6:S6"/>
    <mergeCell ref="I6:M6"/>
    <mergeCell ref="A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48"/>
  <sheetViews>
    <sheetView rightToLeft="1" topLeftCell="F25" workbookViewId="0">
      <selection activeCell="S42" sqref="S42"/>
    </sheetView>
  </sheetViews>
  <sheetFormatPr defaultRowHeight="18" x14ac:dyDescent="0.4"/>
  <cols>
    <col min="1" max="1" width="30.7109375" style="1" bestFit="1" customWidth="1"/>
    <col min="2" max="2" width="1" style="1" customWidth="1"/>
    <col min="3" max="3" width="15.7109375" style="1" bestFit="1" customWidth="1"/>
    <col min="4" max="4" width="1" style="1" customWidth="1"/>
    <col min="5" max="5" width="40.85546875" style="1" bestFit="1" customWidth="1"/>
    <col min="6" max="6" width="1" style="1" customWidth="1"/>
    <col min="7" max="7" width="27.42578125" style="1" bestFit="1" customWidth="1"/>
    <col min="8" max="8" width="1" style="1" customWidth="1"/>
    <col min="9" max="9" width="27.28515625" style="1" bestFit="1" customWidth="1"/>
    <col min="10" max="10" width="1" style="1" customWidth="1"/>
    <col min="11" max="11" width="15.28515625" style="1" bestFit="1" customWidth="1"/>
    <col min="12" max="12" width="1" style="1" customWidth="1"/>
    <col min="13" max="13" width="29.42578125" style="1" bestFit="1" customWidth="1"/>
    <col min="14" max="14" width="1" style="1" customWidth="1"/>
    <col min="15" max="15" width="27.28515625" style="1" bestFit="1" customWidth="1"/>
    <col min="16" max="16" width="1" style="1" customWidth="1"/>
    <col min="17" max="17" width="15.28515625" style="1" bestFit="1" customWidth="1"/>
    <col min="18" max="18" width="1" style="1" customWidth="1"/>
    <col min="19" max="19" width="29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7.75" x14ac:dyDescent="0.4">
      <c r="A3" s="21" t="s">
        <v>119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</row>
    <row r="4" spans="1:19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6" spans="1:19" ht="27.75" x14ac:dyDescent="0.4">
      <c r="A6" s="21" t="s">
        <v>3</v>
      </c>
      <c r="C6" s="23" t="s">
        <v>130</v>
      </c>
      <c r="D6" s="23" t="s">
        <v>130</v>
      </c>
      <c r="E6" s="23" t="s">
        <v>130</v>
      </c>
      <c r="F6" s="23" t="s">
        <v>130</v>
      </c>
      <c r="G6" s="23" t="s">
        <v>130</v>
      </c>
      <c r="I6" s="23" t="s">
        <v>121</v>
      </c>
      <c r="J6" s="23" t="s">
        <v>121</v>
      </c>
      <c r="K6" s="23" t="s">
        <v>121</v>
      </c>
      <c r="L6" s="23" t="s">
        <v>121</v>
      </c>
      <c r="M6" s="23" t="s">
        <v>121</v>
      </c>
      <c r="O6" s="23" t="s">
        <v>122</v>
      </c>
      <c r="P6" s="23" t="s">
        <v>122</v>
      </c>
      <c r="Q6" s="23" t="s">
        <v>122</v>
      </c>
      <c r="R6" s="23" t="s">
        <v>122</v>
      </c>
      <c r="S6" s="23" t="s">
        <v>122</v>
      </c>
    </row>
    <row r="7" spans="1:19" ht="27.75" x14ac:dyDescent="0.4">
      <c r="A7" s="23" t="s">
        <v>3</v>
      </c>
      <c r="C7" s="24" t="s">
        <v>131</v>
      </c>
      <c r="E7" s="7" t="s">
        <v>132</v>
      </c>
      <c r="G7" s="7" t="s">
        <v>133</v>
      </c>
      <c r="I7" s="7" t="s">
        <v>134</v>
      </c>
      <c r="K7" s="7" t="s">
        <v>126</v>
      </c>
      <c r="M7" s="7" t="s">
        <v>135</v>
      </c>
      <c r="O7" s="7" t="s">
        <v>134</v>
      </c>
      <c r="Q7" s="7" t="s">
        <v>126</v>
      </c>
      <c r="S7" s="7" t="s">
        <v>135</v>
      </c>
    </row>
    <row r="8" spans="1:19" ht="18.75" x14ac:dyDescent="0.45">
      <c r="A8" s="2" t="s">
        <v>136</v>
      </c>
      <c r="C8" s="4" t="s">
        <v>137</v>
      </c>
      <c r="D8" s="4"/>
      <c r="E8" s="5">
        <v>2500000</v>
      </c>
      <c r="F8" s="4"/>
      <c r="G8" s="5">
        <v>4500</v>
      </c>
      <c r="H8" s="4"/>
      <c r="I8" s="5">
        <v>0</v>
      </c>
      <c r="J8" s="4"/>
      <c r="K8" s="5">
        <v>0</v>
      </c>
      <c r="L8" s="4"/>
      <c r="M8" s="5">
        <v>0</v>
      </c>
      <c r="N8" s="4"/>
      <c r="O8" s="5">
        <v>11250000000</v>
      </c>
      <c r="P8" s="4"/>
      <c r="Q8" s="5">
        <v>0</v>
      </c>
      <c r="R8" s="4"/>
      <c r="S8" s="5">
        <f>O8-Q8</f>
        <v>11250000000</v>
      </c>
    </row>
    <row r="9" spans="1:19" ht="18.75" x14ac:dyDescent="0.45">
      <c r="A9" s="2" t="s">
        <v>138</v>
      </c>
      <c r="C9" s="4" t="s">
        <v>139</v>
      </c>
      <c r="D9" s="4"/>
      <c r="E9" s="5">
        <v>6000000</v>
      </c>
      <c r="F9" s="4"/>
      <c r="G9" s="5">
        <v>79</v>
      </c>
      <c r="H9" s="4"/>
      <c r="I9" s="5">
        <v>0</v>
      </c>
      <c r="J9" s="4"/>
      <c r="K9" s="5">
        <v>0</v>
      </c>
      <c r="L9" s="4"/>
      <c r="M9" s="5">
        <v>0</v>
      </c>
      <c r="N9" s="4"/>
      <c r="O9" s="5">
        <v>474000000</v>
      </c>
      <c r="P9" s="4"/>
      <c r="Q9" s="5">
        <v>0</v>
      </c>
      <c r="R9" s="4"/>
      <c r="S9" s="5">
        <f t="shared" ref="S9:S42" si="0">O9-Q9</f>
        <v>474000000</v>
      </c>
    </row>
    <row r="10" spans="1:19" ht="18.75" x14ac:dyDescent="0.45">
      <c r="A10" s="2" t="s">
        <v>30</v>
      </c>
      <c r="C10" s="4" t="s">
        <v>140</v>
      </c>
      <c r="D10" s="4"/>
      <c r="E10" s="5">
        <v>5818182</v>
      </c>
      <c r="F10" s="4"/>
      <c r="G10" s="5">
        <v>260</v>
      </c>
      <c r="H10" s="4"/>
      <c r="I10" s="5">
        <v>0</v>
      </c>
      <c r="J10" s="4"/>
      <c r="K10" s="5">
        <v>0</v>
      </c>
      <c r="L10" s="4"/>
      <c r="M10" s="5">
        <v>0</v>
      </c>
      <c r="N10" s="4"/>
      <c r="O10" s="5">
        <v>1512727320</v>
      </c>
      <c r="P10" s="4"/>
      <c r="Q10" s="5">
        <v>0</v>
      </c>
      <c r="R10" s="4"/>
      <c r="S10" s="5">
        <f t="shared" si="0"/>
        <v>1512727320</v>
      </c>
    </row>
    <row r="11" spans="1:19" ht="18.75" x14ac:dyDescent="0.45">
      <c r="A11" s="2" t="s">
        <v>16</v>
      </c>
      <c r="C11" s="4" t="s">
        <v>141</v>
      </c>
      <c r="D11" s="4"/>
      <c r="E11" s="5">
        <v>53500000</v>
      </c>
      <c r="F11" s="4"/>
      <c r="G11" s="5">
        <v>63</v>
      </c>
      <c r="H11" s="4"/>
      <c r="I11" s="5">
        <v>0</v>
      </c>
      <c r="J11" s="4"/>
      <c r="K11" s="5">
        <v>0</v>
      </c>
      <c r="L11" s="4"/>
      <c r="M11" s="5">
        <v>0</v>
      </c>
      <c r="N11" s="4"/>
      <c r="O11" s="5">
        <v>3370500000</v>
      </c>
      <c r="P11" s="4"/>
      <c r="Q11" s="5">
        <v>0</v>
      </c>
      <c r="R11" s="4"/>
      <c r="S11" s="5">
        <f t="shared" si="0"/>
        <v>3370500000</v>
      </c>
    </row>
    <row r="12" spans="1:19" ht="18.75" x14ac:dyDescent="0.45">
      <c r="A12" s="2" t="s">
        <v>142</v>
      </c>
      <c r="C12" s="4" t="s">
        <v>143</v>
      </c>
      <c r="D12" s="4"/>
      <c r="E12" s="5">
        <v>2490764</v>
      </c>
      <c r="F12" s="4"/>
      <c r="G12" s="5">
        <v>350</v>
      </c>
      <c r="H12" s="4"/>
      <c r="I12" s="5">
        <v>0</v>
      </c>
      <c r="J12" s="4"/>
      <c r="K12" s="5">
        <v>0</v>
      </c>
      <c r="L12" s="4"/>
      <c r="M12" s="5">
        <v>0</v>
      </c>
      <c r="N12" s="4"/>
      <c r="O12" s="5">
        <v>871767400</v>
      </c>
      <c r="P12" s="4"/>
      <c r="Q12" s="5">
        <v>32755927</v>
      </c>
      <c r="R12" s="4"/>
      <c r="S12" s="5">
        <f t="shared" si="0"/>
        <v>839011473</v>
      </c>
    </row>
    <row r="13" spans="1:19" ht="18.75" x14ac:dyDescent="0.45">
      <c r="A13" s="2" t="s">
        <v>43</v>
      </c>
      <c r="C13" s="4" t="s">
        <v>141</v>
      </c>
      <c r="D13" s="4"/>
      <c r="E13" s="5">
        <v>10233871</v>
      </c>
      <c r="F13" s="4"/>
      <c r="G13" s="5">
        <v>2400</v>
      </c>
      <c r="H13" s="4"/>
      <c r="I13" s="5">
        <v>0</v>
      </c>
      <c r="J13" s="4"/>
      <c r="K13" s="5">
        <v>0</v>
      </c>
      <c r="L13" s="4"/>
      <c r="M13" s="5">
        <v>0</v>
      </c>
      <c r="N13" s="4"/>
      <c r="O13" s="5">
        <v>24561290400</v>
      </c>
      <c r="P13" s="4"/>
      <c r="Q13" s="5">
        <v>0</v>
      </c>
      <c r="R13" s="4"/>
      <c r="S13" s="5">
        <f t="shared" si="0"/>
        <v>24561290400</v>
      </c>
    </row>
    <row r="14" spans="1:19" ht="18.75" x14ac:dyDescent="0.45">
      <c r="A14" s="2" t="s">
        <v>57</v>
      </c>
      <c r="C14" s="4" t="s">
        <v>141</v>
      </c>
      <c r="D14" s="4"/>
      <c r="E14" s="5">
        <v>16000000</v>
      </c>
      <c r="F14" s="4"/>
      <c r="G14" s="5">
        <v>700</v>
      </c>
      <c r="H14" s="4"/>
      <c r="I14" s="5">
        <v>0</v>
      </c>
      <c r="J14" s="4"/>
      <c r="K14" s="5">
        <v>0</v>
      </c>
      <c r="L14" s="4"/>
      <c r="M14" s="5">
        <v>0</v>
      </c>
      <c r="N14" s="4"/>
      <c r="O14" s="5">
        <v>11200000000</v>
      </c>
      <c r="P14" s="4"/>
      <c r="Q14" s="5">
        <v>0</v>
      </c>
      <c r="R14" s="4"/>
      <c r="S14" s="5">
        <f t="shared" si="0"/>
        <v>11200000000</v>
      </c>
    </row>
    <row r="15" spans="1:19" ht="18.75" x14ac:dyDescent="0.45">
      <c r="A15" s="2" t="s">
        <v>52</v>
      </c>
      <c r="C15" s="4" t="s">
        <v>144</v>
      </c>
      <c r="D15" s="4"/>
      <c r="E15" s="5">
        <v>85000000</v>
      </c>
      <c r="F15" s="4"/>
      <c r="G15" s="5">
        <v>7</v>
      </c>
      <c r="H15" s="4"/>
      <c r="I15" s="5">
        <v>0</v>
      </c>
      <c r="J15" s="4"/>
      <c r="K15" s="5">
        <v>0</v>
      </c>
      <c r="L15" s="4"/>
      <c r="M15" s="5">
        <v>0</v>
      </c>
      <c r="N15" s="4"/>
      <c r="O15" s="5">
        <v>595000000</v>
      </c>
      <c r="P15" s="4"/>
      <c r="Q15" s="5">
        <v>0</v>
      </c>
      <c r="R15" s="4"/>
      <c r="S15" s="5">
        <f t="shared" si="0"/>
        <v>595000000</v>
      </c>
    </row>
    <row r="16" spans="1:19" ht="18.75" x14ac:dyDescent="0.45">
      <c r="A16" s="2" t="s">
        <v>40</v>
      </c>
      <c r="C16" s="4" t="s">
        <v>145</v>
      </c>
      <c r="D16" s="4"/>
      <c r="E16" s="5">
        <v>13304756</v>
      </c>
      <c r="F16" s="4"/>
      <c r="G16" s="5">
        <v>1440</v>
      </c>
      <c r="H16" s="4"/>
      <c r="I16" s="5">
        <v>0</v>
      </c>
      <c r="J16" s="4"/>
      <c r="K16" s="5">
        <v>0</v>
      </c>
      <c r="L16" s="4"/>
      <c r="M16" s="5">
        <v>0</v>
      </c>
      <c r="N16" s="4"/>
      <c r="O16" s="5">
        <v>19158848640</v>
      </c>
      <c r="P16" s="4"/>
      <c r="Q16" s="5">
        <v>0</v>
      </c>
      <c r="R16" s="4"/>
      <c r="S16" s="5">
        <f t="shared" si="0"/>
        <v>19158848640</v>
      </c>
    </row>
    <row r="17" spans="1:19" ht="18.75" x14ac:dyDescent="0.45">
      <c r="A17" s="2" t="s">
        <v>146</v>
      </c>
      <c r="C17" s="4" t="s">
        <v>147</v>
      </c>
      <c r="D17" s="4"/>
      <c r="E17" s="5">
        <v>33968061</v>
      </c>
      <c r="F17" s="4"/>
      <c r="G17" s="5">
        <v>400</v>
      </c>
      <c r="H17" s="4"/>
      <c r="I17" s="5">
        <v>0</v>
      </c>
      <c r="J17" s="4"/>
      <c r="K17" s="5">
        <v>0</v>
      </c>
      <c r="L17" s="4"/>
      <c r="M17" s="5">
        <v>0</v>
      </c>
      <c r="N17" s="4"/>
      <c r="O17" s="5">
        <v>13640000000</v>
      </c>
      <c r="P17" s="4"/>
      <c r="Q17" s="5">
        <v>0</v>
      </c>
      <c r="R17" s="4"/>
      <c r="S17" s="5">
        <f t="shared" si="0"/>
        <v>13640000000</v>
      </c>
    </row>
    <row r="18" spans="1:19" ht="18.75" x14ac:dyDescent="0.45">
      <c r="A18" s="2" t="s">
        <v>34</v>
      </c>
      <c r="C18" s="4" t="s">
        <v>148</v>
      </c>
      <c r="D18" s="4"/>
      <c r="E18" s="5">
        <v>900000</v>
      </c>
      <c r="F18" s="4"/>
      <c r="G18" s="5">
        <v>2500</v>
      </c>
      <c r="H18" s="4"/>
      <c r="I18" s="5">
        <v>0</v>
      </c>
      <c r="J18" s="4"/>
      <c r="K18" s="5">
        <v>0</v>
      </c>
      <c r="L18" s="4"/>
      <c r="M18" s="5">
        <v>0</v>
      </c>
      <c r="N18" s="4"/>
      <c r="O18" s="5">
        <v>2250000000</v>
      </c>
      <c r="P18" s="4"/>
      <c r="Q18" s="5">
        <v>0</v>
      </c>
      <c r="R18" s="4"/>
      <c r="S18" s="5">
        <f t="shared" si="0"/>
        <v>2250000000</v>
      </c>
    </row>
    <row r="19" spans="1:19" ht="18.75" x14ac:dyDescent="0.45">
      <c r="A19" s="2" t="s">
        <v>51</v>
      </c>
      <c r="C19" s="4" t="s">
        <v>149</v>
      </c>
      <c r="D19" s="4"/>
      <c r="E19" s="5">
        <v>44400000</v>
      </c>
      <c r="F19" s="4"/>
      <c r="G19" s="5">
        <v>1700</v>
      </c>
      <c r="H19" s="4"/>
      <c r="I19" s="5">
        <v>0</v>
      </c>
      <c r="J19" s="4"/>
      <c r="K19" s="5">
        <v>0</v>
      </c>
      <c r="L19" s="4"/>
      <c r="M19" s="5">
        <v>0</v>
      </c>
      <c r="N19" s="4"/>
      <c r="O19" s="5">
        <v>75480000000</v>
      </c>
      <c r="P19" s="4"/>
      <c r="Q19" s="5">
        <v>0</v>
      </c>
      <c r="R19" s="4"/>
      <c r="S19" s="5">
        <f t="shared" si="0"/>
        <v>75480000000</v>
      </c>
    </row>
    <row r="20" spans="1:19" ht="18.75" x14ac:dyDescent="0.45">
      <c r="A20" s="2" t="s">
        <v>19</v>
      </c>
      <c r="C20" s="4" t="s">
        <v>150</v>
      </c>
      <c r="D20" s="4"/>
      <c r="E20" s="5">
        <v>34263645</v>
      </c>
      <c r="F20" s="4"/>
      <c r="G20" s="5">
        <v>130</v>
      </c>
      <c r="H20" s="4"/>
      <c r="I20" s="5">
        <v>0</v>
      </c>
      <c r="J20" s="4"/>
      <c r="K20" s="5">
        <v>0</v>
      </c>
      <c r="L20" s="4"/>
      <c r="M20" s="5">
        <v>0</v>
      </c>
      <c r="N20" s="4"/>
      <c r="O20" s="5">
        <v>4454273850</v>
      </c>
      <c r="P20" s="4"/>
      <c r="Q20" s="5">
        <v>0</v>
      </c>
      <c r="R20" s="4"/>
      <c r="S20" s="5">
        <f t="shared" si="0"/>
        <v>4454273850</v>
      </c>
    </row>
    <row r="21" spans="1:19" ht="18.75" x14ac:dyDescent="0.45">
      <c r="A21" s="2" t="s">
        <v>22</v>
      </c>
      <c r="C21" s="4" t="s">
        <v>141</v>
      </c>
      <c r="D21" s="4"/>
      <c r="E21" s="5">
        <v>31350000</v>
      </c>
      <c r="F21" s="4"/>
      <c r="G21" s="5">
        <v>1350</v>
      </c>
      <c r="H21" s="4"/>
      <c r="I21" s="5">
        <v>0</v>
      </c>
      <c r="J21" s="4"/>
      <c r="K21" s="5">
        <v>0</v>
      </c>
      <c r="L21" s="4"/>
      <c r="M21" s="5">
        <v>0</v>
      </c>
      <c r="N21" s="4"/>
      <c r="O21" s="5">
        <v>42322500000</v>
      </c>
      <c r="P21" s="4"/>
      <c r="Q21" s="5">
        <v>0</v>
      </c>
      <c r="R21" s="4"/>
      <c r="S21" s="5">
        <f t="shared" si="0"/>
        <v>42322500000</v>
      </c>
    </row>
    <row r="22" spans="1:19" ht="18.75" x14ac:dyDescent="0.45">
      <c r="A22" s="2" t="s">
        <v>151</v>
      </c>
      <c r="C22" s="4" t="s">
        <v>152</v>
      </c>
      <c r="D22" s="4"/>
      <c r="E22" s="5">
        <v>785000</v>
      </c>
      <c r="F22" s="4"/>
      <c r="G22" s="5">
        <v>300</v>
      </c>
      <c r="H22" s="4"/>
      <c r="I22" s="5">
        <v>0</v>
      </c>
      <c r="J22" s="4"/>
      <c r="K22" s="5">
        <v>0</v>
      </c>
      <c r="L22" s="4"/>
      <c r="M22" s="5">
        <v>0</v>
      </c>
      <c r="N22" s="4"/>
      <c r="O22" s="5">
        <v>235500000</v>
      </c>
      <c r="P22" s="4"/>
      <c r="Q22" s="5">
        <v>0</v>
      </c>
      <c r="R22" s="4"/>
      <c r="S22" s="5">
        <f t="shared" si="0"/>
        <v>235500000</v>
      </c>
    </row>
    <row r="23" spans="1:19" ht="18.75" x14ac:dyDescent="0.45">
      <c r="A23" s="2" t="s">
        <v>53</v>
      </c>
      <c r="C23" s="4" t="s">
        <v>153</v>
      </c>
      <c r="D23" s="4"/>
      <c r="E23" s="5">
        <v>7471662</v>
      </c>
      <c r="F23" s="4"/>
      <c r="G23" s="5">
        <v>5100</v>
      </c>
      <c r="H23" s="4"/>
      <c r="I23" s="5">
        <v>0</v>
      </c>
      <c r="J23" s="4"/>
      <c r="K23" s="5">
        <v>0</v>
      </c>
      <c r="L23" s="4"/>
      <c r="M23" s="5">
        <v>0</v>
      </c>
      <c r="N23" s="4"/>
      <c r="O23" s="5">
        <v>38105476200</v>
      </c>
      <c r="P23" s="4"/>
      <c r="Q23" s="5">
        <v>4811643015</v>
      </c>
      <c r="R23" s="4"/>
      <c r="S23" s="5">
        <f t="shared" si="0"/>
        <v>33293833185</v>
      </c>
    </row>
    <row r="24" spans="1:19" ht="18.75" x14ac:dyDescent="0.45">
      <c r="A24" s="2" t="s">
        <v>154</v>
      </c>
      <c r="C24" s="4" t="s">
        <v>155</v>
      </c>
      <c r="D24" s="4"/>
      <c r="E24" s="5">
        <v>850493</v>
      </c>
      <c r="F24" s="4"/>
      <c r="G24" s="5">
        <v>23500</v>
      </c>
      <c r="H24" s="4"/>
      <c r="I24" s="5">
        <v>0</v>
      </c>
      <c r="J24" s="4"/>
      <c r="K24" s="5">
        <v>0</v>
      </c>
      <c r="L24" s="4"/>
      <c r="M24" s="5">
        <v>0</v>
      </c>
      <c r="N24" s="4"/>
      <c r="O24" s="5">
        <v>19986585500</v>
      </c>
      <c r="P24" s="4"/>
      <c r="Q24" s="5">
        <v>0</v>
      </c>
      <c r="R24" s="4"/>
      <c r="S24" s="5">
        <f t="shared" si="0"/>
        <v>19986585500</v>
      </c>
    </row>
    <row r="25" spans="1:19" ht="18.75" x14ac:dyDescent="0.45">
      <c r="A25" s="2" t="s">
        <v>15</v>
      </c>
      <c r="C25" s="4" t="s">
        <v>141</v>
      </c>
      <c r="D25" s="4"/>
      <c r="E25" s="5">
        <v>34740000</v>
      </c>
      <c r="F25" s="4"/>
      <c r="G25" s="5">
        <v>64</v>
      </c>
      <c r="H25" s="4"/>
      <c r="I25" s="5">
        <v>0</v>
      </c>
      <c r="J25" s="4"/>
      <c r="K25" s="5">
        <v>0</v>
      </c>
      <c r="L25" s="4"/>
      <c r="M25" s="5">
        <v>0</v>
      </c>
      <c r="N25" s="4"/>
      <c r="O25" s="5">
        <v>2223360000</v>
      </c>
      <c r="P25" s="4"/>
      <c r="Q25" s="5">
        <v>0</v>
      </c>
      <c r="R25" s="4"/>
      <c r="S25" s="5">
        <f t="shared" si="0"/>
        <v>2223360000</v>
      </c>
    </row>
    <row r="26" spans="1:19" ht="18.75" x14ac:dyDescent="0.45">
      <c r="A26" s="2" t="s">
        <v>48</v>
      </c>
      <c r="C26" s="4" t="s">
        <v>156</v>
      </c>
      <c r="D26" s="4"/>
      <c r="E26" s="5">
        <v>20884146</v>
      </c>
      <c r="F26" s="4"/>
      <c r="G26" s="5">
        <v>500</v>
      </c>
      <c r="H26" s="4"/>
      <c r="I26" s="5">
        <v>0</v>
      </c>
      <c r="J26" s="4"/>
      <c r="K26" s="5">
        <v>0</v>
      </c>
      <c r="L26" s="4"/>
      <c r="M26" s="5">
        <v>0</v>
      </c>
      <c r="N26" s="4"/>
      <c r="O26" s="5">
        <v>10442073000</v>
      </c>
      <c r="P26" s="4"/>
      <c r="Q26" s="5">
        <v>0</v>
      </c>
      <c r="R26" s="4"/>
      <c r="S26" s="5">
        <f t="shared" si="0"/>
        <v>10442073000</v>
      </c>
    </row>
    <row r="27" spans="1:19" ht="18.75" x14ac:dyDescent="0.45">
      <c r="A27" s="2" t="s">
        <v>35</v>
      </c>
      <c r="C27" s="4" t="s">
        <v>157</v>
      </c>
      <c r="D27" s="4"/>
      <c r="E27" s="5">
        <v>26550844</v>
      </c>
      <c r="F27" s="4"/>
      <c r="G27" s="5">
        <v>2150</v>
      </c>
      <c r="H27" s="4"/>
      <c r="I27" s="5">
        <v>0</v>
      </c>
      <c r="J27" s="4"/>
      <c r="K27" s="5">
        <v>0</v>
      </c>
      <c r="L27" s="4"/>
      <c r="M27" s="5">
        <v>0</v>
      </c>
      <c r="N27" s="4"/>
      <c r="O27" s="5">
        <v>57084314600</v>
      </c>
      <c r="P27" s="4"/>
      <c r="Q27" s="5">
        <v>0</v>
      </c>
      <c r="R27" s="4"/>
      <c r="S27" s="5">
        <f t="shared" si="0"/>
        <v>57084314600</v>
      </c>
    </row>
    <row r="28" spans="1:19" ht="18.75" x14ac:dyDescent="0.45">
      <c r="A28" s="2" t="s">
        <v>47</v>
      </c>
      <c r="C28" s="4" t="s">
        <v>158</v>
      </c>
      <c r="D28" s="4"/>
      <c r="E28" s="5">
        <v>1700000</v>
      </c>
      <c r="F28" s="4"/>
      <c r="G28" s="5">
        <v>590</v>
      </c>
      <c r="H28" s="4"/>
      <c r="I28" s="5">
        <v>0</v>
      </c>
      <c r="J28" s="4"/>
      <c r="K28" s="5">
        <v>0</v>
      </c>
      <c r="L28" s="4"/>
      <c r="M28" s="5">
        <v>0</v>
      </c>
      <c r="N28" s="4"/>
      <c r="O28" s="5">
        <v>1003003145</v>
      </c>
      <c r="P28" s="4"/>
      <c r="Q28" s="5">
        <v>0</v>
      </c>
      <c r="R28" s="4"/>
      <c r="S28" s="5">
        <f t="shared" si="0"/>
        <v>1003003145</v>
      </c>
    </row>
    <row r="29" spans="1:19" ht="18.75" x14ac:dyDescent="0.45">
      <c r="A29" s="2" t="s">
        <v>37</v>
      </c>
      <c r="C29" s="4" t="s">
        <v>159</v>
      </c>
      <c r="D29" s="4"/>
      <c r="E29" s="5">
        <v>4000000</v>
      </c>
      <c r="F29" s="4"/>
      <c r="G29" s="5">
        <v>2750</v>
      </c>
      <c r="H29" s="4"/>
      <c r="I29" s="5">
        <v>0</v>
      </c>
      <c r="J29" s="4"/>
      <c r="K29" s="5">
        <v>0</v>
      </c>
      <c r="L29" s="4"/>
      <c r="M29" s="5">
        <v>0</v>
      </c>
      <c r="N29" s="4"/>
      <c r="O29" s="5">
        <v>11000000000</v>
      </c>
      <c r="P29" s="4"/>
      <c r="Q29" s="5">
        <v>0</v>
      </c>
      <c r="R29" s="4"/>
      <c r="S29" s="5">
        <f t="shared" si="0"/>
        <v>11000000000</v>
      </c>
    </row>
    <row r="30" spans="1:19" ht="18.75" x14ac:dyDescent="0.45">
      <c r="A30" s="2" t="s">
        <v>32</v>
      </c>
      <c r="C30" s="4" t="s">
        <v>160</v>
      </c>
      <c r="D30" s="4"/>
      <c r="E30" s="5">
        <v>593827</v>
      </c>
      <c r="F30" s="4"/>
      <c r="G30" s="5">
        <v>17165</v>
      </c>
      <c r="H30" s="4"/>
      <c r="I30" s="5">
        <v>0</v>
      </c>
      <c r="J30" s="4"/>
      <c r="K30" s="5">
        <v>0</v>
      </c>
      <c r="L30" s="4"/>
      <c r="M30" s="5">
        <v>0</v>
      </c>
      <c r="N30" s="4"/>
      <c r="O30" s="5">
        <v>10193040455</v>
      </c>
      <c r="P30" s="4"/>
      <c r="Q30" s="5">
        <v>0</v>
      </c>
      <c r="R30" s="4"/>
      <c r="S30" s="5">
        <f t="shared" si="0"/>
        <v>10193040455</v>
      </c>
    </row>
    <row r="31" spans="1:19" ht="18.75" x14ac:dyDescent="0.45">
      <c r="A31" s="2" t="s">
        <v>31</v>
      </c>
      <c r="C31" s="4" t="s">
        <v>141</v>
      </c>
      <c r="D31" s="4"/>
      <c r="E31" s="5">
        <v>3000001</v>
      </c>
      <c r="F31" s="4"/>
      <c r="G31" s="5">
        <v>50</v>
      </c>
      <c r="H31" s="4"/>
      <c r="I31" s="5">
        <v>0</v>
      </c>
      <c r="J31" s="4"/>
      <c r="K31" s="5">
        <v>0</v>
      </c>
      <c r="L31" s="4"/>
      <c r="M31" s="5">
        <v>0</v>
      </c>
      <c r="N31" s="4"/>
      <c r="O31" s="5">
        <v>150000000</v>
      </c>
      <c r="P31" s="4"/>
      <c r="Q31" s="5">
        <v>0</v>
      </c>
      <c r="R31" s="4"/>
      <c r="S31" s="5">
        <f t="shared" si="0"/>
        <v>150000000</v>
      </c>
    </row>
    <row r="32" spans="1:19" ht="18.75" x14ac:dyDescent="0.45">
      <c r="A32" s="2" t="s">
        <v>54</v>
      </c>
      <c r="C32" s="4" t="s">
        <v>143</v>
      </c>
      <c r="D32" s="4"/>
      <c r="E32" s="5">
        <v>5000000</v>
      </c>
      <c r="F32" s="4"/>
      <c r="G32" s="5">
        <v>1100</v>
      </c>
      <c r="H32" s="4"/>
      <c r="I32" s="5">
        <v>0</v>
      </c>
      <c r="J32" s="4"/>
      <c r="K32" s="5">
        <v>0</v>
      </c>
      <c r="L32" s="4"/>
      <c r="M32" s="5">
        <v>0</v>
      </c>
      <c r="N32" s="4"/>
      <c r="O32" s="5">
        <v>5500000000</v>
      </c>
      <c r="P32" s="4"/>
      <c r="Q32" s="5">
        <v>0</v>
      </c>
      <c r="R32" s="4"/>
      <c r="S32" s="5">
        <f t="shared" si="0"/>
        <v>5500000000</v>
      </c>
    </row>
    <row r="33" spans="1:19" ht="18.75" x14ac:dyDescent="0.45">
      <c r="A33" s="2" t="s">
        <v>55</v>
      </c>
      <c r="C33" s="4" t="s">
        <v>145</v>
      </c>
      <c r="D33" s="4"/>
      <c r="E33" s="5">
        <v>3100000</v>
      </c>
      <c r="F33" s="4"/>
      <c r="G33" s="5">
        <v>6500</v>
      </c>
      <c r="H33" s="4"/>
      <c r="I33" s="5">
        <v>0</v>
      </c>
      <c r="J33" s="4"/>
      <c r="K33" s="5">
        <v>0</v>
      </c>
      <c r="L33" s="4"/>
      <c r="M33" s="5">
        <v>0</v>
      </c>
      <c r="N33" s="4"/>
      <c r="O33" s="5">
        <v>20150000000</v>
      </c>
      <c r="P33" s="4"/>
      <c r="Q33" s="5">
        <v>0</v>
      </c>
      <c r="R33" s="4"/>
      <c r="S33" s="5">
        <f t="shared" si="0"/>
        <v>20150000000</v>
      </c>
    </row>
    <row r="34" spans="1:19" ht="18.75" x14ac:dyDescent="0.45">
      <c r="A34" s="2" t="s">
        <v>38</v>
      </c>
      <c r="C34" s="4" t="s">
        <v>161</v>
      </c>
      <c r="D34" s="4"/>
      <c r="E34" s="5">
        <v>6459853</v>
      </c>
      <c r="F34" s="4"/>
      <c r="G34" s="5">
        <v>500</v>
      </c>
      <c r="H34" s="4"/>
      <c r="I34" s="5">
        <v>0</v>
      </c>
      <c r="J34" s="4"/>
      <c r="K34" s="5">
        <v>0</v>
      </c>
      <c r="L34" s="4"/>
      <c r="M34" s="5">
        <v>0</v>
      </c>
      <c r="N34" s="4"/>
      <c r="O34" s="5">
        <v>3229926500</v>
      </c>
      <c r="P34" s="4"/>
      <c r="Q34" s="5">
        <v>0</v>
      </c>
      <c r="R34" s="4"/>
      <c r="S34" s="5">
        <f t="shared" si="0"/>
        <v>3229926500</v>
      </c>
    </row>
    <row r="35" spans="1:19" ht="18.75" x14ac:dyDescent="0.45">
      <c r="A35" s="2" t="s">
        <v>162</v>
      </c>
      <c r="C35" s="4" t="s">
        <v>163</v>
      </c>
      <c r="D35" s="4"/>
      <c r="E35" s="5">
        <v>23629704</v>
      </c>
      <c r="F35" s="4"/>
      <c r="G35" s="5">
        <v>20</v>
      </c>
      <c r="H35" s="4"/>
      <c r="I35" s="5">
        <v>0</v>
      </c>
      <c r="J35" s="4"/>
      <c r="K35" s="5">
        <v>0</v>
      </c>
      <c r="L35" s="4"/>
      <c r="M35" s="5">
        <v>0</v>
      </c>
      <c r="N35" s="4"/>
      <c r="O35" s="5">
        <v>472594080</v>
      </c>
      <c r="P35" s="4"/>
      <c r="Q35" s="5">
        <v>0</v>
      </c>
      <c r="R35" s="4"/>
      <c r="S35" s="5">
        <f t="shared" si="0"/>
        <v>472594080</v>
      </c>
    </row>
    <row r="36" spans="1:19" ht="18.75" x14ac:dyDescent="0.45">
      <c r="A36" s="2" t="s">
        <v>29</v>
      </c>
      <c r="C36" s="4" t="s">
        <v>164</v>
      </c>
      <c r="D36" s="4"/>
      <c r="E36" s="5">
        <v>1100000</v>
      </c>
      <c r="F36" s="4"/>
      <c r="G36" s="5">
        <v>5650</v>
      </c>
      <c r="H36" s="4"/>
      <c r="I36" s="5">
        <v>0</v>
      </c>
      <c r="J36" s="4"/>
      <c r="K36" s="5">
        <v>0</v>
      </c>
      <c r="L36" s="4"/>
      <c r="M36" s="5">
        <v>0</v>
      </c>
      <c r="N36" s="4"/>
      <c r="O36" s="5">
        <v>6215000000</v>
      </c>
      <c r="P36" s="4"/>
      <c r="Q36" s="5">
        <v>685505789</v>
      </c>
      <c r="R36" s="4"/>
      <c r="S36" s="5">
        <f t="shared" si="0"/>
        <v>5529494211</v>
      </c>
    </row>
    <row r="37" spans="1:19" ht="18.75" x14ac:dyDescent="0.45">
      <c r="A37" s="2" t="s">
        <v>165</v>
      </c>
      <c r="C37" s="4" t="s">
        <v>166</v>
      </c>
      <c r="D37" s="4"/>
      <c r="E37" s="5">
        <v>6000000</v>
      </c>
      <c r="F37" s="4"/>
      <c r="G37" s="5">
        <v>212</v>
      </c>
      <c r="H37" s="4"/>
      <c r="I37" s="5">
        <v>0</v>
      </c>
      <c r="J37" s="4"/>
      <c r="K37" s="5">
        <v>0</v>
      </c>
      <c r="L37" s="4"/>
      <c r="M37" s="5">
        <v>0</v>
      </c>
      <c r="N37" s="4"/>
      <c r="O37" s="5">
        <v>1272000000</v>
      </c>
      <c r="P37" s="4"/>
      <c r="Q37" s="5">
        <v>0</v>
      </c>
      <c r="R37" s="4"/>
      <c r="S37" s="5">
        <f t="shared" si="0"/>
        <v>1272000000</v>
      </c>
    </row>
    <row r="38" spans="1:19" ht="18.75" x14ac:dyDescent="0.45">
      <c r="A38" s="2" t="s">
        <v>26</v>
      </c>
      <c r="C38" s="4" t="s">
        <v>167</v>
      </c>
      <c r="D38" s="4"/>
      <c r="E38" s="5">
        <v>1673330</v>
      </c>
      <c r="F38" s="4"/>
      <c r="G38" s="5">
        <v>800</v>
      </c>
      <c r="H38" s="4"/>
      <c r="I38" s="5">
        <v>0</v>
      </c>
      <c r="J38" s="4"/>
      <c r="K38" s="5">
        <v>0</v>
      </c>
      <c r="L38" s="4"/>
      <c r="M38" s="5">
        <v>0</v>
      </c>
      <c r="N38" s="4"/>
      <c r="O38" s="5">
        <v>1338666741</v>
      </c>
      <c r="P38" s="4"/>
      <c r="Q38" s="5">
        <v>0</v>
      </c>
      <c r="R38" s="4"/>
      <c r="S38" s="5">
        <f t="shared" si="0"/>
        <v>1338666741</v>
      </c>
    </row>
    <row r="39" spans="1:19" ht="18.75" x14ac:dyDescent="0.45">
      <c r="A39" s="2" t="s">
        <v>39</v>
      </c>
      <c r="C39" s="4" t="s">
        <v>157</v>
      </c>
      <c r="D39" s="4"/>
      <c r="E39" s="5">
        <v>24672280</v>
      </c>
      <c r="F39" s="4"/>
      <c r="G39" s="5">
        <v>1300</v>
      </c>
      <c r="H39" s="4"/>
      <c r="I39" s="5">
        <v>0</v>
      </c>
      <c r="J39" s="4"/>
      <c r="K39" s="5">
        <v>0</v>
      </c>
      <c r="L39" s="4"/>
      <c r="M39" s="5">
        <v>0</v>
      </c>
      <c r="N39" s="4"/>
      <c r="O39" s="5">
        <v>32073964000</v>
      </c>
      <c r="P39" s="4"/>
      <c r="Q39" s="5">
        <v>0</v>
      </c>
      <c r="R39" s="4"/>
      <c r="S39" s="5">
        <f t="shared" si="0"/>
        <v>32073964000</v>
      </c>
    </row>
    <row r="40" spans="1:19" ht="18.75" x14ac:dyDescent="0.45">
      <c r="A40" s="2" t="s">
        <v>49</v>
      </c>
      <c r="C40" s="4" t="s">
        <v>166</v>
      </c>
      <c r="D40" s="4"/>
      <c r="E40" s="5">
        <v>3573734</v>
      </c>
      <c r="F40" s="4"/>
      <c r="G40" s="5">
        <v>450</v>
      </c>
      <c r="H40" s="4"/>
      <c r="I40" s="5">
        <v>0</v>
      </c>
      <c r="J40" s="4"/>
      <c r="K40" s="5">
        <v>0</v>
      </c>
      <c r="L40" s="4"/>
      <c r="M40" s="5">
        <v>0</v>
      </c>
      <c r="N40" s="4"/>
      <c r="O40" s="5">
        <v>1608180300</v>
      </c>
      <c r="P40" s="4"/>
      <c r="Q40" s="5">
        <v>0</v>
      </c>
      <c r="R40" s="4"/>
      <c r="S40" s="5">
        <f t="shared" si="0"/>
        <v>1608180300</v>
      </c>
    </row>
    <row r="41" spans="1:19" ht="18.75" x14ac:dyDescent="0.45">
      <c r="A41" s="2" t="s">
        <v>168</v>
      </c>
      <c r="C41" s="4" t="s">
        <v>169</v>
      </c>
      <c r="D41" s="4"/>
      <c r="E41" s="5">
        <v>2500000</v>
      </c>
      <c r="F41" s="4"/>
      <c r="G41" s="5">
        <v>1700</v>
      </c>
      <c r="H41" s="4"/>
      <c r="I41" s="5">
        <v>0</v>
      </c>
      <c r="J41" s="4"/>
      <c r="K41" s="5">
        <v>0</v>
      </c>
      <c r="L41" s="4"/>
      <c r="M41" s="5">
        <v>0</v>
      </c>
      <c r="N41" s="4"/>
      <c r="O41" s="5">
        <v>4250000000</v>
      </c>
      <c r="P41" s="4"/>
      <c r="Q41" s="5">
        <v>0</v>
      </c>
      <c r="R41" s="4"/>
      <c r="S41" s="5">
        <f t="shared" si="0"/>
        <v>4250000000</v>
      </c>
    </row>
    <row r="42" spans="1:19" ht="18.75" x14ac:dyDescent="0.45">
      <c r="A42" s="2" t="s">
        <v>170</v>
      </c>
      <c r="C42" s="4" t="s">
        <v>171</v>
      </c>
      <c r="D42" s="4"/>
      <c r="E42" s="5">
        <v>25453</v>
      </c>
      <c r="F42" s="4"/>
      <c r="G42" s="5">
        <v>40</v>
      </c>
      <c r="H42" s="4"/>
      <c r="I42" s="5">
        <v>0</v>
      </c>
      <c r="J42" s="4"/>
      <c r="K42" s="5">
        <v>0</v>
      </c>
      <c r="L42" s="4"/>
      <c r="M42" s="5">
        <v>0</v>
      </c>
      <c r="N42" s="4"/>
      <c r="O42" s="5">
        <f>1018120+61543</f>
        <v>1079663</v>
      </c>
      <c r="P42" s="4"/>
      <c r="Q42" s="5">
        <v>0</v>
      </c>
      <c r="R42" s="4"/>
      <c r="S42" s="5">
        <f t="shared" si="0"/>
        <v>1079663</v>
      </c>
    </row>
    <row r="43" spans="1:19" s="4" customFormat="1" ht="18.75" thickBot="1" x14ac:dyDescent="0.45">
      <c r="E43" s="8">
        <f>SUM(E8:E42)</f>
        <v>518039606</v>
      </c>
      <c r="G43" s="8">
        <f>SUM(G8:G42)</f>
        <v>86320</v>
      </c>
      <c r="I43" s="8">
        <f>SUM(I8:I42)</f>
        <v>0</v>
      </c>
      <c r="K43" s="8">
        <f>SUM(K8:K42)</f>
        <v>0</v>
      </c>
      <c r="M43" s="8">
        <f>SUM(M8:M42)</f>
        <v>0</v>
      </c>
      <c r="O43" s="8">
        <f>SUM(O8:O42)</f>
        <v>437675671794</v>
      </c>
      <c r="Q43" s="8">
        <f>SUM(Q8:Q42)</f>
        <v>5529904731</v>
      </c>
      <c r="S43" s="8">
        <f>SUM(S8:S42)</f>
        <v>432145767063</v>
      </c>
    </row>
    <row r="44" spans="1:19" ht="18.75" thickTop="1" x14ac:dyDescent="0.4"/>
    <row r="45" spans="1:19" x14ac:dyDescent="0.4">
      <c r="O45" s="3"/>
    </row>
    <row r="48" spans="1:19" x14ac:dyDescent="0.4">
      <c r="O48" s="3"/>
      <c r="S48" s="3"/>
    </row>
  </sheetData>
  <mergeCells count="8">
    <mergeCell ref="A2:S2"/>
    <mergeCell ref="A3:S3"/>
    <mergeCell ref="A4:S4"/>
    <mergeCell ref="O6:S6"/>
    <mergeCell ref="I6:M6"/>
    <mergeCell ref="A6:A7"/>
    <mergeCell ref="C7"/>
    <mergeCell ref="C6:G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9"/>
  <sheetViews>
    <sheetView rightToLeft="1" topLeftCell="A43" workbookViewId="0">
      <selection activeCell="Q57" sqref="Q57:Q59"/>
    </sheetView>
  </sheetViews>
  <sheetFormatPr defaultRowHeight="18" x14ac:dyDescent="0.4"/>
  <cols>
    <col min="1" max="1" width="29.28515625" style="1" bestFit="1" customWidth="1"/>
    <col min="2" max="2" width="1" style="1" customWidth="1"/>
    <col min="3" max="3" width="10.140625" style="1" bestFit="1" customWidth="1"/>
    <col min="4" max="4" width="1" style="1" customWidth="1"/>
    <col min="5" max="5" width="16.140625" style="1" bestFit="1" customWidth="1"/>
    <col min="6" max="6" width="1" style="1" customWidth="1"/>
    <col min="7" max="7" width="16.85546875" style="1" bestFit="1" customWidth="1"/>
    <col min="8" max="8" width="1" style="1" customWidth="1"/>
    <col min="9" max="9" width="38.7109375" style="1" bestFit="1" customWidth="1"/>
    <col min="10" max="10" width="1" style="1" customWidth="1"/>
    <col min="11" max="11" width="10.140625" style="1" bestFit="1" customWidth="1"/>
    <col min="12" max="12" width="1" style="1" customWidth="1"/>
    <col min="13" max="13" width="16.140625" style="1" bestFit="1" customWidth="1"/>
    <col min="14" max="14" width="1" style="1" customWidth="1"/>
    <col min="15" max="15" width="16.85546875" style="1" bestFit="1" customWidth="1"/>
    <col min="16" max="16" width="1" style="1" customWidth="1"/>
    <col min="17" max="17" width="38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7.75" x14ac:dyDescent="0.4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ht="27.75" x14ac:dyDescent="0.4">
      <c r="A3" s="21" t="s">
        <v>119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1:17" ht="27.75" x14ac:dyDescent="0.4">
      <c r="A4" s="21" t="s">
        <v>2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6" spans="1:17" ht="27.75" x14ac:dyDescent="0.4">
      <c r="A6" s="21" t="s">
        <v>3</v>
      </c>
      <c r="C6" s="23" t="s">
        <v>121</v>
      </c>
      <c r="D6" s="23" t="s">
        <v>121</v>
      </c>
      <c r="E6" s="23" t="s">
        <v>121</v>
      </c>
      <c r="F6" s="23" t="s">
        <v>121</v>
      </c>
      <c r="G6" s="23" t="s">
        <v>121</v>
      </c>
      <c r="H6" s="23" t="s">
        <v>121</v>
      </c>
      <c r="I6" s="23" t="s">
        <v>121</v>
      </c>
      <c r="K6" s="23" t="s">
        <v>122</v>
      </c>
      <c r="L6" s="23" t="s">
        <v>122</v>
      </c>
      <c r="M6" s="23" t="s">
        <v>122</v>
      </c>
      <c r="N6" s="23" t="s">
        <v>122</v>
      </c>
      <c r="O6" s="23" t="s">
        <v>122</v>
      </c>
      <c r="P6" s="23" t="s">
        <v>122</v>
      </c>
      <c r="Q6" s="23" t="s">
        <v>122</v>
      </c>
    </row>
    <row r="7" spans="1:17" ht="27.75" x14ac:dyDescent="0.4">
      <c r="A7" s="23" t="s">
        <v>3</v>
      </c>
      <c r="C7" s="7" t="s">
        <v>7</v>
      </c>
      <c r="E7" s="7" t="s">
        <v>172</v>
      </c>
      <c r="G7" s="7" t="s">
        <v>173</v>
      </c>
      <c r="I7" s="7" t="s">
        <v>174</v>
      </c>
      <c r="K7" s="7" t="s">
        <v>7</v>
      </c>
      <c r="M7" s="7" t="s">
        <v>172</v>
      </c>
      <c r="O7" s="7" t="s">
        <v>173</v>
      </c>
      <c r="Q7" s="24" t="s">
        <v>174</v>
      </c>
    </row>
    <row r="8" spans="1:17" ht="18.75" x14ac:dyDescent="0.45">
      <c r="A8" s="2" t="s">
        <v>46</v>
      </c>
      <c r="C8" s="12">
        <v>4208399</v>
      </c>
      <c r="D8" s="12"/>
      <c r="E8" s="12">
        <v>97388598124</v>
      </c>
      <c r="F8" s="12"/>
      <c r="G8" s="12">
        <v>114331202179</v>
      </c>
      <c r="H8" s="12"/>
      <c r="I8" s="12">
        <v>-16942604054</v>
      </c>
      <c r="J8" s="12"/>
      <c r="K8" s="12">
        <v>4208399</v>
      </c>
      <c r="L8" s="12"/>
      <c r="M8" s="12">
        <v>97388598124</v>
      </c>
      <c r="N8" s="12"/>
      <c r="O8" s="12">
        <v>103919488803</v>
      </c>
      <c r="P8" s="12"/>
      <c r="Q8" s="12">
        <v>-6530890678</v>
      </c>
    </row>
    <row r="9" spans="1:17" ht="18.75" x14ac:dyDescent="0.45">
      <c r="A9" s="2" t="s">
        <v>39</v>
      </c>
      <c r="C9" s="12">
        <v>26672280</v>
      </c>
      <c r="D9" s="12"/>
      <c r="E9" s="12">
        <v>318958366606</v>
      </c>
      <c r="F9" s="12"/>
      <c r="G9" s="12">
        <v>328768391181</v>
      </c>
      <c r="H9" s="12"/>
      <c r="I9" s="12">
        <v>-9810024574</v>
      </c>
      <c r="J9" s="12"/>
      <c r="K9" s="12">
        <v>26672280</v>
      </c>
      <c r="L9" s="12"/>
      <c r="M9" s="12">
        <v>318958366606</v>
      </c>
      <c r="N9" s="12"/>
      <c r="O9" s="12">
        <v>280183901069</v>
      </c>
      <c r="P9" s="12"/>
      <c r="Q9" s="12">
        <v>38774465537</v>
      </c>
    </row>
    <row r="10" spans="1:17" ht="18.75" x14ac:dyDescent="0.45">
      <c r="A10" s="2" t="s">
        <v>58</v>
      </c>
      <c r="C10" s="12">
        <v>6465047</v>
      </c>
      <c r="D10" s="12"/>
      <c r="E10" s="12">
        <v>120948235041</v>
      </c>
      <c r="F10" s="12"/>
      <c r="G10" s="12">
        <v>130202510199</v>
      </c>
      <c r="H10" s="12"/>
      <c r="I10" s="12">
        <v>-9254275157</v>
      </c>
      <c r="J10" s="12"/>
      <c r="K10" s="12">
        <v>6465047</v>
      </c>
      <c r="L10" s="12"/>
      <c r="M10" s="12">
        <v>120948235041</v>
      </c>
      <c r="N10" s="12"/>
      <c r="O10" s="12">
        <v>103899546826</v>
      </c>
      <c r="P10" s="12"/>
      <c r="Q10" s="12">
        <v>17048688215</v>
      </c>
    </row>
    <row r="11" spans="1:17" ht="18.75" x14ac:dyDescent="0.45">
      <c r="A11" s="2" t="s">
        <v>23</v>
      </c>
      <c r="C11" s="12">
        <v>6450000</v>
      </c>
      <c r="D11" s="12"/>
      <c r="E11" s="12">
        <v>88800971625</v>
      </c>
      <c r="F11" s="12"/>
      <c r="G11" s="12">
        <v>110408139450</v>
      </c>
      <c r="H11" s="12"/>
      <c r="I11" s="12">
        <v>-21607167825</v>
      </c>
      <c r="J11" s="12"/>
      <c r="K11" s="12">
        <v>6450000</v>
      </c>
      <c r="L11" s="12"/>
      <c r="M11" s="12">
        <v>88800971625</v>
      </c>
      <c r="N11" s="12"/>
      <c r="O11" s="12">
        <v>146120876775</v>
      </c>
      <c r="P11" s="12"/>
      <c r="Q11" s="12">
        <v>-57319905150</v>
      </c>
    </row>
    <row r="12" spans="1:17" ht="18.75" x14ac:dyDescent="0.45">
      <c r="A12" s="2" t="s">
        <v>22</v>
      </c>
      <c r="C12" s="12">
        <v>25792832</v>
      </c>
      <c r="D12" s="12"/>
      <c r="E12" s="12">
        <v>220498535986</v>
      </c>
      <c r="F12" s="12"/>
      <c r="G12" s="12">
        <v>250015839416</v>
      </c>
      <c r="H12" s="12"/>
      <c r="I12" s="12">
        <v>-29517303429</v>
      </c>
      <c r="J12" s="12"/>
      <c r="K12" s="12">
        <v>25792832</v>
      </c>
      <c r="L12" s="12"/>
      <c r="M12" s="12">
        <v>220498535986</v>
      </c>
      <c r="N12" s="12"/>
      <c r="O12" s="12">
        <v>233738385567</v>
      </c>
      <c r="P12" s="12"/>
      <c r="Q12" s="12">
        <v>-13239849580</v>
      </c>
    </row>
    <row r="13" spans="1:17" ht="18.75" x14ac:dyDescent="0.45">
      <c r="A13" s="2" t="s">
        <v>60</v>
      </c>
      <c r="C13" s="12">
        <v>5990742</v>
      </c>
      <c r="D13" s="12"/>
      <c r="E13" s="12">
        <v>20842839797</v>
      </c>
      <c r="F13" s="12"/>
      <c r="G13" s="12">
        <v>20840380598</v>
      </c>
      <c r="H13" s="12"/>
      <c r="I13" s="12">
        <v>2459199</v>
      </c>
      <c r="J13" s="12"/>
      <c r="K13" s="12">
        <v>5990742</v>
      </c>
      <c r="L13" s="12"/>
      <c r="M13" s="12">
        <v>20842839797</v>
      </c>
      <c r="N13" s="12"/>
      <c r="O13" s="12">
        <v>18041484968</v>
      </c>
      <c r="P13" s="12"/>
      <c r="Q13" s="12">
        <v>2801354829</v>
      </c>
    </row>
    <row r="14" spans="1:17" ht="18.75" x14ac:dyDescent="0.45">
      <c r="A14" s="2" t="s">
        <v>63</v>
      </c>
      <c r="C14" s="12">
        <v>2995371</v>
      </c>
      <c r="D14" s="12"/>
      <c r="E14" s="12">
        <v>6077176575</v>
      </c>
      <c r="F14" s="12"/>
      <c r="G14" s="12">
        <v>15426160650</v>
      </c>
      <c r="H14" s="12"/>
      <c r="I14" s="12">
        <v>-9348984074</v>
      </c>
      <c r="J14" s="12"/>
      <c r="K14" s="12">
        <v>2995371</v>
      </c>
      <c r="L14" s="12"/>
      <c r="M14" s="12">
        <v>6077176575</v>
      </c>
      <c r="N14" s="12"/>
      <c r="O14" s="12">
        <v>15426160650</v>
      </c>
      <c r="P14" s="12"/>
      <c r="Q14" s="12">
        <v>-9348984074</v>
      </c>
    </row>
    <row r="15" spans="1:17" ht="18.75" x14ac:dyDescent="0.45">
      <c r="A15" s="2" t="s">
        <v>51</v>
      </c>
      <c r="C15" s="12">
        <v>66957278</v>
      </c>
      <c r="D15" s="12"/>
      <c r="E15" s="12">
        <v>435960678383</v>
      </c>
      <c r="F15" s="12"/>
      <c r="G15" s="12">
        <v>423098427259</v>
      </c>
      <c r="H15" s="12"/>
      <c r="I15" s="12">
        <v>12862251124</v>
      </c>
      <c r="J15" s="12"/>
      <c r="K15" s="12">
        <v>66957278</v>
      </c>
      <c r="L15" s="12"/>
      <c r="M15" s="12">
        <v>435960678383</v>
      </c>
      <c r="N15" s="12"/>
      <c r="O15" s="12">
        <v>461418824404</v>
      </c>
      <c r="P15" s="12"/>
      <c r="Q15" s="12">
        <v>-25458146020</v>
      </c>
    </row>
    <row r="16" spans="1:17" ht="18.75" x14ac:dyDescent="0.45">
      <c r="A16" s="2" t="s">
        <v>57</v>
      </c>
      <c r="C16" s="12">
        <v>32113045</v>
      </c>
      <c r="D16" s="12"/>
      <c r="E16" s="12">
        <v>252822021267</v>
      </c>
      <c r="F16" s="12"/>
      <c r="G16" s="12">
        <v>251986073761</v>
      </c>
      <c r="H16" s="12"/>
      <c r="I16" s="12">
        <v>835947506</v>
      </c>
      <c r="J16" s="12"/>
      <c r="K16" s="12">
        <v>32113045</v>
      </c>
      <c r="L16" s="12"/>
      <c r="M16" s="12">
        <v>252822021267</v>
      </c>
      <c r="N16" s="12"/>
      <c r="O16" s="12">
        <v>243982455104</v>
      </c>
      <c r="P16" s="12"/>
      <c r="Q16" s="12">
        <v>8839566163</v>
      </c>
    </row>
    <row r="17" spans="1:17" ht="18.75" x14ac:dyDescent="0.45">
      <c r="A17" s="2" t="s">
        <v>61</v>
      </c>
      <c r="C17" s="12">
        <v>14577844</v>
      </c>
      <c r="D17" s="12"/>
      <c r="E17" s="12">
        <v>73904639723</v>
      </c>
      <c r="F17" s="12"/>
      <c r="G17" s="12">
        <v>74853739585</v>
      </c>
      <c r="H17" s="12"/>
      <c r="I17" s="12">
        <v>-949099861</v>
      </c>
      <c r="J17" s="12"/>
      <c r="K17" s="12">
        <v>14577844</v>
      </c>
      <c r="L17" s="12"/>
      <c r="M17" s="12">
        <v>73904639723</v>
      </c>
      <c r="N17" s="12"/>
      <c r="O17" s="12">
        <v>74853739585</v>
      </c>
      <c r="P17" s="12"/>
      <c r="Q17" s="12">
        <v>-949099861</v>
      </c>
    </row>
    <row r="18" spans="1:17" ht="18.75" x14ac:dyDescent="0.45">
      <c r="A18" s="2" t="s">
        <v>21</v>
      </c>
      <c r="C18" s="12">
        <v>3802304</v>
      </c>
      <c r="D18" s="12"/>
      <c r="E18" s="12">
        <v>51895010398</v>
      </c>
      <c r="F18" s="12"/>
      <c r="G18" s="12">
        <v>51883671357</v>
      </c>
      <c r="H18" s="12"/>
      <c r="I18" s="12">
        <v>11339041</v>
      </c>
      <c r="J18" s="12"/>
      <c r="K18" s="12">
        <v>3802304</v>
      </c>
      <c r="L18" s="12"/>
      <c r="M18" s="12">
        <v>51895010398</v>
      </c>
      <c r="N18" s="12"/>
      <c r="O18" s="12">
        <v>38385337898</v>
      </c>
      <c r="P18" s="12"/>
      <c r="Q18" s="12">
        <v>13509672500</v>
      </c>
    </row>
    <row r="19" spans="1:17" ht="18.75" x14ac:dyDescent="0.45">
      <c r="A19" s="2" t="s">
        <v>59</v>
      </c>
      <c r="C19" s="12">
        <v>10200</v>
      </c>
      <c r="D19" s="12"/>
      <c r="E19" s="12">
        <v>465323353</v>
      </c>
      <c r="F19" s="12"/>
      <c r="G19" s="12">
        <v>465323353</v>
      </c>
      <c r="H19" s="12"/>
      <c r="I19" s="12">
        <v>0</v>
      </c>
      <c r="J19" s="12"/>
      <c r="K19" s="12">
        <v>10200</v>
      </c>
      <c r="L19" s="12"/>
      <c r="M19" s="12">
        <v>465323353</v>
      </c>
      <c r="N19" s="12"/>
      <c r="O19" s="12">
        <v>465323353</v>
      </c>
      <c r="P19" s="12"/>
      <c r="Q19" s="12">
        <v>0</v>
      </c>
    </row>
    <row r="20" spans="1:17" ht="18.75" x14ac:dyDescent="0.45">
      <c r="A20" s="2" t="s">
        <v>52</v>
      </c>
      <c r="C20" s="12">
        <v>98730020</v>
      </c>
      <c r="D20" s="12"/>
      <c r="E20" s="12">
        <v>196775865643</v>
      </c>
      <c r="F20" s="12"/>
      <c r="G20" s="12">
        <v>241725165626</v>
      </c>
      <c r="H20" s="12"/>
      <c r="I20" s="12">
        <v>-44949299982</v>
      </c>
      <c r="J20" s="12"/>
      <c r="K20" s="12">
        <v>98730020</v>
      </c>
      <c r="L20" s="12"/>
      <c r="M20" s="12">
        <v>196775865643</v>
      </c>
      <c r="N20" s="12"/>
      <c r="O20" s="12">
        <v>193649987059</v>
      </c>
      <c r="P20" s="12"/>
      <c r="Q20" s="12">
        <v>3125878584</v>
      </c>
    </row>
    <row r="21" spans="1:17" ht="18.75" x14ac:dyDescent="0.45">
      <c r="A21" s="2" t="s">
        <v>43</v>
      </c>
      <c r="C21" s="12">
        <v>20733871</v>
      </c>
      <c r="D21" s="12"/>
      <c r="E21" s="12">
        <v>280508965803</v>
      </c>
      <c r="F21" s="12"/>
      <c r="G21" s="12">
        <v>305653781253</v>
      </c>
      <c r="H21" s="12"/>
      <c r="I21" s="12">
        <v>-25144815449</v>
      </c>
      <c r="J21" s="12"/>
      <c r="K21" s="12">
        <v>20733871</v>
      </c>
      <c r="L21" s="12"/>
      <c r="M21" s="12">
        <v>280508965803</v>
      </c>
      <c r="N21" s="12"/>
      <c r="O21" s="12">
        <v>304968419401</v>
      </c>
      <c r="P21" s="12"/>
      <c r="Q21" s="12">
        <v>-24459453597</v>
      </c>
    </row>
    <row r="22" spans="1:17" ht="18.75" x14ac:dyDescent="0.45">
      <c r="A22" s="2" t="s">
        <v>42</v>
      </c>
      <c r="C22" s="12">
        <v>12800000</v>
      </c>
      <c r="D22" s="12"/>
      <c r="E22" s="12">
        <v>78887808000</v>
      </c>
      <c r="F22" s="12"/>
      <c r="G22" s="12">
        <v>89448595200</v>
      </c>
      <c r="H22" s="12"/>
      <c r="I22" s="12">
        <v>-10560787200</v>
      </c>
      <c r="J22" s="12"/>
      <c r="K22" s="12">
        <v>12800000</v>
      </c>
      <c r="L22" s="12"/>
      <c r="M22" s="12">
        <v>78887808000</v>
      </c>
      <c r="N22" s="12"/>
      <c r="O22" s="12">
        <v>65332944262</v>
      </c>
      <c r="P22" s="12"/>
      <c r="Q22" s="12">
        <v>13554863738</v>
      </c>
    </row>
    <row r="23" spans="1:17" ht="18.75" x14ac:dyDescent="0.45">
      <c r="A23" s="2" t="s">
        <v>44</v>
      </c>
      <c r="C23" s="12">
        <v>30053262</v>
      </c>
      <c r="D23" s="12"/>
      <c r="E23" s="12">
        <v>523997766897</v>
      </c>
      <c r="F23" s="12"/>
      <c r="G23" s="12">
        <v>586939422270</v>
      </c>
      <c r="H23" s="12"/>
      <c r="I23" s="12">
        <v>-62941655372</v>
      </c>
      <c r="J23" s="12"/>
      <c r="K23" s="12">
        <v>30053262</v>
      </c>
      <c r="L23" s="12"/>
      <c r="M23" s="12">
        <v>523997766897</v>
      </c>
      <c r="N23" s="12"/>
      <c r="O23" s="12">
        <v>436917448398</v>
      </c>
      <c r="P23" s="12"/>
      <c r="Q23" s="12">
        <v>87080318499</v>
      </c>
    </row>
    <row r="24" spans="1:17" ht="18.75" x14ac:dyDescent="0.45">
      <c r="A24" s="2" t="s">
        <v>40</v>
      </c>
      <c r="C24" s="12">
        <v>4500462</v>
      </c>
      <c r="D24" s="12"/>
      <c r="E24" s="12">
        <v>42276316172</v>
      </c>
      <c r="F24" s="12"/>
      <c r="G24" s="12">
        <v>49255263604</v>
      </c>
      <c r="H24" s="12"/>
      <c r="I24" s="12">
        <v>-6978947431</v>
      </c>
      <c r="J24" s="12"/>
      <c r="K24" s="12">
        <v>4500462</v>
      </c>
      <c r="L24" s="12"/>
      <c r="M24" s="12">
        <v>42276316172</v>
      </c>
      <c r="N24" s="12"/>
      <c r="O24" s="12">
        <v>46582306983</v>
      </c>
      <c r="P24" s="12"/>
      <c r="Q24" s="12">
        <v>-4305990810</v>
      </c>
    </row>
    <row r="25" spans="1:17" ht="18.75" x14ac:dyDescent="0.45">
      <c r="A25" s="2" t="s">
        <v>55</v>
      </c>
      <c r="C25" s="12">
        <v>3100000</v>
      </c>
      <c r="D25" s="12"/>
      <c r="E25" s="12">
        <v>88409812950</v>
      </c>
      <c r="F25" s="12"/>
      <c r="G25" s="12">
        <v>101352343950</v>
      </c>
      <c r="H25" s="12"/>
      <c r="I25" s="12">
        <v>-12942531000</v>
      </c>
      <c r="J25" s="12"/>
      <c r="K25" s="12">
        <v>3100000</v>
      </c>
      <c r="L25" s="12"/>
      <c r="M25" s="12">
        <v>88409812950</v>
      </c>
      <c r="N25" s="12"/>
      <c r="O25" s="12">
        <v>82246702950</v>
      </c>
      <c r="P25" s="12"/>
      <c r="Q25" s="12">
        <v>6163110000</v>
      </c>
    </row>
    <row r="26" spans="1:17" ht="18.75" x14ac:dyDescent="0.45">
      <c r="A26" s="2" t="s">
        <v>50</v>
      </c>
      <c r="C26" s="12">
        <v>2778383</v>
      </c>
      <c r="D26" s="12"/>
      <c r="E26" s="12">
        <v>52060903058</v>
      </c>
      <c r="F26" s="12"/>
      <c r="G26" s="12">
        <v>56447638804</v>
      </c>
      <c r="H26" s="12"/>
      <c r="I26" s="12">
        <v>-4386735745</v>
      </c>
      <c r="J26" s="12"/>
      <c r="K26" s="12">
        <v>2778383</v>
      </c>
      <c r="L26" s="12"/>
      <c r="M26" s="12">
        <v>52060903058</v>
      </c>
      <c r="N26" s="12"/>
      <c r="O26" s="12">
        <v>54296339358</v>
      </c>
      <c r="P26" s="12"/>
      <c r="Q26" s="12">
        <v>-2235436299</v>
      </c>
    </row>
    <row r="27" spans="1:17" ht="18.75" x14ac:dyDescent="0.45">
      <c r="A27" s="2" t="s">
        <v>31</v>
      </c>
      <c r="C27" s="12">
        <v>8087084</v>
      </c>
      <c r="D27" s="12"/>
      <c r="E27" s="12">
        <v>42606519006</v>
      </c>
      <c r="F27" s="12"/>
      <c r="G27" s="12">
        <v>55468864366</v>
      </c>
      <c r="H27" s="12"/>
      <c r="I27" s="12">
        <v>-12862345359</v>
      </c>
      <c r="J27" s="12"/>
      <c r="K27" s="12">
        <v>8087084</v>
      </c>
      <c r="L27" s="12"/>
      <c r="M27" s="12">
        <v>42606519006</v>
      </c>
      <c r="N27" s="12"/>
      <c r="O27" s="12">
        <v>46866733998</v>
      </c>
      <c r="P27" s="12"/>
      <c r="Q27" s="12">
        <v>-4260214991</v>
      </c>
    </row>
    <row r="28" spans="1:17" ht="18.75" x14ac:dyDescent="0.45">
      <c r="A28" s="2" t="s">
        <v>30</v>
      </c>
      <c r="C28" s="12">
        <v>6292928</v>
      </c>
      <c r="D28" s="12"/>
      <c r="E28" s="12">
        <v>38784007486</v>
      </c>
      <c r="F28" s="12"/>
      <c r="G28" s="12">
        <v>47683107328</v>
      </c>
      <c r="H28" s="12"/>
      <c r="I28" s="12">
        <v>-8899099841</v>
      </c>
      <c r="J28" s="12"/>
      <c r="K28" s="12">
        <v>6292928</v>
      </c>
      <c r="L28" s="12"/>
      <c r="M28" s="12">
        <v>38784007486</v>
      </c>
      <c r="N28" s="12"/>
      <c r="O28" s="12">
        <v>56358453054</v>
      </c>
      <c r="P28" s="12"/>
      <c r="Q28" s="12">
        <v>-17574445567</v>
      </c>
    </row>
    <row r="29" spans="1:17" ht="18.75" x14ac:dyDescent="0.45">
      <c r="A29" s="2" t="s">
        <v>37</v>
      </c>
      <c r="C29" s="12">
        <v>4000000</v>
      </c>
      <c r="D29" s="12"/>
      <c r="E29" s="12">
        <v>91253790000</v>
      </c>
      <c r="F29" s="12"/>
      <c r="G29" s="12">
        <v>104494536000</v>
      </c>
      <c r="H29" s="12"/>
      <c r="I29" s="12">
        <v>-13240746000</v>
      </c>
      <c r="J29" s="12"/>
      <c r="K29" s="12">
        <v>4000000</v>
      </c>
      <c r="L29" s="12"/>
      <c r="M29" s="12">
        <v>91253790000</v>
      </c>
      <c r="N29" s="12"/>
      <c r="O29" s="12">
        <v>91253790000</v>
      </c>
      <c r="P29" s="12"/>
      <c r="Q29" s="12">
        <v>0</v>
      </c>
    </row>
    <row r="30" spans="1:17" ht="18.75" x14ac:dyDescent="0.45">
      <c r="A30" s="2" t="s">
        <v>34</v>
      </c>
      <c r="C30" s="12">
        <v>3422088</v>
      </c>
      <c r="D30" s="12"/>
      <c r="E30" s="12">
        <v>41501064232</v>
      </c>
      <c r="F30" s="12"/>
      <c r="G30" s="12">
        <v>32065833465</v>
      </c>
      <c r="H30" s="12"/>
      <c r="I30" s="12">
        <v>9435230767</v>
      </c>
      <c r="J30" s="12"/>
      <c r="K30" s="12">
        <v>3422088</v>
      </c>
      <c r="L30" s="12"/>
      <c r="M30" s="12">
        <v>41501064232</v>
      </c>
      <c r="N30" s="12"/>
      <c r="O30" s="12">
        <v>29659036353</v>
      </c>
      <c r="P30" s="12"/>
      <c r="Q30" s="12">
        <v>11842027879</v>
      </c>
    </row>
    <row r="31" spans="1:17" ht="18.75" x14ac:dyDescent="0.45">
      <c r="A31" s="2" t="s">
        <v>32</v>
      </c>
      <c r="C31" s="12">
        <v>3613195</v>
      </c>
      <c r="D31" s="12"/>
      <c r="E31" s="12">
        <v>87637394349</v>
      </c>
      <c r="F31" s="12"/>
      <c r="G31" s="12">
        <v>90187498857</v>
      </c>
      <c r="H31" s="12"/>
      <c r="I31" s="12">
        <v>-2550104507</v>
      </c>
      <c r="J31" s="12"/>
      <c r="K31" s="12">
        <v>3613195</v>
      </c>
      <c r="L31" s="12"/>
      <c r="M31" s="12">
        <v>87637394349</v>
      </c>
      <c r="N31" s="12"/>
      <c r="O31" s="12">
        <v>66066402538</v>
      </c>
      <c r="P31" s="12"/>
      <c r="Q31" s="12">
        <v>21570991811</v>
      </c>
    </row>
    <row r="32" spans="1:17" ht="18.75" x14ac:dyDescent="0.45">
      <c r="A32" s="2" t="s">
        <v>53</v>
      </c>
      <c r="C32" s="12">
        <v>7135104</v>
      </c>
      <c r="D32" s="12"/>
      <c r="E32" s="12">
        <v>199658101193</v>
      </c>
      <c r="F32" s="12"/>
      <c r="G32" s="12">
        <v>236299643636</v>
      </c>
      <c r="H32" s="12"/>
      <c r="I32" s="12">
        <v>-36641542442</v>
      </c>
      <c r="J32" s="12"/>
      <c r="K32" s="12">
        <v>7135104</v>
      </c>
      <c r="L32" s="12"/>
      <c r="M32" s="12">
        <v>199658101193</v>
      </c>
      <c r="N32" s="12"/>
      <c r="O32" s="12">
        <v>219588809536</v>
      </c>
      <c r="P32" s="12"/>
      <c r="Q32" s="12">
        <v>-19930708342</v>
      </c>
    </row>
    <row r="33" spans="1:17" ht="18.75" x14ac:dyDescent="0.45">
      <c r="A33" s="2" t="s">
        <v>48</v>
      </c>
      <c r="C33" s="12">
        <v>10600000</v>
      </c>
      <c r="D33" s="12"/>
      <c r="E33" s="12">
        <v>91249813800</v>
      </c>
      <c r="F33" s="12"/>
      <c r="G33" s="12">
        <v>104582012229</v>
      </c>
      <c r="H33" s="12"/>
      <c r="I33" s="12">
        <v>-13332198429</v>
      </c>
      <c r="J33" s="12"/>
      <c r="K33" s="12">
        <v>10600000</v>
      </c>
      <c r="L33" s="12"/>
      <c r="M33" s="12">
        <v>91249813800</v>
      </c>
      <c r="N33" s="12"/>
      <c r="O33" s="12">
        <v>88299473741</v>
      </c>
      <c r="P33" s="12"/>
      <c r="Q33" s="12">
        <v>2950340059</v>
      </c>
    </row>
    <row r="34" spans="1:17" ht="18.75" x14ac:dyDescent="0.45">
      <c r="A34" s="2" t="s">
        <v>35</v>
      </c>
      <c r="C34" s="12">
        <v>22325778</v>
      </c>
      <c r="D34" s="12"/>
      <c r="E34" s="12">
        <v>269200357601</v>
      </c>
      <c r="F34" s="12"/>
      <c r="G34" s="12">
        <v>297385390920</v>
      </c>
      <c r="H34" s="12"/>
      <c r="I34" s="12">
        <v>-28185033318</v>
      </c>
      <c r="J34" s="12"/>
      <c r="K34" s="12">
        <v>22325778</v>
      </c>
      <c r="L34" s="12"/>
      <c r="M34" s="12">
        <v>269200357601</v>
      </c>
      <c r="N34" s="12"/>
      <c r="O34" s="12">
        <v>290649994367</v>
      </c>
      <c r="P34" s="12"/>
      <c r="Q34" s="12">
        <v>-21449636765</v>
      </c>
    </row>
    <row r="35" spans="1:17" ht="18.75" x14ac:dyDescent="0.45">
      <c r="A35" s="2" t="s">
        <v>25</v>
      </c>
      <c r="C35" s="12">
        <v>664168</v>
      </c>
      <c r="D35" s="12"/>
      <c r="E35" s="12">
        <v>96008639862</v>
      </c>
      <c r="F35" s="12"/>
      <c r="G35" s="12">
        <v>94714616109</v>
      </c>
      <c r="H35" s="12"/>
      <c r="I35" s="12">
        <v>1294023753</v>
      </c>
      <c r="J35" s="12"/>
      <c r="K35" s="12">
        <v>664168</v>
      </c>
      <c r="L35" s="12"/>
      <c r="M35" s="12">
        <v>96008639862</v>
      </c>
      <c r="N35" s="12"/>
      <c r="O35" s="12">
        <v>75813140785</v>
      </c>
      <c r="P35" s="12"/>
      <c r="Q35" s="12">
        <v>20195499077</v>
      </c>
    </row>
    <row r="36" spans="1:17" ht="18.75" x14ac:dyDescent="0.45">
      <c r="A36" s="2" t="s">
        <v>56</v>
      </c>
      <c r="C36" s="12">
        <v>8511112</v>
      </c>
      <c r="D36" s="12"/>
      <c r="E36" s="12">
        <v>97295415161</v>
      </c>
      <c r="F36" s="12"/>
      <c r="G36" s="12">
        <v>107977173102</v>
      </c>
      <c r="H36" s="12"/>
      <c r="I36" s="12">
        <v>-10681757940</v>
      </c>
      <c r="J36" s="12"/>
      <c r="K36" s="12">
        <v>8511112</v>
      </c>
      <c r="L36" s="12"/>
      <c r="M36" s="12">
        <v>97295415161</v>
      </c>
      <c r="N36" s="12"/>
      <c r="O36" s="12">
        <v>77422878461</v>
      </c>
      <c r="P36" s="12"/>
      <c r="Q36" s="12">
        <v>19872536700</v>
      </c>
    </row>
    <row r="37" spans="1:17" ht="18.75" x14ac:dyDescent="0.45">
      <c r="A37" s="2" t="s">
        <v>24</v>
      </c>
      <c r="C37" s="12">
        <v>6625031</v>
      </c>
      <c r="D37" s="12"/>
      <c r="E37" s="12">
        <v>69346495050</v>
      </c>
      <c r="F37" s="12"/>
      <c r="G37" s="12">
        <v>83373848749</v>
      </c>
      <c r="H37" s="12"/>
      <c r="I37" s="12">
        <v>-14027353698</v>
      </c>
      <c r="J37" s="12"/>
      <c r="K37" s="12">
        <v>6625031</v>
      </c>
      <c r="L37" s="12"/>
      <c r="M37" s="12">
        <v>69346495050</v>
      </c>
      <c r="N37" s="12"/>
      <c r="O37" s="12">
        <v>74156047668</v>
      </c>
      <c r="P37" s="12"/>
      <c r="Q37" s="12">
        <v>-4809552617</v>
      </c>
    </row>
    <row r="38" spans="1:17" ht="18.75" x14ac:dyDescent="0.45">
      <c r="A38" s="2" t="s">
        <v>49</v>
      </c>
      <c r="C38" s="12">
        <v>15883262</v>
      </c>
      <c r="D38" s="12"/>
      <c r="E38" s="12">
        <v>112731722060</v>
      </c>
      <c r="F38" s="12"/>
      <c r="G38" s="12">
        <v>131046679706</v>
      </c>
      <c r="H38" s="12"/>
      <c r="I38" s="12">
        <v>-18314957645</v>
      </c>
      <c r="J38" s="12"/>
      <c r="K38" s="12">
        <v>15883262</v>
      </c>
      <c r="L38" s="12"/>
      <c r="M38" s="12">
        <v>112731722060</v>
      </c>
      <c r="N38" s="12"/>
      <c r="O38" s="12">
        <v>123625965837</v>
      </c>
      <c r="P38" s="12"/>
      <c r="Q38" s="12">
        <v>-10894243776</v>
      </c>
    </row>
    <row r="39" spans="1:17" ht="18.75" x14ac:dyDescent="0.45">
      <c r="A39" s="2" t="s">
        <v>62</v>
      </c>
      <c r="C39" s="12">
        <v>2209396</v>
      </c>
      <c r="D39" s="12"/>
      <c r="E39" s="12">
        <v>73222978127</v>
      </c>
      <c r="F39" s="12"/>
      <c r="G39" s="12">
        <v>73010312572</v>
      </c>
      <c r="H39" s="12"/>
      <c r="I39" s="12">
        <v>212665555</v>
      </c>
      <c r="J39" s="12"/>
      <c r="K39" s="12">
        <v>2209396</v>
      </c>
      <c r="L39" s="12"/>
      <c r="M39" s="12">
        <v>73222978127</v>
      </c>
      <c r="N39" s="12"/>
      <c r="O39" s="12">
        <v>73010312572</v>
      </c>
      <c r="P39" s="12"/>
      <c r="Q39" s="12">
        <v>212665555</v>
      </c>
    </row>
    <row r="40" spans="1:17" ht="18.75" x14ac:dyDescent="0.45">
      <c r="A40" s="2" t="s">
        <v>36</v>
      </c>
      <c r="C40" s="12">
        <v>14885381</v>
      </c>
      <c r="D40" s="12"/>
      <c r="E40" s="12">
        <v>135538806924</v>
      </c>
      <c r="F40" s="12"/>
      <c r="G40" s="12">
        <v>150039683648</v>
      </c>
      <c r="H40" s="12"/>
      <c r="I40" s="12">
        <v>-14500876723</v>
      </c>
      <c r="J40" s="12"/>
      <c r="K40" s="12">
        <v>14885381</v>
      </c>
      <c r="L40" s="12"/>
      <c r="M40" s="12">
        <v>135538806924</v>
      </c>
      <c r="N40" s="12"/>
      <c r="O40" s="12">
        <v>143202744002</v>
      </c>
      <c r="P40" s="12"/>
      <c r="Q40" s="12">
        <v>-7663937077</v>
      </c>
    </row>
    <row r="41" spans="1:17" ht="18.75" x14ac:dyDescent="0.45">
      <c r="A41" s="2" t="s">
        <v>41</v>
      </c>
      <c r="C41" s="12">
        <v>5311583</v>
      </c>
      <c r="D41" s="12"/>
      <c r="E41" s="12">
        <v>51796594786</v>
      </c>
      <c r="F41" s="12"/>
      <c r="G41" s="12">
        <v>58185369474</v>
      </c>
      <c r="H41" s="12"/>
      <c r="I41" s="12">
        <v>-6388774687</v>
      </c>
      <c r="J41" s="12"/>
      <c r="K41" s="12">
        <v>5311583</v>
      </c>
      <c r="L41" s="12"/>
      <c r="M41" s="12">
        <v>51796594786</v>
      </c>
      <c r="N41" s="12"/>
      <c r="O41" s="12">
        <v>59033261391</v>
      </c>
      <c r="P41" s="12"/>
      <c r="Q41" s="12">
        <v>-7236666604</v>
      </c>
    </row>
    <row r="42" spans="1:17" ht="18.75" x14ac:dyDescent="0.45">
      <c r="A42" s="2" t="s">
        <v>54</v>
      </c>
      <c r="C42" s="12">
        <v>5000000</v>
      </c>
      <c r="D42" s="12"/>
      <c r="E42" s="12">
        <v>67297185000</v>
      </c>
      <c r="F42" s="12"/>
      <c r="G42" s="12">
        <v>77535900000</v>
      </c>
      <c r="H42" s="12"/>
      <c r="I42" s="12">
        <v>-10238715000</v>
      </c>
      <c r="J42" s="12"/>
      <c r="K42" s="12">
        <v>5000000</v>
      </c>
      <c r="L42" s="12"/>
      <c r="M42" s="12">
        <v>67297185000</v>
      </c>
      <c r="N42" s="12"/>
      <c r="O42" s="12">
        <v>101492505000</v>
      </c>
      <c r="P42" s="12"/>
      <c r="Q42" s="12">
        <v>-34195320000</v>
      </c>
    </row>
    <row r="43" spans="1:17" ht="18.75" x14ac:dyDescent="0.45">
      <c r="A43" s="2" t="s">
        <v>38</v>
      </c>
      <c r="C43" s="12">
        <v>1</v>
      </c>
      <c r="D43" s="12"/>
      <c r="E43" s="12">
        <v>2006</v>
      </c>
      <c r="F43" s="12"/>
      <c r="G43" s="12">
        <v>2276</v>
      </c>
      <c r="H43" s="12"/>
      <c r="I43" s="12">
        <v>-269</v>
      </c>
      <c r="J43" s="12"/>
      <c r="K43" s="12">
        <v>1</v>
      </c>
      <c r="L43" s="12"/>
      <c r="M43" s="12">
        <v>2006</v>
      </c>
      <c r="N43" s="12"/>
      <c r="O43" s="12">
        <v>2253</v>
      </c>
      <c r="P43" s="12"/>
      <c r="Q43" s="12">
        <v>-246</v>
      </c>
    </row>
    <row r="44" spans="1:17" ht="18.75" x14ac:dyDescent="0.45">
      <c r="A44" s="2" t="s">
        <v>16</v>
      </c>
      <c r="C44" s="12">
        <v>57450000</v>
      </c>
      <c r="D44" s="12"/>
      <c r="E44" s="12">
        <v>177035334750</v>
      </c>
      <c r="F44" s="12"/>
      <c r="G44" s="12">
        <v>210158074800</v>
      </c>
      <c r="H44" s="12"/>
      <c r="I44" s="12">
        <v>-33122740050</v>
      </c>
      <c r="J44" s="12"/>
      <c r="K44" s="12">
        <v>57450000</v>
      </c>
      <c r="L44" s="12"/>
      <c r="M44" s="12">
        <v>177035334750</v>
      </c>
      <c r="N44" s="12"/>
      <c r="O44" s="12">
        <v>224992399203</v>
      </c>
      <c r="P44" s="12"/>
      <c r="Q44" s="12">
        <v>-47957064453</v>
      </c>
    </row>
    <row r="45" spans="1:17" ht="18.75" x14ac:dyDescent="0.45">
      <c r="A45" s="2" t="s">
        <v>15</v>
      </c>
      <c r="C45" s="12">
        <v>48932004</v>
      </c>
      <c r="D45" s="12"/>
      <c r="E45" s="12">
        <v>113041355331</v>
      </c>
      <c r="F45" s="12"/>
      <c r="G45" s="12">
        <v>133375880411</v>
      </c>
      <c r="H45" s="12"/>
      <c r="I45" s="12">
        <v>-20334525079</v>
      </c>
      <c r="J45" s="12"/>
      <c r="K45" s="12">
        <v>48932004</v>
      </c>
      <c r="L45" s="12"/>
      <c r="M45" s="12">
        <v>113041355331</v>
      </c>
      <c r="N45" s="12"/>
      <c r="O45" s="12">
        <v>129321588470</v>
      </c>
      <c r="P45" s="12"/>
      <c r="Q45" s="12">
        <v>-16280233138</v>
      </c>
    </row>
    <row r="46" spans="1:17" ht="18.75" x14ac:dyDescent="0.45">
      <c r="A46" s="2" t="s">
        <v>29</v>
      </c>
      <c r="C46" s="12">
        <v>1100000</v>
      </c>
      <c r="D46" s="12"/>
      <c r="E46" s="12">
        <v>48658747500</v>
      </c>
      <c r="F46" s="12"/>
      <c r="G46" s="12">
        <v>52595185500</v>
      </c>
      <c r="H46" s="12"/>
      <c r="I46" s="12">
        <v>-3936438000</v>
      </c>
      <c r="J46" s="12"/>
      <c r="K46" s="12">
        <v>1100000</v>
      </c>
      <c r="L46" s="12"/>
      <c r="M46" s="12">
        <v>48658747500</v>
      </c>
      <c r="N46" s="12"/>
      <c r="O46" s="12">
        <v>43738200000</v>
      </c>
      <c r="P46" s="12"/>
      <c r="Q46" s="12">
        <v>4920547500</v>
      </c>
    </row>
    <row r="47" spans="1:17" ht="18.75" x14ac:dyDescent="0.45">
      <c r="A47" s="2" t="s">
        <v>47</v>
      </c>
      <c r="C47" s="12">
        <v>1700000</v>
      </c>
      <c r="D47" s="12"/>
      <c r="E47" s="12">
        <v>12167172000</v>
      </c>
      <c r="F47" s="12"/>
      <c r="G47" s="12">
        <v>14651302950</v>
      </c>
      <c r="H47" s="12"/>
      <c r="I47" s="12">
        <v>-2484130950</v>
      </c>
      <c r="J47" s="12"/>
      <c r="K47" s="12">
        <v>1700000</v>
      </c>
      <c r="L47" s="12"/>
      <c r="M47" s="12">
        <v>12167172000</v>
      </c>
      <c r="N47" s="12"/>
      <c r="O47" s="12">
        <v>16983344250</v>
      </c>
      <c r="P47" s="12"/>
      <c r="Q47" s="12">
        <v>-4816172250</v>
      </c>
    </row>
    <row r="48" spans="1:17" ht="18.75" x14ac:dyDescent="0.45">
      <c r="A48" s="2" t="s">
        <v>19</v>
      </c>
      <c r="C48" s="12">
        <v>41569329</v>
      </c>
      <c r="D48" s="12"/>
      <c r="E48" s="12">
        <v>90908381283</v>
      </c>
      <c r="F48" s="12"/>
      <c r="G48" s="12">
        <v>87561299972</v>
      </c>
      <c r="H48" s="12"/>
      <c r="I48" s="12">
        <v>3347081311</v>
      </c>
      <c r="J48" s="12"/>
      <c r="K48" s="12">
        <v>41569329</v>
      </c>
      <c r="L48" s="12"/>
      <c r="M48" s="12">
        <v>90908381283</v>
      </c>
      <c r="N48" s="12"/>
      <c r="O48" s="12">
        <v>83139913978</v>
      </c>
      <c r="P48" s="12"/>
      <c r="Q48" s="12">
        <f>7768467305+20</f>
        <v>7768467325</v>
      </c>
    </row>
    <row r="49" spans="1:17" ht="18.75" x14ac:dyDescent="0.45">
      <c r="A49" s="2" t="s">
        <v>17</v>
      </c>
      <c r="C49" s="12">
        <v>38137</v>
      </c>
      <c r="D49" s="12"/>
      <c r="E49" s="12">
        <v>26537059</v>
      </c>
      <c r="F49" s="12"/>
      <c r="G49" s="12">
        <v>26537059</v>
      </c>
      <c r="H49" s="12"/>
      <c r="I49" s="12">
        <v>0</v>
      </c>
      <c r="J49" s="12"/>
      <c r="K49" s="12">
        <v>38137</v>
      </c>
      <c r="L49" s="12"/>
      <c r="M49" s="12">
        <v>26537059</v>
      </c>
      <c r="N49" s="12"/>
      <c r="O49" s="12">
        <v>26537059</v>
      </c>
      <c r="P49" s="12"/>
      <c r="Q49" s="12">
        <v>0</v>
      </c>
    </row>
    <row r="50" spans="1:17" ht="18.75" x14ac:dyDescent="0.45">
      <c r="A50" s="2" t="s">
        <v>18</v>
      </c>
      <c r="C50" s="12">
        <v>108053</v>
      </c>
      <c r="D50" s="12"/>
      <c r="E50" s="12">
        <v>53705042</v>
      </c>
      <c r="F50" s="12"/>
      <c r="G50" s="12">
        <v>53705042</v>
      </c>
      <c r="H50" s="12"/>
      <c r="I50" s="12">
        <v>0</v>
      </c>
      <c r="J50" s="12"/>
      <c r="K50" s="12">
        <v>108053</v>
      </c>
      <c r="L50" s="12"/>
      <c r="M50" s="12">
        <v>53705042</v>
      </c>
      <c r="N50" s="12"/>
      <c r="O50" s="12">
        <v>53705042</v>
      </c>
      <c r="P50" s="12"/>
      <c r="Q50" s="12">
        <v>0</v>
      </c>
    </row>
    <row r="51" spans="1:17" ht="18.75" x14ac:dyDescent="0.45">
      <c r="A51" s="2" t="s">
        <v>28</v>
      </c>
      <c r="C51" s="12">
        <v>70247</v>
      </c>
      <c r="D51" s="12"/>
      <c r="E51" s="12">
        <v>69829030</v>
      </c>
      <c r="F51" s="12"/>
      <c r="G51" s="12">
        <v>69829030</v>
      </c>
      <c r="H51" s="12"/>
      <c r="I51" s="12">
        <v>0</v>
      </c>
      <c r="J51" s="12"/>
      <c r="K51" s="12">
        <v>70247</v>
      </c>
      <c r="L51" s="12"/>
      <c r="M51" s="12">
        <v>69829030</v>
      </c>
      <c r="N51" s="12"/>
      <c r="O51" s="12">
        <v>70310780</v>
      </c>
      <c r="P51" s="12"/>
      <c r="Q51" s="12">
        <v>-481749</v>
      </c>
    </row>
    <row r="52" spans="1:17" ht="18.75" x14ac:dyDescent="0.45">
      <c r="A52" s="2" t="s">
        <v>26</v>
      </c>
      <c r="C52" s="12">
        <v>1003998</v>
      </c>
      <c r="D52" s="12"/>
      <c r="E52" s="12">
        <v>4892314686</v>
      </c>
      <c r="F52" s="12"/>
      <c r="G52" s="12">
        <v>4967166502</v>
      </c>
      <c r="H52" s="12"/>
      <c r="I52" s="12">
        <v>-74851815</v>
      </c>
      <c r="J52" s="12"/>
      <c r="K52" s="12">
        <v>1003998</v>
      </c>
      <c r="L52" s="12"/>
      <c r="M52" s="12">
        <v>4892314686</v>
      </c>
      <c r="N52" s="12"/>
      <c r="O52" s="12">
        <v>4942460162</v>
      </c>
      <c r="P52" s="12"/>
      <c r="Q52" s="12">
        <v>-50145475</v>
      </c>
    </row>
    <row r="53" spans="1:17" ht="18.75" x14ac:dyDescent="0.45">
      <c r="A53" s="2" t="s">
        <v>27</v>
      </c>
      <c r="C53" s="12">
        <v>27440000</v>
      </c>
      <c r="D53" s="12"/>
      <c r="E53" s="12">
        <v>91595266056</v>
      </c>
      <c r="F53" s="12"/>
      <c r="G53" s="12">
        <v>91595266056</v>
      </c>
      <c r="H53" s="12"/>
      <c r="I53" s="12">
        <v>0</v>
      </c>
      <c r="J53" s="12"/>
      <c r="K53" s="12">
        <v>27440000</v>
      </c>
      <c r="L53" s="12"/>
      <c r="M53" s="12">
        <v>91595266056</v>
      </c>
      <c r="N53" s="12"/>
      <c r="O53" s="12">
        <v>106793006375</v>
      </c>
      <c r="P53" s="12"/>
      <c r="Q53" s="12">
        <f>-15197740319-20</f>
        <v>-15197740339</v>
      </c>
    </row>
    <row r="54" spans="1:17" s="4" customFormat="1" ht="18.75" thickBot="1" x14ac:dyDescent="0.45">
      <c r="C54" s="14">
        <f>SUM(C8:C53)</f>
        <v>672709219</v>
      </c>
      <c r="D54" s="12"/>
      <c r="E54" s="14">
        <f>SUM(E8:E53)</f>
        <v>5055057364781</v>
      </c>
      <c r="F54" s="12"/>
      <c r="G54" s="14">
        <f>SUM(G8:G53)</f>
        <v>5542206789454</v>
      </c>
      <c r="H54" s="12"/>
      <c r="I54" s="14">
        <f>SUM(I8:I53)</f>
        <v>-487149424649</v>
      </c>
      <c r="J54" s="12"/>
      <c r="K54" s="14">
        <f>SUM(K8:K53)</f>
        <v>672709219</v>
      </c>
      <c r="L54" s="12"/>
      <c r="M54" s="14">
        <f>SUM(M8:M53)</f>
        <v>5055057364781</v>
      </c>
      <c r="N54" s="12"/>
      <c r="O54" s="14">
        <f>SUM(O8:O53)</f>
        <v>5130990690288</v>
      </c>
      <c r="P54" s="12"/>
      <c r="Q54" s="14">
        <f>SUM(Q8:Q53)</f>
        <v>-75933325487</v>
      </c>
    </row>
    <row r="55" spans="1:17" ht="18.75" thickTop="1" x14ac:dyDescent="0.4"/>
    <row r="59" spans="1:17" x14ac:dyDescent="0.4">
      <c r="Q59" s="25"/>
    </row>
  </sheetData>
  <mergeCells count="7">
    <mergeCell ref="A2:Q2"/>
    <mergeCell ref="A3:Q3"/>
    <mergeCell ref="A4:Q4"/>
    <mergeCell ref="Q7"/>
    <mergeCell ref="K6:Q6"/>
    <mergeCell ref="A6:A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Parisa Gharavi</dc:creator>
  <cp:lastModifiedBy>Parisa Gharavi</cp:lastModifiedBy>
  <cp:lastPrinted>2023-02-22T06:23:48Z</cp:lastPrinted>
  <dcterms:created xsi:type="dcterms:W3CDTF">2023-02-21T10:54:32Z</dcterms:created>
  <dcterms:modified xsi:type="dcterms:W3CDTF">2023-02-22T07:07:32Z</dcterms:modified>
</cp:coreProperties>
</file>