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تجارت شاخصی کاردان\گزارش افشا پرتفو\1402\"/>
    </mc:Choice>
  </mc:AlternateContent>
  <xr:revisionPtr revIDLastSave="0" documentId="13_ncr:1_{B1CD8F3B-6335-4A28-ABF6-DD5E173E6E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0">سهام!$A$1:$Y$67</definedName>
  </definedNames>
  <calcPr calcId="191029"/>
</workbook>
</file>

<file path=xl/calcChain.xml><?xml version="1.0" encoding="utf-8"?>
<calcChain xmlns="http://schemas.openxmlformats.org/spreadsheetml/2006/main">
  <c r="C7" i="15" l="1"/>
  <c r="E10" i="15"/>
  <c r="G10" i="15"/>
  <c r="D12" i="14"/>
  <c r="B12" i="14"/>
  <c r="G17" i="13"/>
  <c r="K17" i="13"/>
  <c r="K9" i="13"/>
  <c r="K10" i="13"/>
  <c r="K11" i="13"/>
  <c r="K12" i="13"/>
  <c r="K13" i="13"/>
  <c r="K14" i="13"/>
  <c r="K15" i="13"/>
  <c r="K16" i="13"/>
  <c r="K8" i="13"/>
  <c r="G9" i="13"/>
  <c r="G10" i="13"/>
  <c r="G11" i="13"/>
  <c r="G12" i="13"/>
  <c r="G13" i="13"/>
  <c r="G14" i="13"/>
  <c r="G15" i="13"/>
  <c r="G16" i="13"/>
  <c r="G8" i="13"/>
  <c r="E17" i="13"/>
  <c r="I17" i="13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8" i="11"/>
  <c r="S95" i="11"/>
  <c r="Q32" i="11"/>
  <c r="Q100" i="11" s="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6" i="11"/>
  <c r="S97" i="11"/>
  <c r="S98" i="11"/>
  <c r="S99" i="11"/>
  <c r="S8" i="11"/>
  <c r="O32" i="10"/>
  <c r="Q32" i="10" s="1"/>
  <c r="Q69" i="10"/>
  <c r="Q20" i="10"/>
  <c r="Q71" i="10"/>
  <c r="Q10" i="10"/>
  <c r="Q70" i="10"/>
  <c r="O99" i="11"/>
  <c r="M81" i="11"/>
  <c r="S42" i="8"/>
  <c r="S46" i="8"/>
  <c r="S44" i="8"/>
  <c r="M14" i="8"/>
  <c r="S18" i="8"/>
  <c r="C100" i="11"/>
  <c r="E100" i="11"/>
  <c r="G100" i="11"/>
  <c r="M100" i="11"/>
  <c r="O100" i="11"/>
  <c r="Q8" i="10"/>
  <c r="Q9" i="10"/>
  <c r="Q11" i="10"/>
  <c r="Q12" i="10"/>
  <c r="Q13" i="10"/>
  <c r="Q14" i="10"/>
  <c r="Q15" i="10"/>
  <c r="Q16" i="10"/>
  <c r="Q17" i="10"/>
  <c r="Q18" i="10"/>
  <c r="Q19" i="10"/>
  <c r="Q21" i="10"/>
  <c r="Q22" i="10"/>
  <c r="Q23" i="10"/>
  <c r="Q24" i="10"/>
  <c r="Q25" i="10"/>
  <c r="Q26" i="10"/>
  <c r="Q27" i="10"/>
  <c r="Q28" i="10"/>
  <c r="Q29" i="10"/>
  <c r="Q30" i="10"/>
  <c r="Q31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E72" i="10"/>
  <c r="G72" i="10"/>
  <c r="I72" i="10"/>
  <c r="M72" i="10"/>
  <c r="O72" i="10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8" i="9"/>
  <c r="E61" i="9"/>
  <c r="G61" i="9"/>
  <c r="M61" i="9"/>
  <c r="O61" i="9"/>
  <c r="S47" i="8"/>
  <c r="S45" i="8"/>
  <c r="S48" i="8"/>
  <c r="S21" i="8"/>
  <c r="Q48" i="8"/>
  <c r="M48" i="8"/>
  <c r="K48" i="8"/>
  <c r="I48" i="8"/>
  <c r="O48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S9" i="8"/>
  <c r="S10" i="8"/>
  <c r="S11" i="8"/>
  <c r="S12" i="8"/>
  <c r="S13" i="8"/>
  <c r="S14" i="8"/>
  <c r="S15" i="8"/>
  <c r="S16" i="8"/>
  <c r="S17" i="8"/>
  <c r="S19" i="8"/>
  <c r="S20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3" i="8"/>
  <c r="S8" i="8"/>
  <c r="R17" i="7"/>
  <c r="H17" i="7"/>
  <c r="J17" i="7"/>
  <c r="L17" i="7"/>
  <c r="N17" i="7"/>
  <c r="P17" i="7"/>
  <c r="S17" i="6"/>
  <c r="K17" i="6"/>
  <c r="M17" i="6"/>
  <c r="O17" i="6"/>
  <c r="Q17" i="6"/>
  <c r="G62" i="1"/>
  <c r="G65" i="1" s="1"/>
  <c r="W64" i="1"/>
  <c r="W65" i="1" s="1"/>
  <c r="E65" i="1"/>
  <c r="K65" i="1"/>
  <c r="O65" i="1"/>
  <c r="U65" i="1"/>
  <c r="C10" i="15" l="1"/>
  <c r="I100" i="11"/>
  <c r="S100" i="11"/>
  <c r="Q72" i="10"/>
  <c r="I61" i="9"/>
  <c r="Q61" i="9"/>
</calcChain>
</file>

<file path=xl/sharedStrings.xml><?xml version="1.0" encoding="utf-8"?>
<sst xmlns="http://schemas.openxmlformats.org/spreadsheetml/2006/main" count="674" uniqueCount="208">
  <si>
    <t>صندوق سرمایه‌گذاری تجارت شاخصی کاردان</t>
  </si>
  <si>
    <t>صورت وضعیت پورتفوی</t>
  </si>
  <si>
    <t>برای ماه منتهی به 1402/01/31</t>
  </si>
  <si>
    <t>نام شرکت</t>
  </si>
  <si>
    <t>1401/12/29</t>
  </si>
  <si>
    <t>تغییرات طی دوره</t>
  </si>
  <si>
    <t>1402/01/31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</si>
  <si>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</si>
  <si>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</si>
  <si>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</si>
  <si>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</si>
  <si>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</si>
  <si>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</si>
  <si>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</si>
  <si>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</si>
  <si>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</si>
  <si>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سامان</t>
  </si>
  <si>
    <t>بانک‌اقتصادنوین‌</t>
  </si>
  <si>
    <t>بیمه البرز</t>
  </si>
  <si>
    <t>پارس‌ خزر</t>
  </si>
  <si>
    <t>پالایش نفت بندرعباس</t>
  </si>
  <si>
    <t>پالایش نفت تبریز</t>
  </si>
  <si>
    <t>پتروشیمی تندگویان</t>
  </si>
  <si>
    <t>پتروشیمی فناوران</t>
  </si>
  <si>
    <t>پخش رازی</t>
  </si>
  <si>
    <t>پلی پروپیلن جم - جم پیلن</t>
  </si>
  <si>
    <t>تامین سرمایه لوتوس پارسیان</t>
  </si>
  <si>
    <t>تامین سرمایه نوین</t>
  </si>
  <si>
    <t>تامین سرمایه کیمیا</t>
  </si>
  <si>
    <t>توسعه حمل و نقل ریلی پارسیان</t>
  </si>
  <si>
    <t>توسعه‌ صنایع‌ بهشهر(هلدینگ</t>
  </si>
  <si>
    <t>تولید برق عسلویه  مپنا</t>
  </si>
  <si>
    <t>تولیدات پتروشیمی قائد بصیر</t>
  </si>
  <si>
    <t>ح. کویر تایر</t>
  </si>
  <si>
    <t>داروسازی‌ سینا</t>
  </si>
  <si>
    <t>س. نفت و گاز و پتروشیمی تأمین</t>
  </si>
  <si>
    <t>سرمایه گذاری توسعه صنایع سیمان</t>
  </si>
  <si>
    <t>سرمایه گذاری دارویی تامین</t>
  </si>
  <si>
    <t>سرمایه گذاری سبحان</t>
  </si>
  <si>
    <t>سرمایه گذاری صدرتامین</t>
  </si>
  <si>
    <t>سرمایه گذاری گروه توسعه ملی</t>
  </si>
  <si>
    <t>سرمایه‌ گذاری‌ آتیه‌ دماوند</t>
  </si>
  <si>
    <t>سرمایه‌ گذاری‌ پارس‌ توشه‌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</si>
  <si>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</si>
  <si>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</si>
  <si>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</si>
  <si>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سیمان‌مازندران‌</t>
  </si>
  <si>
    <t>سیمرغ</t>
  </si>
  <si>
    <t>شرکت ارتباطات سیار ایران</t>
  </si>
  <si>
    <t>صنایع پتروشیمی خلیج فارس</t>
  </si>
  <si>
    <t>صنایع شیمیایی کیمیاگران امروز</t>
  </si>
  <si>
    <t>فجر انرژی خلیج فارس</t>
  </si>
  <si>
    <t>فولاد  خوزستان</t>
  </si>
  <si>
    <t>فولاد مبارکه اصفهان</t>
  </si>
  <si>
    <t>قطعات‌ اتومبیل‌ ایران‌</t>
  </si>
  <si>
    <t>قندهکمتان‌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</si>
  <si>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</si>
  <si>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</si>
  <si>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</si>
  <si>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</si>
  <si>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</si>
  <si>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معدنی‌ املاح‌  ایران‌</t>
  </si>
  <si>
    <t>ملی شیمی کشاورز</t>
  </si>
  <si>
    <t>ملی‌ صنایع‌ مس‌ ایران‌</t>
  </si>
  <si>
    <t>نفت‌ بهران‌</t>
  </si>
  <si>
    <t>همکاران سیستم</t>
  </si>
  <si>
    <t>کاشی‌ الوند</t>
  </si>
  <si>
    <t>کنتورسازی‌ایران‌</t>
  </si>
  <si>
    <t>کویر تایر</t>
  </si>
  <si>
    <t>سرمایه گذاری صبا تامین</t>
  </si>
  <si>
    <t>ص. معدنی کیمیای زنجان گستران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</si>
  <si>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</si>
  <si>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</si>
  <si>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</si>
  <si>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</si>
  <si>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</si>
  <si>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</si>
  <si>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</si>
  <si>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</si>
  <si>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</si>
  <si>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</si>
  <si>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</si>
  <si>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</si>
  <si>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</si>
  <si>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</si>
  <si>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</si>
  <si>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</si>
  <si>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</si>
  <si>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</si>
  <si>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</si>
  <si>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</si>
  <si>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</si>
  <si>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</si>
  <si>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</si>
  <si>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</si>
  <si>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</si>
  <si>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</si>
  <si>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</si>
  <si>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</si>
  <si>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</si>
  <si>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</si>
  <si>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</si>
  <si>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</si>
  <si>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</si>
  <si>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</si>
  <si>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279928857</t>
  </si>
  <si>
    <t>1400/11/03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</si>
  <si>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</si>
  <si>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</si>
  <si>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</si>
  <si>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</si>
  <si>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</si>
  <si>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</si>
  <si>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</si>
  <si>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</si>
  <si>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</si>
  <si>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</si>
  <si>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اقتصاد نوین مرزداران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</si>
  <si>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</si>
  <si>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</si>
  <si>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</si>
  <si>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</si>
  <si>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</si>
  <si>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</si>
  <si>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مس‌ شهیدباهنر</t>
  </si>
  <si>
    <t>1401/03/10</t>
  </si>
  <si>
    <t>مخابرات ایران</t>
  </si>
  <si>
    <t>1401/04/25</t>
  </si>
  <si>
    <t>1401/04/08</t>
  </si>
  <si>
    <t>1401/04/29</t>
  </si>
  <si>
    <t>1401/07/30</t>
  </si>
  <si>
    <t>1402/01/30</t>
  </si>
  <si>
    <t>1401/04/28</t>
  </si>
  <si>
    <t>1401/04/26</t>
  </si>
  <si>
    <t>توسعه‌معادن‌وفلزات‌</t>
  </si>
  <si>
    <t>1401/04/22</t>
  </si>
  <si>
    <t>1401/04/15</t>
  </si>
  <si>
    <t>1401/05/11</t>
  </si>
  <si>
    <t>1401/04/13</t>
  </si>
  <si>
    <t>صنعتی و معدنی شمال شرق شاهرود</t>
  </si>
  <si>
    <t>1401/04/18</t>
  </si>
  <si>
    <t>1401/10/28</t>
  </si>
  <si>
    <t>پتروشیمی پردیس</t>
  </si>
  <si>
    <t>1401/10/13</t>
  </si>
  <si>
    <t>1401/07/27</t>
  </si>
  <si>
    <t>1401/05/30</t>
  </si>
  <si>
    <t>1401/03/22</t>
  </si>
  <si>
    <t>1401/06/12</t>
  </si>
  <si>
    <t>1401/03/17</t>
  </si>
  <si>
    <t>1401/12/22</t>
  </si>
  <si>
    <t>1401/06/29</t>
  </si>
  <si>
    <t>گ.س.وت.ص.پتروشیمی خلیج فارس</t>
  </si>
  <si>
    <t>1401/06/16</t>
  </si>
  <si>
    <t>1401/09/28</t>
  </si>
  <si>
    <t>داده گسترعصرنوین-های وب</t>
  </si>
  <si>
    <t>1401/04/20</t>
  </si>
  <si>
    <t>1401/12/23</t>
  </si>
  <si>
    <t>آهن و فولاد غدیر ایرانیان</t>
  </si>
  <si>
    <t>1401/03/18</t>
  </si>
  <si>
    <t>تامین سرمایه خلیج فارس</t>
  </si>
  <si>
    <t>1401/03/23</t>
  </si>
  <si>
    <t>بهای فروش</t>
  </si>
  <si>
    <t>ارزش دفتری</t>
  </si>
  <si>
    <t>سود و زیان ناشی از تغییر قیمت</t>
  </si>
  <si>
    <t>سود و زیان ناشی از فروش</t>
  </si>
  <si>
    <t>نفت سپاهان</t>
  </si>
  <si>
    <t>ح. پالایش نفت تبریز</t>
  </si>
  <si>
    <t>معدنی‌وصنعتی‌چادرملو</t>
  </si>
  <si>
    <t>ح . تامین سرمایه لوتوس پارسیان</t>
  </si>
  <si>
    <t>تامین سرمایه بانک ملت</t>
  </si>
  <si>
    <t>پارس‌ مینو</t>
  </si>
  <si>
    <t>ح . سرمایه‌گذاری‌ ملی‌ایران‌</t>
  </si>
  <si>
    <t>ملی کشت و صنعت و دامپروری پارس</t>
  </si>
  <si>
    <t>ایران‌یاساتایرورابر</t>
  </si>
  <si>
    <t>ح . س.نفت وگازوپتروشیمی تأمین</t>
  </si>
  <si>
    <t>پلیمر آریا ساسول</t>
  </si>
  <si>
    <t>پدیده شیمی قرن</t>
  </si>
  <si>
    <t>ح. بانک سامان</t>
  </si>
  <si>
    <t>پیشگامان فن آوری و دانش آرامیس</t>
  </si>
  <si>
    <t>بین المللی ساروج بوشهر</t>
  </si>
  <si>
    <t>سیمان‌ خزر</t>
  </si>
  <si>
    <t>سیمان فارس و خوزستان</t>
  </si>
  <si>
    <t>سیمان‌سپاهان‌</t>
  </si>
  <si>
    <t>سیمان‌ صوفیان‌</t>
  </si>
  <si>
    <t>تولید و توسعه سرب روی ایرانیان</t>
  </si>
  <si>
    <t>کیمیدارو</t>
  </si>
  <si>
    <t>بیمه اتکایی آوای پارس70%تادیه</t>
  </si>
  <si>
    <t>بیمه اتکایی تهران رواک50%تادیه</t>
  </si>
  <si>
    <t>بیمه اتکایی آوای پارس70% تادیه</t>
  </si>
  <si>
    <t>حمل و نقل گهرترابر سیرجان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</si>
  <si>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</si>
  <si>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</si>
  <si>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</si>
  <si>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</si>
  <si>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</si>
  <si>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</si>
  <si>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</si>
  <si>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</si>
  <si>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051560304000000016</t>
  </si>
  <si>
    <t>205-283-5324660-1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</si>
  <si>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</si>
  <si>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</si>
  <si>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</si>
  <si>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</si>
  <si>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</si>
  <si>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</si>
  <si>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سایر</t>
  </si>
  <si>
    <t>سایر درآمدهای 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</si>
</sst>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\ ;"/>
    <numFmt numFmtId="165" formatCode="#,##0;\(#,##0\)"/>
  </numFmts>
  <fonts count="8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10" fontId="1" fillId="0" borderId="0" xfId="0" applyNumberFormat="1" applyFont="1"/>
    <xf numFmtId="1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165" fontId="7" fillId="0" borderId="0" xfId="0" applyNumberFormat="1" applyFont="1" applyAlignment="1">
      <alignment vertical="center" wrapText="1" readingOrder="2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0" xfId="0" applyFont="1" applyFill="1"/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/>
    <xf numFmtId="164" fontId="4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/>
    <xf numFmtId="0" fontId="6" fillId="0" borderId="0" xfId="0" applyFont="1" applyFill="1"/>
    <xf numFmtId="164" fontId="4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74"/>
  <sheetViews>
    <sheetView rightToLeft="1" tabSelected="1" view="pageBreakPreview" zoomScale="80" zoomScaleNormal="100" zoomScaleSheetLayoutView="80" workbookViewId="0">
      <selection activeCell="AA8" sqref="AA8"/>
    </sheetView>
  </sheetViews>
  <sheetFormatPr defaultRowHeight="15"/>
  <cols>
    <col min="1" max="1" width="28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21.425781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22" style="1" bestFit="1" customWidth="1"/>
    <col min="28" max="16384" width="9.140625" style="1"/>
  </cols>
  <sheetData>
    <row r="2" spans="1:27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7" ht="23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7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7" s="11" customFormat="1" ht="30">
      <c r="A6" s="17" t="s">
        <v>3</v>
      </c>
      <c r="C6" s="18" t="s">
        <v>4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7" ht="23.25">
      <c r="A7" s="17" t="s">
        <v>3</v>
      </c>
      <c r="C7" s="17" t="s">
        <v>7</v>
      </c>
      <c r="E7" s="17" t="s">
        <v>8</v>
      </c>
      <c r="G7" s="17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7" ht="23.2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  <c r="AA8" s="3"/>
    </row>
    <row r="9" spans="1:27" ht="18.75">
      <c r="A9" s="2" t="s">
        <v>15</v>
      </c>
      <c r="C9" s="4">
        <v>25879917</v>
      </c>
      <c r="D9" s="4"/>
      <c r="E9" s="4">
        <v>50046399639</v>
      </c>
      <c r="F9" s="4"/>
      <c r="G9" s="4">
        <v>52172189069.527802</v>
      </c>
      <c r="H9" s="4"/>
      <c r="I9" s="4">
        <v>14539332</v>
      </c>
      <c r="J9" s="4"/>
      <c r="K9" s="4">
        <v>35195950464</v>
      </c>
      <c r="L9" s="4"/>
      <c r="M9" s="4">
        <v>0</v>
      </c>
      <c r="N9" s="4"/>
      <c r="O9" s="4">
        <v>0</v>
      </c>
      <c r="P9" s="4"/>
      <c r="Q9" s="4">
        <v>40419249</v>
      </c>
      <c r="R9" s="4"/>
      <c r="S9" s="4">
        <v>2443</v>
      </c>
      <c r="T9" s="4"/>
      <c r="U9" s="4">
        <v>85242350103</v>
      </c>
      <c r="V9" s="4"/>
      <c r="W9" s="4">
        <v>98156697166.423401</v>
      </c>
      <c r="Y9" s="7">
        <v>8.9235569750788033E-3</v>
      </c>
      <c r="AA9" s="6"/>
    </row>
    <row r="10" spans="1:27" ht="18.75">
      <c r="A10" s="2" t="s">
        <v>16</v>
      </c>
      <c r="C10" s="4">
        <v>48932004</v>
      </c>
      <c r="D10" s="4"/>
      <c r="E10" s="4">
        <v>132688301218</v>
      </c>
      <c r="F10" s="4"/>
      <c r="G10" s="4">
        <v>138626446942.17001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48932004</v>
      </c>
      <c r="R10" s="4"/>
      <c r="S10" s="4">
        <v>3847</v>
      </c>
      <c r="T10" s="4"/>
      <c r="U10" s="4">
        <v>132688301218</v>
      </c>
      <c r="V10" s="4"/>
      <c r="W10" s="4">
        <v>187121382942.64099</v>
      </c>
      <c r="Y10" s="7">
        <v>1.7011455867479847E-2</v>
      </c>
      <c r="AA10" s="6"/>
    </row>
    <row r="11" spans="1:27" ht="18.75">
      <c r="A11" s="2" t="s">
        <v>17</v>
      </c>
      <c r="C11" s="4">
        <v>68170667</v>
      </c>
      <c r="D11" s="4"/>
      <c r="E11" s="4">
        <v>267363173383</v>
      </c>
      <c r="F11" s="4"/>
      <c r="G11" s="4">
        <v>266519947672.79999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68170667</v>
      </c>
      <c r="R11" s="4"/>
      <c r="S11" s="4">
        <v>4800</v>
      </c>
      <c r="T11" s="4"/>
      <c r="U11" s="4">
        <v>267363173383</v>
      </c>
      <c r="V11" s="4"/>
      <c r="W11" s="4">
        <v>325272247350.47998</v>
      </c>
      <c r="Y11" s="7">
        <v>2.9570936221729606E-2</v>
      </c>
      <c r="AA11" s="6"/>
    </row>
    <row r="12" spans="1:27" ht="18.75">
      <c r="A12" s="2" t="s">
        <v>18</v>
      </c>
      <c r="C12" s="4">
        <v>44713263</v>
      </c>
      <c r="D12" s="4"/>
      <c r="E12" s="4">
        <v>91006278140</v>
      </c>
      <c r="F12" s="4"/>
      <c r="G12" s="4">
        <v>104895437040.95399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44713263</v>
      </c>
      <c r="R12" s="4"/>
      <c r="S12" s="4">
        <v>3930</v>
      </c>
      <c r="T12" s="4"/>
      <c r="U12" s="4">
        <v>91006278140</v>
      </c>
      <c r="V12" s="4"/>
      <c r="W12" s="4">
        <v>174677571004.63901</v>
      </c>
      <c r="Y12" s="7">
        <v>1.5880172236087335E-2</v>
      </c>
      <c r="AA12" s="6"/>
    </row>
    <row r="13" spans="1:27" ht="18.75">
      <c r="A13" s="2" t="s">
        <v>19</v>
      </c>
      <c r="C13" s="4">
        <v>3802304</v>
      </c>
      <c r="D13" s="4"/>
      <c r="E13" s="4">
        <v>38385337898</v>
      </c>
      <c r="F13" s="4"/>
      <c r="G13" s="4">
        <v>57451140426.239998</v>
      </c>
      <c r="H13" s="4"/>
      <c r="I13" s="4">
        <v>1024170</v>
      </c>
      <c r="J13" s="4"/>
      <c r="K13" s="4">
        <v>17948642911</v>
      </c>
      <c r="L13" s="4"/>
      <c r="M13" s="4">
        <v>0</v>
      </c>
      <c r="N13" s="4"/>
      <c r="O13" s="4">
        <v>0</v>
      </c>
      <c r="P13" s="4"/>
      <c r="Q13" s="4">
        <v>4826474</v>
      </c>
      <c r="R13" s="4"/>
      <c r="S13" s="4">
        <v>19380</v>
      </c>
      <c r="T13" s="4"/>
      <c r="U13" s="4">
        <v>56333980809</v>
      </c>
      <c r="V13" s="4"/>
      <c r="W13" s="4">
        <v>92980520576.585999</v>
      </c>
      <c r="Y13" s="7">
        <v>8.4529838196458259E-3</v>
      </c>
      <c r="AA13" s="6"/>
    </row>
    <row r="14" spans="1:27" ht="18.75">
      <c r="A14" s="2" t="s">
        <v>20</v>
      </c>
      <c r="C14" s="4">
        <v>25792832</v>
      </c>
      <c r="D14" s="4"/>
      <c r="E14" s="4">
        <v>238458181185</v>
      </c>
      <c r="F14" s="4"/>
      <c r="G14" s="4">
        <v>285366128550.04797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25792832</v>
      </c>
      <c r="R14" s="4"/>
      <c r="S14" s="4">
        <v>13760</v>
      </c>
      <c r="T14" s="4"/>
      <c r="U14" s="4">
        <v>238458181185</v>
      </c>
      <c r="V14" s="4"/>
      <c r="W14" s="4">
        <v>352797657578.49597</v>
      </c>
      <c r="Y14" s="7">
        <v>3.2073308179250387E-2</v>
      </c>
      <c r="AA14" s="6"/>
    </row>
    <row r="15" spans="1:27" ht="18.75">
      <c r="A15" s="2" t="s">
        <v>21</v>
      </c>
      <c r="C15" s="4">
        <v>21450000</v>
      </c>
      <c r="D15" s="4"/>
      <c r="E15" s="4">
        <v>302801344720</v>
      </c>
      <c r="F15" s="4"/>
      <c r="G15" s="4">
        <v>350113356450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0</v>
      </c>
      <c r="P15" s="4"/>
      <c r="Q15" s="4">
        <v>21450000</v>
      </c>
      <c r="R15" s="4"/>
      <c r="S15" s="4">
        <v>19210</v>
      </c>
      <c r="T15" s="4"/>
      <c r="U15" s="4">
        <v>302801344720</v>
      </c>
      <c r="V15" s="4"/>
      <c r="W15" s="4">
        <v>409602775725</v>
      </c>
      <c r="Y15" s="7">
        <v>3.7237537649980876E-2</v>
      </c>
      <c r="AA15" s="6"/>
    </row>
    <row r="16" spans="1:27" ht="18.75">
      <c r="A16" s="2" t="s">
        <v>22</v>
      </c>
      <c r="C16" s="4">
        <v>13762701</v>
      </c>
      <c r="D16" s="4"/>
      <c r="E16" s="4">
        <v>163042338565</v>
      </c>
      <c r="F16" s="4"/>
      <c r="G16" s="4">
        <v>200423909410.582</v>
      </c>
      <c r="H16" s="4"/>
      <c r="I16" s="4">
        <v>0</v>
      </c>
      <c r="J16" s="4"/>
      <c r="K16" s="4">
        <v>0</v>
      </c>
      <c r="L16" s="4"/>
      <c r="M16" s="4">
        <v>-4682702</v>
      </c>
      <c r="N16" s="4"/>
      <c r="O16" s="4">
        <v>67660999838</v>
      </c>
      <c r="P16" s="4"/>
      <c r="Q16" s="4">
        <v>9079999</v>
      </c>
      <c r="R16" s="4"/>
      <c r="S16" s="4">
        <v>18000</v>
      </c>
      <c r="T16" s="4"/>
      <c r="U16" s="4">
        <v>107567858304</v>
      </c>
      <c r="V16" s="4"/>
      <c r="W16" s="4">
        <v>162467514107.10001</v>
      </c>
      <c r="Y16" s="7">
        <v>1.47701395889068E-2</v>
      </c>
      <c r="AA16" s="6"/>
    </row>
    <row r="17" spans="1:27" ht="18.75">
      <c r="A17" s="2" t="s">
        <v>23</v>
      </c>
      <c r="C17" s="4">
        <v>9400000</v>
      </c>
      <c r="D17" s="4"/>
      <c r="E17" s="4">
        <v>60012294410</v>
      </c>
      <c r="F17" s="4"/>
      <c r="G17" s="4">
        <v>68865795900</v>
      </c>
      <c r="H17" s="4"/>
      <c r="I17" s="4">
        <v>0</v>
      </c>
      <c r="J17" s="4"/>
      <c r="K17" s="4">
        <v>0</v>
      </c>
      <c r="L17" s="4"/>
      <c r="M17" s="4">
        <v>-9400000</v>
      </c>
      <c r="N17" s="4"/>
      <c r="O17" s="4">
        <v>68576244028</v>
      </c>
      <c r="P17" s="4"/>
      <c r="Q17" s="4">
        <v>0</v>
      </c>
      <c r="R17" s="4"/>
      <c r="S17" s="4">
        <v>0</v>
      </c>
      <c r="T17" s="4"/>
      <c r="U17" s="4">
        <v>0</v>
      </c>
      <c r="V17" s="4"/>
      <c r="W17" s="4">
        <v>0</v>
      </c>
      <c r="Y17" s="7">
        <v>0</v>
      </c>
      <c r="AA17" s="6"/>
    </row>
    <row r="18" spans="1:27" ht="18.75">
      <c r="A18" s="2" t="s">
        <v>24</v>
      </c>
      <c r="C18" s="4">
        <v>1499472</v>
      </c>
      <c r="D18" s="4"/>
      <c r="E18" s="4">
        <v>35197246525</v>
      </c>
      <c r="F18" s="4"/>
      <c r="G18" s="4">
        <v>35027928327.599998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4"/>
      <c r="Q18" s="4">
        <v>1499472</v>
      </c>
      <c r="R18" s="4"/>
      <c r="S18" s="4">
        <v>30100</v>
      </c>
      <c r="T18" s="4"/>
      <c r="U18" s="4">
        <v>35197246525</v>
      </c>
      <c r="V18" s="4"/>
      <c r="W18" s="4">
        <v>44865559262.160004</v>
      </c>
      <c r="Y18" s="7">
        <v>4.0787881606881449E-3</v>
      </c>
      <c r="AA18" s="6"/>
    </row>
    <row r="19" spans="1:27" ht="18.75">
      <c r="A19" s="2" t="s">
        <v>25</v>
      </c>
      <c r="C19" s="4">
        <v>1344311</v>
      </c>
      <c r="D19" s="4"/>
      <c r="E19" s="4">
        <v>189727623221</v>
      </c>
      <c r="F19" s="4"/>
      <c r="G19" s="4">
        <v>236527285870.35001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1344311</v>
      </c>
      <c r="R19" s="4"/>
      <c r="S19" s="4">
        <v>193940</v>
      </c>
      <c r="T19" s="4"/>
      <c r="U19" s="4">
        <v>189727623221</v>
      </c>
      <c r="V19" s="4"/>
      <c r="W19" s="4">
        <v>259164417071.72699</v>
      </c>
      <c r="Y19" s="7">
        <v>2.3560984715404007E-2</v>
      </c>
      <c r="AA19" s="6"/>
    </row>
    <row r="20" spans="1:27" ht="18.75">
      <c r="A20" s="2" t="s">
        <v>26</v>
      </c>
      <c r="C20" s="4">
        <v>1003998</v>
      </c>
      <c r="D20" s="4"/>
      <c r="E20" s="4">
        <v>3399780637</v>
      </c>
      <c r="F20" s="4"/>
      <c r="G20" s="4">
        <v>4870358154.0719995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1003998</v>
      </c>
      <c r="R20" s="4"/>
      <c r="S20" s="4">
        <v>5940</v>
      </c>
      <c r="T20" s="4"/>
      <c r="U20" s="4">
        <v>3399780637</v>
      </c>
      <c r="V20" s="4"/>
      <c r="W20" s="4">
        <v>5928263818.6859999</v>
      </c>
      <c r="Y20" s="7">
        <v>5.3894641401441476E-4</v>
      </c>
      <c r="AA20" s="6"/>
    </row>
    <row r="21" spans="1:27" ht="18.75">
      <c r="A21" s="2" t="s">
        <v>27</v>
      </c>
      <c r="C21" s="4">
        <v>27440000</v>
      </c>
      <c r="D21" s="4"/>
      <c r="E21" s="4">
        <v>106793006375</v>
      </c>
      <c r="F21" s="4"/>
      <c r="G21" s="4">
        <v>114780488256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27440000</v>
      </c>
      <c r="R21" s="4"/>
      <c r="S21" s="4">
        <v>5033</v>
      </c>
      <c r="T21" s="4"/>
      <c r="U21" s="4">
        <v>106793006375</v>
      </c>
      <c r="V21" s="4"/>
      <c r="W21" s="4">
        <v>137283792156</v>
      </c>
      <c r="Y21" s="7">
        <v>1.2480653653024507E-2</v>
      </c>
      <c r="AA21" s="6"/>
    </row>
    <row r="22" spans="1:27" ht="18.75">
      <c r="A22" s="2" t="s">
        <v>28</v>
      </c>
      <c r="C22" s="4">
        <v>70247</v>
      </c>
      <c r="D22" s="4"/>
      <c r="E22" s="4">
        <v>70310780</v>
      </c>
      <c r="F22" s="4"/>
      <c r="G22" s="4">
        <v>69829030.349999994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70247</v>
      </c>
      <c r="R22" s="4"/>
      <c r="S22" s="4">
        <v>1000</v>
      </c>
      <c r="T22" s="4"/>
      <c r="U22" s="4">
        <v>70310780</v>
      </c>
      <c r="V22" s="4"/>
      <c r="W22" s="4">
        <v>69829030.349999994</v>
      </c>
      <c r="Y22" s="7">
        <v>6.3482507952181239E-6</v>
      </c>
      <c r="AA22" s="6"/>
    </row>
    <row r="23" spans="1:27" ht="18.75">
      <c r="A23" s="2" t="s">
        <v>29</v>
      </c>
      <c r="C23" s="4">
        <v>1100000</v>
      </c>
      <c r="D23" s="4"/>
      <c r="E23" s="4">
        <v>39210823549</v>
      </c>
      <c r="F23" s="4"/>
      <c r="G23" s="4">
        <v>61342825500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1100000</v>
      </c>
      <c r="R23" s="4"/>
      <c r="S23" s="4">
        <v>69450</v>
      </c>
      <c r="T23" s="4"/>
      <c r="U23" s="4">
        <v>39210823549</v>
      </c>
      <c r="V23" s="4"/>
      <c r="W23" s="4">
        <v>75940449750</v>
      </c>
      <c r="Y23" s="7">
        <v>6.9038481287555147E-3</v>
      </c>
      <c r="AA23" s="6"/>
    </row>
    <row r="24" spans="1:27" ht="18.75">
      <c r="A24" s="2" t="s">
        <v>30</v>
      </c>
      <c r="C24" s="4">
        <v>6292928</v>
      </c>
      <c r="D24" s="4"/>
      <c r="E24" s="4">
        <v>100108081481</v>
      </c>
      <c r="F24" s="4"/>
      <c r="G24" s="4">
        <v>41724085472.928001</v>
      </c>
      <c r="H24" s="4"/>
      <c r="I24" s="4">
        <v>2000000</v>
      </c>
      <c r="J24" s="4"/>
      <c r="K24" s="4">
        <v>17376110027</v>
      </c>
      <c r="L24" s="4"/>
      <c r="M24" s="4">
        <v>0</v>
      </c>
      <c r="N24" s="4"/>
      <c r="O24" s="4">
        <v>0</v>
      </c>
      <c r="P24" s="4"/>
      <c r="Q24" s="4">
        <v>8292928</v>
      </c>
      <c r="R24" s="4"/>
      <c r="S24" s="4">
        <v>10440</v>
      </c>
      <c r="T24" s="4"/>
      <c r="U24" s="4">
        <v>117484191508</v>
      </c>
      <c r="V24" s="4"/>
      <c r="W24" s="4">
        <v>86063028218.496002</v>
      </c>
      <c r="Y24" s="7">
        <v>7.8241053124826487E-3</v>
      </c>
      <c r="AA24" s="6"/>
    </row>
    <row r="25" spans="1:27" ht="18.75">
      <c r="A25" s="2" t="s">
        <v>31</v>
      </c>
      <c r="C25" s="4">
        <v>8087084</v>
      </c>
      <c r="D25" s="4"/>
      <c r="E25" s="4">
        <v>46866733617</v>
      </c>
      <c r="F25" s="4"/>
      <c r="G25" s="4">
        <v>56433540268.403999</v>
      </c>
      <c r="H25" s="4"/>
      <c r="I25" s="4">
        <v>0</v>
      </c>
      <c r="J25" s="4"/>
      <c r="K25" s="4">
        <v>0</v>
      </c>
      <c r="L25" s="4"/>
      <c r="M25" s="4">
        <v>-1087083</v>
      </c>
      <c r="N25" s="4"/>
      <c r="O25" s="4">
        <v>8169448340</v>
      </c>
      <c r="P25" s="4"/>
      <c r="Q25" s="4">
        <v>7000001</v>
      </c>
      <c r="R25" s="4"/>
      <c r="S25" s="4">
        <v>9670</v>
      </c>
      <c r="T25" s="4"/>
      <c r="U25" s="4">
        <v>40566807786</v>
      </c>
      <c r="V25" s="4"/>
      <c r="W25" s="4">
        <v>67287254112.463501</v>
      </c>
      <c r="Y25" s="7">
        <v>6.1171745087462816E-3</v>
      </c>
      <c r="AA25" s="6"/>
    </row>
    <row r="26" spans="1:27" ht="18.75">
      <c r="A26" s="2" t="s">
        <v>32</v>
      </c>
      <c r="C26" s="4">
        <v>3613195</v>
      </c>
      <c r="D26" s="4"/>
      <c r="E26" s="4">
        <v>66066402538</v>
      </c>
      <c r="F26" s="4"/>
      <c r="G26" s="4">
        <v>92306599786.574997</v>
      </c>
      <c r="H26" s="4"/>
      <c r="I26" s="4">
        <v>2000000</v>
      </c>
      <c r="J26" s="4"/>
      <c r="K26" s="4">
        <v>61856114341</v>
      </c>
      <c r="L26" s="4"/>
      <c r="M26" s="4">
        <v>0</v>
      </c>
      <c r="N26" s="4"/>
      <c r="O26" s="4">
        <v>0</v>
      </c>
      <c r="P26" s="4"/>
      <c r="Q26" s="4">
        <v>5613195</v>
      </c>
      <c r="R26" s="4"/>
      <c r="S26" s="4">
        <v>34000</v>
      </c>
      <c r="T26" s="4"/>
      <c r="U26" s="4">
        <v>127922516879</v>
      </c>
      <c r="V26" s="4"/>
      <c r="W26" s="4">
        <v>189713080651.5</v>
      </c>
      <c r="Y26" s="7">
        <v>1.7247070581858152E-2</v>
      </c>
      <c r="AA26" s="6"/>
    </row>
    <row r="27" spans="1:27" ht="18.75">
      <c r="A27" s="2" t="s">
        <v>33</v>
      </c>
      <c r="C27" s="4">
        <v>2995371</v>
      </c>
      <c r="D27" s="4"/>
      <c r="E27" s="4">
        <v>15426160650</v>
      </c>
      <c r="F27" s="4"/>
      <c r="G27" s="4">
        <v>7125273662.3221502</v>
      </c>
      <c r="H27" s="4"/>
      <c r="I27" s="4">
        <v>0</v>
      </c>
      <c r="J27" s="4"/>
      <c r="K27" s="4">
        <v>0</v>
      </c>
      <c r="L27" s="4"/>
      <c r="M27" s="4">
        <v>-2995371</v>
      </c>
      <c r="N27" s="4"/>
      <c r="O27" s="4">
        <v>0</v>
      </c>
      <c r="P27" s="4"/>
      <c r="Q27" s="4">
        <v>0</v>
      </c>
      <c r="R27" s="4"/>
      <c r="S27" s="4">
        <v>0</v>
      </c>
      <c r="T27" s="4"/>
      <c r="U27" s="4">
        <v>0</v>
      </c>
      <c r="V27" s="4"/>
      <c r="W27" s="4">
        <v>0</v>
      </c>
      <c r="Y27" s="7">
        <v>0</v>
      </c>
      <c r="AA27" s="6"/>
    </row>
    <row r="28" spans="1:27" ht="18.75">
      <c r="A28" s="2" t="s">
        <v>34</v>
      </c>
      <c r="C28" s="4">
        <v>3422088</v>
      </c>
      <c r="D28" s="4"/>
      <c r="E28" s="4">
        <v>26067665356</v>
      </c>
      <c r="F28" s="4"/>
      <c r="G28" s="4">
        <v>45140911668.828003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3422088</v>
      </c>
      <c r="R28" s="4"/>
      <c r="S28" s="4">
        <v>16430</v>
      </c>
      <c r="T28" s="4"/>
      <c r="U28" s="4">
        <v>26067665356</v>
      </c>
      <c r="V28" s="4"/>
      <c r="W28" s="4">
        <v>55890367650.251999</v>
      </c>
      <c r="Y28" s="7">
        <v>5.0810682763654559E-3</v>
      </c>
      <c r="AA28" s="6"/>
    </row>
    <row r="29" spans="1:27" ht="18.75">
      <c r="A29" s="2" t="s">
        <v>35</v>
      </c>
      <c r="C29" s="4">
        <v>27677331</v>
      </c>
      <c r="D29" s="4"/>
      <c r="E29" s="4">
        <v>342953840175</v>
      </c>
      <c r="F29" s="4"/>
      <c r="G29" s="4">
        <v>475693733724.70898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27677331</v>
      </c>
      <c r="R29" s="4"/>
      <c r="S29" s="4">
        <v>19500</v>
      </c>
      <c r="T29" s="4"/>
      <c r="U29" s="4">
        <v>342953840175</v>
      </c>
      <c r="V29" s="4"/>
      <c r="W29" s="4">
        <v>536496692170.72498</v>
      </c>
      <c r="Y29" s="7">
        <v>4.8773633768561961E-2</v>
      </c>
      <c r="AA29" s="6"/>
    </row>
    <row r="30" spans="1:27" ht="18.75">
      <c r="A30" s="2" t="s">
        <v>36</v>
      </c>
      <c r="C30" s="4">
        <v>22347727</v>
      </c>
      <c r="D30" s="4"/>
      <c r="E30" s="4">
        <v>213404765961</v>
      </c>
      <c r="F30" s="4"/>
      <c r="G30" s="4">
        <v>292790510760.93298</v>
      </c>
      <c r="H30" s="4"/>
      <c r="I30" s="4">
        <v>4589</v>
      </c>
      <c r="J30" s="4"/>
      <c r="K30" s="4">
        <v>63157303</v>
      </c>
      <c r="L30" s="4"/>
      <c r="M30" s="4">
        <v>0</v>
      </c>
      <c r="N30" s="4"/>
      <c r="O30" s="4">
        <v>0</v>
      </c>
      <c r="P30" s="4"/>
      <c r="Q30" s="4">
        <v>22352316</v>
      </c>
      <c r="R30" s="4"/>
      <c r="S30" s="4">
        <v>16800</v>
      </c>
      <c r="T30" s="4"/>
      <c r="U30" s="4">
        <v>213467923264</v>
      </c>
      <c r="V30" s="4"/>
      <c r="W30" s="4">
        <v>373284571292.64001</v>
      </c>
      <c r="Y30" s="7">
        <v>3.393580097952998E-2</v>
      </c>
      <c r="AA30" s="6"/>
    </row>
    <row r="31" spans="1:27" ht="18.75">
      <c r="A31" s="2" t="s">
        <v>37</v>
      </c>
      <c r="C31" s="4">
        <v>5000000</v>
      </c>
      <c r="D31" s="4"/>
      <c r="E31" s="4">
        <v>116971334553</v>
      </c>
      <c r="F31" s="4"/>
      <c r="G31" s="4">
        <v>143540820000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5000000</v>
      </c>
      <c r="R31" s="4"/>
      <c r="S31" s="4">
        <v>33730</v>
      </c>
      <c r="T31" s="4"/>
      <c r="U31" s="4">
        <v>116971334553</v>
      </c>
      <c r="V31" s="4"/>
      <c r="W31" s="4">
        <v>167646532500</v>
      </c>
      <c r="Y31" s="7">
        <v>1.5240971096467276E-2</v>
      </c>
      <c r="AA31" s="6"/>
    </row>
    <row r="32" spans="1:27" ht="18.75">
      <c r="A32" s="2" t="s">
        <v>38</v>
      </c>
      <c r="C32" s="4">
        <v>1</v>
      </c>
      <c r="D32" s="4"/>
      <c r="E32" s="4">
        <v>2253</v>
      </c>
      <c r="F32" s="4"/>
      <c r="G32" s="4">
        <v>2453.3154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1</v>
      </c>
      <c r="R32" s="4"/>
      <c r="S32" s="4">
        <v>2860</v>
      </c>
      <c r="T32" s="4"/>
      <c r="U32" s="4">
        <v>2253</v>
      </c>
      <c r="V32" s="4"/>
      <c r="W32" s="4">
        <v>2842.9830000000002</v>
      </c>
      <c r="Y32" s="7">
        <v>2.5845939718883136E-10</v>
      </c>
      <c r="AA32" s="6"/>
    </row>
    <row r="33" spans="1:27" ht="18.75">
      <c r="A33" s="2" t="s">
        <v>39</v>
      </c>
      <c r="C33" s="4">
        <v>49050723</v>
      </c>
      <c r="D33" s="4"/>
      <c r="E33" s="4">
        <v>595543352465</v>
      </c>
      <c r="F33" s="4"/>
      <c r="G33" s="4">
        <v>821099390976.84595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49050723</v>
      </c>
      <c r="R33" s="4"/>
      <c r="S33" s="4">
        <v>18200</v>
      </c>
      <c r="T33" s="4"/>
      <c r="U33" s="4">
        <v>595543352465</v>
      </c>
      <c r="V33" s="4"/>
      <c r="W33" s="4">
        <v>887411455806.32996</v>
      </c>
      <c r="Y33" s="7">
        <v>8.0675765534358554E-2</v>
      </c>
      <c r="AA33" s="6"/>
    </row>
    <row r="34" spans="1:27" ht="18.75">
      <c r="A34" s="2" t="s">
        <v>40</v>
      </c>
      <c r="C34" s="4">
        <v>4500462</v>
      </c>
      <c r="D34" s="4"/>
      <c r="E34" s="4">
        <v>42540245190</v>
      </c>
      <c r="F34" s="4"/>
      <c r="G34" s="4">
        <v>51313158360.116997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4500462</v>
      </c>
      <c r="R34" s="4"/>
      <c r="S34" s="4">
        <v>14030</v>
      </c>
      <c r="T34" s="4"/>
      <c r="U34" s="4">
        <v>42540245190</v>
      </c>
      <c r="V34" s="4"/>
      <c r="W34" s="4">
        <v>62765790042.932999</v>
      </c>
      <c r="Y34" s="7">
        <v>5.7061221465542411E-3</v>
      </c>
      <c r="AA34" s="6"/>
    </row>
    <row r="35" spans="1:27" ht="18.75">
      <c r="A35" s="2" t="s">
        <v>41</v>
      </c>
      <c r="C35" s="4">
        <v>7817528</v>
      </c>
      <c r="D35" s="4"/>
      <c r="E35" s="4">
        <v>86638179374</v>
      </c>
      <c r="F35" s="4"/>
      <c r="G35" s="4">
        <v>119285060423.94</v>
      </c>
      <c r="H35" s="4"/>
      <c r="I35" s="4">
        <v>0</v>
      </c>
      <c r="J35" s="4"/>
      <c r="K35" s="4">
        <v>0</v>
      </c>
      <c r="L35" s="4"/>
      <c r="M35" s="4">
        <v>-7817528</v>
      </c>
      <c r="N35" s="4"/>
      <c r="O35" s="4">
        <v>119003346650</v>
      </c>
      <c r="P35" s="4"/>
      <c r="Q35" s="4">
        <v>0</v>
      </c>
      <c r="R35" s="4"/>
      <c r="S35" s="4">
        <v>0</v>
      </c>
      <c r="T35" s="4"/>
      <c r="U35" s="4">
        <v>0</v>
      </c>
      <c r="V35" s="4"/>
      <c r="W35" s="4">
        <v>0</v>
      </c>
      <c r="Y35" s="7">
        <v>0</v>
      </c>
      <c r="AA35" s="6"/>
    </row>
    <row r="36" spans="1:27" ht="18.75">
      <c r="A36" s="2" t="s">
        <v>42</v>
      </c>
      <c r="C36" s="4">
        <v>14577844</v>
      </c>
      <c r="D36" s="4"/>
      <c r="E36" s="4">
        <v>74853739585</v>
      </c>
      <c r="F36" s="4"/>
      <c r="G36" s="4">
        <v>83323858512.149994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14577844</v>
      </c>
      <c r="R36" s="4"/>
      <c r="S36" s="4">
        <v>7600</v>
      </c>
      <c r="T36" s="4"/>
      <c r="U36" s="4">
        <v>74853739585</v>
      </c>
      <c r="V36" s="4"/>
      <c r="W36" s="4">
        <v>110132404294.32001</v>
      </c>
      <c r="Y36" s="7">
        <v>1.0012284570420088E-2</v>
      </c>
      <c r="AA36" s="6"/>
    </row>
    <row r="37" spans="1:27" ht="18.75">
      <c r="A37" s="2" t="s">
        <v>43</v>
      </c>
      <c r="C37" s="4">
        <v>28340629</v>
      </c>
      <c r="D37" s="4"/>
      <c r="E37" s="4">
        <v>187373805493</v>
      </c>
      <c r="F37" s="4"/>
      <c r="G37" s="4">
        <v>222558817833.85501</v>
      </c>
      <c r="H37" s="4"/>
      <c r="I37" s="4">
        <v>0</v>
      </c>
      <c r="J37" s="4"/>
      <c r="K37" s="4">
        <v>0</v>
      </c>
      <c r="L37" s="4"/>
      <c r="M37" s="4">
        <v>-14897893</v>
      </c>
      <c r="N37" s="4"/>
      <c r="O37" s="4">
        <v>155195579633</v>
      </c>
      <c r="P37" s="4"/>
      <c r="Q37" s="4">
        <v>13442736</v>
      </c>
      <c r="R37" s="4"/>
      <c r="S37" s="4">
        <v>9800</v>
      </c>
      <c r="T37" s="4"/>
      <c r="U37" s="4">
        <v>88876524246</v>
      </c>
      <c r="V37" s="4"/>
      <c r="W37" s="4">
        <v>130954966863.84</v>
      </c>
      <c r="Y37" s="7">
        <v>1.1905291658272832E-2</v>
      </c>
      <c r="AA37" s="6"/>
    </row>
    <row r="38" spans="1:27" ht="18.75">
      <c r="A38" s="2" t="s">
        <v>44</v>
      </c>
      <c r="C38" s="4">
        <v>33316346</v>
      </c>
      <c r="D38" s="4"/>
      <c r="E38" s="4">
        <v>483514003435</v>
      </c>
      <c r="F38" s="4"/>
      <c r="G38" s="4">
        <v>627257074260.22205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33316346</v>
      </c>
      <c r="R38" s="4"/>
      <c r="S38" s="4">
        <v>21020</v>
      </c>
      <c r="T38" s="4"/>
      <c r="U38" s="4">
        <v>483514003435</v>
      </c>
      <c r="V38" s="4"/>
      <c r="W38" s="4">
        <v>696142750842.12598</v>
      </c>
      <c r="Y38" s="7">
        <v>6.3287271060020647E-2</v>
      </c>
      <c r="AA38" s="6"/>
    </row>
    <row r="39" spans="1:27" ht="18.75">
      <c r="A39" s="2" t="s">
        <v>45</v>
      </c>
      <c r="C39" s="4">
        <v>28020116</v>
      </c>
      <c r="D39" s="4"/>
      <c r="E39" s="4">
        <v>425646130916</v>
      </c>
      <c r="F39" s="4"/>
      <c r="G39" s="4">
        <v>714439615346.37</v>
      </c>
      <c r="H39" s="4"/>
      <c r="I39" s="4">
        <v>0</v>
      </c>
      <c r="J39" s="4"/>
      <c r="K39" s="4">
        <v>0</v>
      </c>
      <c r="L39" s="4"/>
      <c r="M39" s="4">
        <v>-3577000</v>
      </c>
      <c r="N39" s="4"/>
      <c r="O39" s="4">
        <v>94755395585</v>
      </c>
      <c r="P39" s="4"/>
      <c r="Q39" s="4">
        <v>24443116</v>
      </c>
      <c r="R39" s="4"/>
      <c r="S39" s="4">
        <v>27630</v>
      </c>
      <c r="T39" s="4"/>
      <c r="U39" s="4">
        <v>371308875122</v>
      </c>
      <c r="V39" s="4"/>
      <c r="W39" s="4">
        <v>671344883474.27405</v>
      </c>
      <c r="Y39" s="7">
        <v>6.1032863681762112E-2</v>
      </c>
      <c r="AA39" s="6"/>
    </row>
    <row r="40" spans="1:27" ht="18.75">
      <c r="A40" s="2" t="s">
        <v>46</v>
      </c>
      <c r="C40" s="4">
        <v>4000000</v>
      </c>
      <c r="D40" s="4"/>
      <c r="E40" s="4">
        <v>68503512320</v>
      </c>
      <c r="F40" s="4"/>
      <c r="G40" s="4">
        <v>83102580000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4000000</v>
      </c>
      <c r="R40" s="4"/>
      <c r="S40" s="4">
        <v>23990</v>
      </c>
      <c r="T40" s="4"/>
      <c r="U40" s="4">
        <v>68503512320</v>
      </c>
      <c r="V40" s="4"/>
      <c r="W40" s="4">
        <v>95389038000</v>
      </c>
      <c r="Y40" s="7">
        <v>8.6719453686154736E-3</v>
      </c>
      <c r="AA40" s="6"/>
    </row>
    <row r="41" spans="1:27" ht="18.75">
      <c r="A41" s="2" t="s">
        <v>47</v>
      </c>
      <c r="C41" s="4">
        <v>4208399</v>
      </c>
      <c r="D41" s="4"/>
      <c r="E41" s="4">
        <v>101821562599</v>
      </c>
      <c r="F41" s="4"/>
      <c r="G41" s="4">
        <v>112114021895.46001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4208399</v>
      </c>
      <c r="R41" s="4"/>
      <c r="S41" s="4">
        <v>32320</v>
      </c>
      <c r="T41" s="4"/>
      <c r="U41" s="4">
        <v>101821562599</v>
      </c>
      <c r="V41" s="4"/>
      <c r="W41" s="4">
        <v>135206163718.70399</v>
      </c>
      <c r="Y41" s="7">
        <v>1.2291773665530421E-2</v>
      </c>
      <c r="AA41" s="6"/>
    </row>
    <row r="42" spans="1:27" ht="18.75">
      <c r="A42" s="2" t="s">
        <v>48</v>
      </c>
      <c r="C42" s="4">
        <v>2708475</v>
      </c>
      <c r="D42" s="4"/>
      <c r="E42" s="4">
        <v>4952065361</v>
      </c>
      <c r="F42" s="4"/>
      <c r="G42" s="4">
        <v>13709494949.535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2708475</v>
      </c>
      <c r="R42" s="4"/>
      <c r="S42" s="4">
        <v>7450</v>
      </c>
      <c r="T42" s="4"/>
      <c r="U42" s="4">
        <v>4952065361</v>
      </c>
      <c r="V42" s="4"/>
      <c r="W42" s="4">
        <v>20058078824.4375</v>
      </c>
      <c r="Y42" s="7">
        <v>1.8235068453558037E-3</v>
      </c>
      <c r="AA42" s="6"/>
    </row>
    <row r="43" spans="1:27" ht="18.75">
      <c r="A43" s="2" t="s">
        <v>49</v>
      </c>
      <c r="C43" s="4">
        <v>10600000</v>
      </c>
      <c r="D43" s="4"/>
      <c r="E43" s="4">
        <v>47915932070</v>
      </c>
      <c r="F43" s="4"/>
      <c r="G43" s="4">
        <v>114641798400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10600000</v>
      </c>
      <c r="R43" s="4"/>
      <c r="S43" s="4">
        <v>12970</v>
      </c>
      <c r="T43" s="4"/>
      <c r="U43" s="4">
        <v>47915932070</v>
      </c>
      <c r="V43" s="4"/>
      <c r="W43" s="4">
        <v>136663982100</v>
      </c>
      <c r="Y43" s="7">
        <v>1.2424305889620598E-2</v>
      </c>
      <c r="AA43" s="6"/>
    </row>
    <row r="44" spans="1:27" ht="18.75">
      <c r="A44" s="2" t="s">
        <v>50</v>
      </c>
      <c r="C44" s="4">
        <v>14551980</v>
      </c>
      <c r="D44" s="4"/>
      <c r="E44" s="4">
        <v>110885281954</v>
      </c>
      <c r="F44" s="4"/>
      <c r="G44" s="4">
        <v>142628801789.34</v>
      </c>
      <c r="H44" s="4"/>
      <c r="I44" s="4">
        <v>0</v>
      </c>
      <c r="J44" s="4"/>
      <c r="K44" s="4">
        <v>0</v>
      </c>
      <c r="L44" s="4"/>
      <c r="M44" s="4">
        <v>-3758253</v>
      </c>
      <c r="N44" s="4"/>
      <c r="O44" s="4">
        <v>35479198588</v>
      </c>
      <c r="P44" s="4"/>
      <c r="Q44" s="4">
        <v>10793727</v>
      </c>
      <c r="R44" s="4"/>
      <c r="S44" s="4">
        <v>12900</v>
      </c>
      <c r="T44" s="4"/>
      <c r="U44" s="4">
        <v>82247602150</v>
      </c>
      <c r="V44" s="4"/>
      <c r="W44" s="4">
        <v>138410605784.11499</v>
      </c>
      <c r="Y44" s="7">
        <v>1.258309379110017E-2</v>
      </c>
      <c r="AA44" s="6"/>
    </row>
    <row r="45" spans="1:27" ht="18.75">
      <c r="A45" s="2" t="s">
        <v>51</v>
      </c>
      <c r="C45" s="4">
        <v>5433095</v>
      </c>
      <c r="D45" s="4"/>
      <c r="E45" s="4">
        <v>109717399184</v>
      </c>
      <c r="F45" s="4"/>
      <c r="G45" s="4">
        <v>126431980863.99699</v>
      </c>
      <c r="H45" s="4"/>
      <c r="I45" s="4">
        <v>0</v>
      </c>
      <c r="J45" s="4"/>
      <c r="K45" s="4">
        <v>0</v>
      </c>
      <c r="L45" s="4"/>
      <c r="M45" s="4">
        <v>0</v>
      </c>
      <c r="N45" s="4"/>
      <c r="O45" s="4">
        <v>0</v>
      </c>
      <c r="P45" s="4"/>
      <c r="Q45" s="4">
        <v>5433095</v>
      </c>
      <c r="R45" s="4"/>
      <c r="S45" s="4">
        <v>29000</v>
      </c>
      <c r="T45" s="4"/>
      <c r="U45" s="4">
        <v>109717399184</v>
      </c>
      <c r="V45" s="4"/>
      <c r="W45" s="4">
        <v>156622274457.75</v>
      </c>
      <c r="Y45" s="7">
        <v>1.4238741013468515E-2</v>
      </c>
      <c r="AA45" s="6"/>
    </row>
    <row r="46" spans="1:27" ht="18.75">
      <c r="A46" s="2" t="s">
        <v>52</v>
      </c>
      <c r="C46" s="4">
        <v>42361939</v>
      </c>
      <c r="D46" s="4"/>
      <c r="E46" s="4">
        <v>155274906971</v>
      </c>
      <c r="F46" s="4"/>
      <c r="G46" s="4">
        <v>170545036124.948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42361939</v>
      </c>
      <c r="R46" s="4"/>
      <c r="S46" s="4">
        <v>4310</v>
      </c>
      <c r="T46" s="4"/>
      <c r="U46" s="4">
        <v>155274906971</v>
      </c>
      <c r="V46" s="4"/>
      <c r="W46" s="4">
        <v>181493606345.314</v>
      </c>
      <c r="Y46" s="7">
        <v>1.6499827149735653E-2</v>
      </c>
      <c r="AA46" s="6"/>
    </row>
    <row r="47" spans="1:27" ht="18.75">
      <c r="A47" s="2" t="s">
        <v>53</v>
      </c>
      <c r="C47" s="4">
        <v>150878910</v>
      </c>
      <c r="D47" s="4"/>
      <c r="E47" s="4">
        <v>592411373453</v>
      </c>
      <c r="F47" s="4"/>
      <c r="G47" s="4">
        <v>899887082913</v>
      </c>
      <c r="H47" s="4"/>
      <c r="I47" s="4">
        <v>0</v>
      </c>
      <c r="J47" s="4"/>
      <c r="K47" s="4">
        <v>0</v>
      </c>
      <c r="L47" s="4"/>
      <c r="M47" s="4">
        <v>-19123408</v>
      </c>
      <c r="N47" s="4"/>
      <c r="O47" s="4">
        <v>119965678964</v>
      </c>
      <c r="P47" s="4"/>
      <c r="Q47" s="4">
        <v>131755502</v>
      </c>
      <c r="R47" s="4"/>
      <c r="S47" s="4">
        <v>6300</v>
      </c>
      <c r="T47" s="4"/>
      <c r="U47" s="4">
        <v>517325170832</v>
      </c>
      <c r="V47" s="4"/>
      <c r="W47" s="4">
        <v>825120807607.53003</v>
      </c>
      <c r="Y47" s="7">
        <v>7.5012839170056203E-2</v>
      </c>
      <c r="AA47" s="6"/>
    </row>
    <row r="48" spans="1:27" ht="18.75">
      <c r="A48" s="2" t="s">
        <v>54</v>
      </c>
      <c r="C48" s="4">
        <v>20561893</v>
      </c>
      <c r="D48" s="4"/>
      <c r="E48" s="4">
        <v>100092801463</v>
      </c>
      <c r="F48" s="4"/>
      <c r="G48" s="4">
        <v>116505433498.905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20561893</v>
      </c>
      <c r="R48" s="4"/>
      <c r="S48" s="4">
        <v>7070</v>
      </c>
      <c r="T48" s="4"/>
      <c r="U48" s="4">
        <v>100092801463</v>
      </c>
      <c r="V48" s="4"/>
      <c r="W48" s="4">
        <v>144507616638.116</v>
      </c>
      <c r="Y48" s="7">
        <v>1.3137381224397823E-2</v>
      </c>
      <c r="AA48" s="6"/>
    </row>
    <row r="49" spans="1:27" ht="18.75">
      <c r="A49" s="2" t="s">
        <v>55</v>
      </c>
      <c r="C49" s="4">
        <v>2400184</v>
      </c>
      <c r="D49" s="4"/>
      <c r="E49" s="4">
        <v>19048747318</v>
      </c>
      <c r="F49" s="4"/>
      <c r="G49" s="4">
        <v>19612121880.743999</v>
      </c>
      <c r="H49" s="4"/>
      <c r="I49" s="4">
        <v>2191881</v>
      </c>
      <c r="J49" s="4"/>
      <c r="K49" s="4">
        <v>18249425483</v>
      </c>
      <c r="L49" s="4"/>
      <c r="M49" s="4">
        <v>0</v>
      </c>
      <c r="N49" s="4"/>
      <c r="O49" s="4">
        <v>0</v>
      </c>
      <c r="P49" s="4"/>
      <c r="Q49" s="4">
        <v>4592065</v>
      </c>
      <c r="R49" s="4"/>
      <c r="S49" s="4">
        <v>12040</v>
      </c>
      <c r="T49" s="4"/>
      <c r="U49" s="4">
        <v>37298172801</v>
      </c>
      <c r="V49" s="4"/>
      <c r="W49" s="4">
        <v>54959496247.529999</v>
      </c>
      <c r="Y49" s="7">
        <v>4.9964415087738624E-3</v>
      </c>
      <c r="AA49" s="6"/>
    </row>
    <row r="50" spans="1:27" ht="18.75">
      <c r="A50" s="2" t="s">
        <v>56</v>
      </c>
      <c r="C50" s="4">
        <v>8788584</v>
      </c>
      <c r="D50" s="4"/>
      <c r="E50" s="4">
        <v>100092800315</v>
      </c>
      <c r="F50" s="4"/>
      <c r="G50" s="4">
        <v>120036651052.248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8788584</v>
      </c>
      <c r="R50" s="4"/>
      <c r="S50" s="4">
        <v>16160</v>
      </c>
      <c r="T50" s="4"/>
      <c r="U50" s="4">
        <v>100092800315</v>
      </c>
      <c r="V50" s="4"/>
      <c r="W50" s="4">
        <v>141178477511.23199</v>
      </c>
      <c r="Y50" s="7">
        <v>1.2834724721741214E-2</v>
      </c>
      <c r="AA50" s="6"/>
    </row>
    <row r="51" spans="1:27" ht="18.75">
      <c r="A51" s="2" t="s">
        <v>57</v>
      </c>
      <c r="C51" s="4">
        <v>73874355</v>
      </c>
      <c r="D51" s="4"/>
      <c r="E51" s="4">
        <v>182060506061</v>
      </c>
      <c r="F51" s="4"/>
      <c r="G51" s="4">
        <v>148999214450.54501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73874355</v>
      </c>
      <c r="R51" s="4"/>
      <c r="S51" s="4">
        <v>2659</v>
      </c>
      <c r="T51" s="4"/>
      <c r="U51" s="4">
        <v>182060506061</v>
      </c>
      <c r="V51" s="4"/>
      <c r="W51" s="4">
        <v>195263140080.827</v>
      </c>
      <c r="Y51" s="7">
        <v>1.775163392763477E-2</v>
      </c>
      <c r="AA51" s="6"/>
    </row>
    <row r="52" spans="1:27" ht="18.75">
      <c r="A52" s="2" t="s">
        <v>58</v>
      </c>
      <c r="C52" s="4">
        <v>9924850</v>
      </c>
      <c r="D52" s="4"/>
      <c r="E52" s="4">
        <v>256823667701</v>
      </c>
      <c r="F52" s="4"/>
      <c r="G52" s="4">
        <v>372927131986.5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9924850</v>
      </c>
      <c r="R52" s="4"/>
      <c r="S52" s="4">
        <v>43690</v>
      </c>
      <c r="T52" s="4"/>
      <c r="U52" s="4">
        <v>256823667701</v>
      </c>
      <c r="V52" s="4"/>
      <c r="W52" s="4">
        <v>431036677155.82501</v>
      </c>
      <c r="Y52" s="7">
        <v>3.9186122373567285E-2</v>
      </c>
      <c r="AA52" s="6"/>
    </row>
    <row r="53" spans="1:27" ht="18.75">
      <c r="A53" s="2" t="s">
        <v>59</v>
      </c>
      <c r="C53" s="4">
        <v>5000000</v>
      </c>
      <c r="D53" s="4"/>
      <c r="E53" s="4">
        <v>140038220602</v>
      </c>
      <c r="F53" s="4"/>
      <c r="G53" s="4">
        <v>84991275000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5000000</v>
      </c>
      <c r="R53" s="4"/>
      <c r="S53" s="4">
        <v>22750</v>
      </c>
      <c r="T53" s="4"/>
      <c r="U53" s="4">
        <v>140038220602</v>
      </c>
      <c r="V53" s="4"/>
      <c r="W53" s="4">
        <v>113073187500</v>
      </c>
      <c r="Y53" s="7">
        <v>1.0279635115464883E-2</v>
      </c>
      <c r="AA53" s="6"/>
    </row>
    <row r="54" spans="1:27" ht="18.75">
      <c r="A54" s="2" t="s">
        <v>60</v>
      </c>
      <c r="C54" s="4">
        <v>3100000</v>
      </c>
      <c r="D54" s="4"/>
      <c r="E54" s="4">
        <v>43314649108</v>
      </c>
      <c r="F54" s="4"/>
      <c r="G54" s="4">
        <v>100766848500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3100000</v>
      </c>
      <c r="R54" s="4"/>
      <c r="S54" s="4">
        <v>43400</v>
      </c>
      <c r="T54" s="4"/>
      <c r="U54" s="4">
        <v>43314649108</v>
      </c>
      <c r="V54" s="4"/>
      <c r="W54" s="4">
        <v>133739487000</v>
      </c>
      <c r="Y54" s="7">
        <v>1.2158436118106773E-2</v>
      </c>
      <c r="AA54" s="6"/>
    </row>
    <row r="55" spans="1:27" ht="18.75">
      <c r="A55" s="2" t="s">
        <v>61</v>
      </c>
      <c r="C55" s="4">
        <v>10180428</v>
      </c>
      <c r="D55" s="4"/>
      <c r="E55" s="4">
        <v>98442361733</v>
      </c>
      <c r="F55" s="4"/>
      <c r="G55" s="4">
        <v>142082756525.73599</v>
      </c>
      <c r="H55" s="4"/>
      <c r="I55" s="4">
        <v>0</v>
      </c>
      <c r="J55" s="4"/>
      <c r="K55" s="4">
        <v>0</v>
      </c>
      <c r="L55" s="4"/>
      <c r="M55" s="4">
        <v>0</v>
      </c>
      <c r="N55" s="4"/>
      <c r="O55" s="4">
        <v>0</v>
      </c>
      <c r="P55" s="4"/>
      <c r="Q55" s="4">
        <v>10180428</v>
      </c>
      <c r="R55" s="4"/>
      <c r="S55" s="4">
        <v>16870</v>
      </c>
      <c r="T55" s="4"/>
      <c r="U55" s="4">
        <v>98442361733</v>
      </c>
      <c r="V55" s="4"/>
      <c r="W55" s="4">
        <v>170721944628.858</v>
      </c>
      <c r="Y55" s="7">
        <v>1.5520560937465924E-2</v>
      </c>
      <c r="AA55" s="6"/>
    </row>
    <row r="56" spans="1:27" ht="18.75">
      <c r="A56" s="2" t="s">
        <v>62</v>
      </c>
      <c r="C56" s="4">
        <v>6000000</v>
      </c>
      <c r="D56" s="4"/>
      <c r="E56" s="4">
        <v>35432143200</v>
      </c>
      <c r="F56" s="4"/>
      <c r="G56" s="4">
        <v>38708307000</v>
      </c>
      <c r="H56" s="4"/>
      <c r="I56" s="4">
        <v>3692308</v>
      </c>
      <c r="J56" s="4"/>
      <c r="K56" s="4">
        <v>0</v>
      </c>
      <c r="L56" s="4"/>
      <c r="M56" s="4">
        <v>0</v>
      </c>
      <c r="N56" s="4"/>
      <c r="O56" s="4">
        <v>0</v>
      </c>
      <c r="P56" s="4"/>
      <c r="Q56" s="4">
        <v>9692308</v>
      </c>
      <c r="R56" s="4"/>
      <c r="S56" s="4">
        <v>8870</v>
      </c>
      <c r="T56" s="4"/>
      <c r="U56" s="4">
        <v>35432143200</v>
      </c>
      <c r="V56" s="4"/>
      <c r="W56" s="4">
        <v>85459245866.837997</v>
      </c>
      <c r="Y56" s="7">
        <v>7.7692146491748545E-3</v>
      </c>
      <c r="AA56" s="6"/>
    </row>
    <row r="57" spans="1:27" ht="18.75">
      <c r="A57" s="2" t="s">
        <v>63</v>
      </c>
      <c r="C57" s="4">
        <v>70369567</v>
      </c>
      <c r="D57" s="4"/>
      <c r="E57" s="4">
        <v>393418673608</v>
      </c>
      <c r="F57" s="4"/>
      <c r="G57" s="4">
        <v>525331019253.388</v>
      </c>
      <c r="H57" s="4"/>
      <c r="I57" s="4">
        <v>10000000</v>
      </c>
      <c r="J57" s="4"/>
      <c r="K57" s="4">
        <v>80648551727</v>
      </c>
      <c r="L57" s="4"/>
      <c r="M57" s="4">
        <v>0</v>
      </c>
      <c r="N57" s="4"/>
      <c r="O57" s="4">
        <v>0</v>
      </c>
      <c r="P57" s="4"/>
      <c r="Q57" s="4">
        <v>80369567</v>
      </c>
      <c r="R57" s="4"/>
      <c r="S57" s="4">
        <v>7960</v>
      </c>
      <c r="T57" s="4"/>
      <c r="U57" s="4">
        <v>474067225335</v>
      </c>
      <c r="V57" s="4"/>
      <c r="W57" s="4">
        <v>635935289887.74597</v>
      </c>
      <c r="Y57" s="7">
        <v>5.781373004182281E-2</v>
      </c>
      <c r="AA57" s="6"/>
    </row>
    <row r="58" spans="1:27" ht="18.75">
      <c r="A58" s="2" t="s">
        <v>64</v>
      </c>
      <c r="C58" s="4">
        <v>13035030</v>
      </c>
      <c r="D58" s="4"/>
      <c r="E58" s="4">
        <v>259168223023</v>
      </c>
      <c r="F58" s="4"/>
      <c r="G58" s="4">
        <v>335468938986.13501</v>
      </c>
      <c r="H58" s="4"/>
      <c r="I58" s="4">
        <v>0</v>
      </c>
      <c r="J58" s="4"/>
      <c r="K58" s="4">
        <v>0</v>
      </c>
      <c r="L58" s="4"/>
      <c r="M58" s="4">
        <v>0</v>
      </c>
      <c r="N58" s="4"/>
      <c r="O58" s="4">
        <v>0</v>
      </c>
      <c r="P58" s="4"/>
      <c r="Q58" s="4">
        <v>13035030</v>
      </c>
      <c r="R58" s="4"/>
      <c r="S58" s="4">
        <v>31660</v>
      </c>
      <c r="T58" s="4"/>
      <c r="U58" s="4">
        <v>259168223023</v>
      </c>
      <c r="V58" s="4"/>
      <c r="W58" s="4">
        <v>410233549953.69</v>
      </c>
      <c r="Y58" s="7">
        <v>3.7294882181027833E-2</v>
      </c>
      <c r="AA58" s="6"/>
    </row>
    <row r="59" spans="1:27" ht="18.75">
      <c r="A59" s="2" t="s">
        <v>65</v>
      </c>
      <c r="C59" s="4">
        <v>1000000</v>
      </c>
      <c r="D59" s="4"/>
      <c r="E59" s="4">
        <v>10069335643</v>
      </c>
      <c r="F59" s="4"/>
      <c r="G59" s="4">
        <v>10318239000</v>
      </c>
      <c r="H59" s="4"/>
      <c r="I59" s="4">
        <v>0</v>
      </c>
      <c r="J59" s="4"/>
      <c r="K59" s="4">
        <v>0</v>
      </c>
      <c r="L59" s="4"/>
      <c r="M59" s="4">
        <v>0</v>
      </c>
      <c r="N59" s="4"/>
      <c r="O59" s="4">
        <v>0</v>
      </c>
      <c r="P59" s="4"/>
      <c r="Q59" s="4">
        <v>1000000</v>
      </c>
      <c r="R59" s="4"/>
      <c r="S59" s="4">
        <v>13280</v>
      </c>
      <c r="T59" s="4"/>
      <c r="U59" s="4">
        <v>10069335643</v>
      </c>
      <c r="V59" s="4"/>
      <c r="W59" s="4">
        <v>13200984000</v>
      </c>
      <c r="Y59" s="7">
        <v>1.2001191589747133E-3</v>
      </c>
      <c r="AA59" s="6"/>
    </row>
    <row r="60" spans="1:27" ht="18.75">
      <c r="A60" s="2" t="s">
        <v>66</v>
      </c>
      <c r="C60" s="4">
        <v>2209396</v>
      </c>
      <c r="D60" s="4"/>
      <c r="E60" s="4">
        <v>73010312572</v>
      </c>
      <c r="F60" s="4"/>
      <c r="G60" s="4">
        <v>89277566312.970001</v>
      </c>
      <c r="H60" s="4"/>
      <c r="I60" s="4">
        <v>0</v>
      </c>
      <c r="J60" s="4"/>
      <c r="K60" s="4">
        <v>0</v>
      </c>
      <c r="L60" s="4"/>
      <c r="M60" s="4">
        <v>0</v>
      </c>
      <c r="N60" s="4"/>
      <c r="O60" s="4">
        <v>0</v>
      </c>
      <c r="P60" s="4"/>
      <c r="Q60" s="4">
        <v>2209396</v>
      </c>
      <c r="R60" s="4"/>
      <c r="S60" s="4">
        <v>49990</v>
      </c>
      <c r="T60" s="4"/>
      <c r="U60" s="4">
        <v>73010312572</v>
      </c>
      <c r="V60" s="4"/>
      <c r="W60" s="4">
        <v>109790542189.062</v>
      </c>
      <c r="Y60" s="7">
        <v>9.9812054279677081E-3</v>
      </c>
      <c r="AA60" s="6"/>
    </row>
    <row r="61" spans="1:27" ht="18.75">
      <c r="A61" s="2" t="s">
        <v>67</v>
      </c>
      <c r="C61" s="4">
        <v>10200</v>
      </c>
      <c r="D61" s="4"/>
      <c r="E61" s="4">
        <v>698446833</v>
      </c>
      <c r="F61" s="4"/>
      <c r="G61" s="4">
        <v>465323353.82999998</v>
      </c>
      <c r="H61" s="4"/>
      <c r="I61" s="4">
        <v>0</v>
      </c>
      <c r="J61" s="4"/>
      <c r="K61" s="4">
        <v>0</v>
      </c>
      <c r="L61" s="4"/>
      <c r="M61" s="4">
        <v>0</v>
      </c>
      <c r="N61" s="4"/>
      <c r="O61" s="4">
        <v>0</v>
      </c>
      <c r="P61" s="4"/>
      <c r="Q61" s="4">
        <v>10200</v>
      </c>
      <c r="R61" s="4"/>
      <c r="S61" s="4">
        <v>45893</v>
      </c>
      <c r="T61" s="4"/>
      <c r="U61" s="4">
        <v>698446833</v>
      </c>
      <c r="V61" s="4"/>
      <c r="W61" s="4">
        <v>465323353.82999998</v>
      </c>
      <c r="Y61" s="7">
        <v>4.2303170131086632E-5</v>
      </c>
      <c r="AA61" s="6"/>
    </row>
    <row r="62" spans="1:27" ht="18.75">
      <c r="A62" s="2" t="s">
        <v>68</v>
      </c>
      <c r="C62" s="4">
        <v>5990742</v>
      </c>
      <c r="D62" s="4"/>
      <c r="E62" s="4">
        <v>36851369680</v>
      </c>
      <c r="F62" s="4"/>
      <c r="G62" s="4">
        <f>20842839797.85-23</f>
        <v>20842839774.849998</v>
      </c>
      <c r="H62" s="4"/>
      <c r="I62" s="4">
        <v>2995371</v>
      </c>
      <c r="J62" s="4"/>
      <c r="K62" s="4">
        <v>0</v>
      </c>
      <c r="L62" s="4"/>
      <c r="M62" s="4">
        <v>0</v>
      </c>
      <c r="N62" s="4"/>
      <c r="O62" s="4">
        <v>0</v>
      </c>
      <c r="P62" s="4"/>
      <c r="Q62" s="4">
        <v>8986113</v>
      </c>
      <c r="R62" s="4"/>
      <c r="S62" s="4">
        <v>6250</v>
      </c>
      <c r="T62" s="4"/>
      <c r="U62" s="4">
        <v>55272901330</v>
      </c>
      <c r="V62" s="4"/>
      <c r="W62" s="4">
        <v>55829035172.8125</v>
      </c>
      <c r="Y62" s="7">
        <v>5.0754924585898623E-3</v>
      </c>
      <c r="AA62" s="6"/>
    </row>
    <row r="63" spans="1:27" ht="18.75">
      <c r="A63" s="2" t="s">
        <v>69</v>
      </c>
      <c r="C63" s="4">
        <v>0</v>
      </c>
      <c r="D63" s="4"/>
      <c r="E63" s="4">
        <v>0</v>
      </c>
      <c r="F63" s="4"/>
      <c r="G63" s="4">
        <v>0</v>
      </c>
      <c r="H63" s="4"/>
      <c r="I63" s="4">
        <v>10000000</v>
      </c>
      <c r="J63" s="4"/>
      <c r="K63" s="4">
        <v>46021459728</v>
      </c>
      <c r="L63" s="4"/>
      <c r="M63" s="4">
        <v>0</v>
      </c>
      <c r="N63" s="4"/>
      <c r="O63" s="4">
        <v>0</v>
      </c>
      <c r="P63" s="4"/>
      <c r="Q63" s="4">
        <v>10000000</v>
      </c>
      <c r="R63" s="4"/>
      <c r="S63" s="4">
        <v>4464</v>
      </c>
      <c r="T63" s="4"/>
      <c r="U63" s="4">
        <v>46021459728</v>
      </c>
      <c r="V63" s="4"/>
      <c r="W63" s="4">
        <v>44374392000</v>
      </c>
      <c r="Y63" s="7">
        <v>4.0341354861921086E-3</v>
      </c>
      <c r="AA63" s="6"/>
    </row>
    <row r="64" spans="1:27" ht="18.75">
      <c r="A64" s="2" t="s">
        <v>70</v>
      </c>
      <c r="C64" s="4">
        <v>0</v>
      </c>
      <c r="D64" s="4"/>
      <c r="E64" s="4">
        <v>0</v>
      </c>
      <c r="F64" s="4"/>
      <c r="G64" s="4">
        <v>0</v>
      </c>
      <c r="H64" s="4"/>
      <c r="I64" s="4">
        <v>6666666</v>
      </c>
      <c r="J64" s="4"/>
      <c r="K64" s="4">
        <v>51886186238</v>
      </c>
      <c r="L64" s="4"/>
      <c r="M64" s="4">
        <v>0</v>
      </c>
      <c r="N64" s="4"/>
      <c r="O64" s="4">
        <v>0</v>
      </c>
      <c r="P64" s="4"/>
      <c r="Q64" s="4">
        <v>6666666</v>
      </c>
      <c r="R64" s="4"/>
      <c r="S64" s="4">
        <v>8040</v>
      </c>
      <c r="T64" s="4"/>
      <c r="U64" s="4">
        <v>51886186238</v>
      </c>
      <c r="V64" s="4"/>
      <c r="W64" s="4">
        <f>53281074671.892-23</f>
        <v>53281074648.891998</v>
      </c>
      <c r="Y64" s="7">
        <v>4.8438539503492459E-3</v>
      </c>
      <c r="AA64" s="6"/>
    </row>
    <row r="65" spans="3:27" ht="19.5" thickBot="1">
      <c r="C65" s="4"/>
      <c r="D65" s="4"/>
      <c r="E65" s="9">
        <f>SUM(E9:E64)</f>
        <v>7482221176059</v>
      </c>
      <c r="F65" s="4"/>
      <c r="G65" s="9">
        <f>SUM(G9:G64)</f>
        <v>9560479983624.3418</v>
      </c>
      <c r="H65" s="4"/>
      <c r="I65" s="4"/>
      <c r="J65" s="4"/>
      <c r="K65" s="9">
        <f>SUM(K9:K64)</f>
        <v>329245598222</v>
      </c>
      <c r="L65" s="4"/>
      <c r="M65" s="4"/>
      <c r="N65" s="4"/>
      <c r="O65" s="9">
        <f>SUM(O9:O64)</f>
        <v>668805891626</v>
      </c>
      <c r="P65" s="4"/>
      <c r="Q65" s="4"/>
      <c r="R65" s="4"/>
      <c r="S65" s="4"/>
      <c r="T65" s="4"/>
      <c r="U65" s="9">
        <f>SUM(U9:U64)</f>
        <v>7349478845939</v>
      </c>
      <c r="V65" s="4"/>
      <c r="W65" s="9">
        <f>SUM(W9:W64)</f>
        <v>10843476478976.281</v>
      </c>
      <c r="Y65" s="12">
        <v>0.98579498863956649</v>
      </c>
    </row>
    <row r="66" spans="3:27" ht="19.5" thickTop="1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Y66" s="8"/>
      <c r="AA66" s="6"/>
    </row>
    <row r="67" spans="3:27" ht="18.7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3:27" ht="18.7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3:27" ht="18.7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P69" s="4"/>
      <c r="Q69" s="4"/>
      <c r="R69" s="4"/>
      <c r="S69" s="4"/>
      <c r="T69" s="4"/>
      <c r="U69" s="4"/>
      <c r="V69" s="4"/>
      <c r="W69" s="4"/>
    </row>
    <row r="70" spans="3:27">
      <c r="E70" s="3"/>
      <c r="K70" s="5"/>
      <c r="O70" s="5"/>
    </row>
    <row r="71" spans="3:27">
      <c r="E71" s="3"/>
    </row>
    <row r="72" spans="3:27">
      <c r="E72" s="3"/>
      <c r="O72" s="5"/>
    </row>
    <row r="73" spans="3:27">
      <c r="E73" s="3"/>
    </row>
    <row r="74" spans="3:27">
      <c r="E74" s="5"/>
    </row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workbookViewId="0">
      <selection activeCell="I6" sqref="I6:J9"/>
    </sheetView>
  </sheetViews>
  <sheetFormatPr defaultRowHeight="15"/>
  <cols>
    <col min="1" max="1" width="24.28515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15.85546875" style="1" bestFit="1" customWidth="1"/>
    <col min="10" max="10" width="14.28515625" style="1" bestFit="1" customWidth="1"/>
    <col min="11" max="16384" width="9.140625" style="1"/>
  </cols>
  <sheetData>
    <row r="2" spans="1:10" ht="23.25">
      <c r="A2" s="17" t="s">
        <v>0</v>
      </c>
      <c r="B2" s="17"/>
      <c r="C2" s="17"/>
      <c r="D2" s="17"/>
      <c r="E2" s="17"/>
      <c r="F2" s="17"/>
      <c r="G2" s="17"/>
    </row>
    <row r="3" spans="1:10" ht="23.25">
      <c r="A3" s="17" t="s">
        <v>107</v>
      </c>
      <c r="B3" s="17"/>
      <c r="C3" s="17"/>
      <c r="D3" s="17"/>
      <c r="E3" s="17"/>
      <c r="F3" s="17"/>
      <c r="G3" s="17"/>
    </row>
    <row r="4" spans="1:10" ht="23.25">
      <c r="A4" s="17" t="s">
        <v>2</v>
      </c>
      <c r="B4" s="17"/>
      <c r="C4" s="17"/>
      <c r="D4" s="17"/>
      <c r="E4" s="17"/>
      <c r="F4" s="17"/>
      <c r="G4" s="17"/>
    </row>
    <row r="6" spans="1:10" ht="23.25">
      <c r="A6" s="16" t="s">
        <v>111</v>
      </c>
      <c r="C6" s="16" t="s">
        <v>78</v>
      </c>
      <c r="E6" s="16" t="s">
        <v>193</v>
      </c>
      <c r="G6" s="16" t="s">
        <v>13</v>
      </c>
    </row>
    <row r="7" spans="1:10" ht="18.75">
      <c r="A7" s="2" t="s">
        <v>203</v>
      </c>
      <c r="C7" s="4">
        <f>1706983236577-90495650</f>
        <v>1706892740927</v>
      </c>
      <c r="E7" s="7">
        <v>1.0119</v>
      </c>
      <c r="F7" s="7"/>
      <c r="G7" s="7">
        <v>0.1552</v>
      </c>
      <c r="I7" s="6"/>
      <c r="J7" s="6"/>
    </row>
    <row r="8" spans="1:10" ht="18.75">
      <c r="A8" s="2" t="s">
        <v>204</v>
      </c>
      <c r="C8" s="4">
        <v>0</v>
      </c>
      <c r="E8" s="7">
        <v>0</v>
      </c>
      <c r="F8" s="7"/>
      <c r="G8" s="7">
        <v>0</v>
      </c>
      <c r="I8" s="6"/>
      <c r="J8" s="6"/>
    </row>
    <row r="9" spans="1:10" ht="18.75">
      <c r="A9" s="2" t="s">
        <v>205</v>
      </c>
      <c r="C9" s="4">
        <v>578302</v>
      </c>
      <c r="E9" s="7">
        <v>0</v>
      </c>
      <c r="F9" s="7"/>
      <c r="G9" s="7">
        <v>0</v>
      </c>
      <c r="I9" s="6"/>
      <c r="J9" s="6"/>
    </row>
    <row r="10" spans="1:10" ht="19.5" thickBot="1">
      <c r="C10" s="9">
        <f>SUM(C7:C9)</f>
        <v>1706893319229</v>
      </c>
      <c r="E10" s="12">
        <f>SUM(E7:E9)</f>
        <v>1.0119</v>
      </c>
      <c r="F10" s="7"/>
      <c r="G10" s="12">
        <f>SUM(G7:G9)</f>
        <v>0.1552</v>
      </c>
    </row>
    <row r="11" spans="1:10" ht="15.7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21"/>
  <sheetViews>
    <sheetView rightToLeft="1" workbookViewId="0">
      <selection activeCell="U7" sqref="U7"/>
    </sheetView>
  </sheetViews>
  <sheetFormatPr defaultRowHeight="18.7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6.140625" style="8" bestFit="1" customWidth="1"/>
    <col min="20" max="20" width="1" style="1" customWidth="1"/>
    <col min="21" max="21" width="19.42578125" style="1" bestFit="1" customWidth="1"/>
    <col min="22" max="16384" width="9.140625" style="1"/>
  </cols>
  <sheetData>
    <row r="2" spans="1:21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1" ht="23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1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21" ht="30">
      <c r="A6" s="17" t="s">
        <v>73</v>
      </c>
      <c r="C6" s="16" t="s">
        <v>74</v>
      </c>
      <c r="D6" s="16" t="s">
        <v>74</v>
      </c>
      <c r="E6" s="16" t="s">
        <v>74</v>
      </c>
      <c r="F6" s="16" t="s">
        <v>74</v>
      </c>
      <c r="G6" s="16" t="s">
        <v>74</v>
      </c>
      <c r="H6" s="16" t="s">
        <v>74</v>
      </c>
      <c r="I6" s="16" t="s">
        <v>74</v>
      </c>
      <c r="K6" s="18" t="s">
        <v>4</v>
      </c>
      <c r="M6" s="16" t="s">
        <v>5</v>
      </c>
      <c r="N6" s="16" t="s">
        <v>5</v>
      </c>
      <c r="O6" s="16" t="s">
        <v>5</v>
      </c>
      <c r="Q6" s="18" t="s">
        <v>6</v>
      </c>
      <c r="R6" s="18" t="s">
        <v>6</v>
      </c>
      <c r="S6" s="18" t="s">
        <v>6</v>
      </c>
    </row>
    <row r="7" spans="1:21" ht="30">
      <c r="A7" s="16" t="s">
        <v>73</v>
      </c>
      <c r="C7" s="16" t="s">
        <v>75</v>
      </c>
      <c r="E7" s="16" t="s">
        <v>76</v>
      </c>
      <c r="G7" s="16" t="s">
        <v>77</v>
      </c>
      <c r="I7" s="16" t="s">
        <v>71</v>
      </c>
      <c r="K7" s="16" t="s">
        <v>78</v>
      </c>
      <c r="M7" s="16" t="s">
        <v>79</v>
      </c>
      <c r="O7" s="16" t="s">
        <v>80</v>
      </c>
      <c r="Q7" s="16" t="s">
        <v>78</v>
      </c>
      <c r="S7" s="18" t="s">
        <v>72</v>
      </c>
      <c r="U7" s="4"/>
    </row>
    <row r="8" spans="1:21">
      <c r="A8" s="2" t="s">
        <v>81</v>
      </c>
      <c r="C8" s="10" t="s">
        <v>82</v>
      </c>
      <c r="D8" s="10"/>
      <c r="E8" s="10" t="s">
        <v>83</v>
      </c>
      <c r="F8" s="10"/>
      <c r="G8" s="10" t="s">
        <v>84</v>
      </c>
      <c r="I8" s="4">
        <v>0</v>
      </c>
      <c r="J8" s="4"/>
      <c r="K8" s="4">
        <v>616095</v>
      </c>
      <c r="L8" s="4"/>
      <c r="M8" s="4">
        <v>4250002616</v>
      </c>
      <c r="N8" s="4"/>
      <c r="O8" s="4">
        <v>0</v>
      </c>
      <c r="P8" s="4"/>
      <c r="Q8" s="4">
        <v>4250618711</v>
      </c>
      <c r="S8" s="7">
        <v>4.0000000000000002E-4</v>
      </c>
      <c r="U8" s="6"/>
    </row>
    <row r="9" spans="1:21">
      <c r="A9" s="2" t="s">
        <v>85</v>
      </c>
      <c r="C9" s="10" t="s">
        <v>86</v>
      </c>
      <c r="D9" s="10"/>
      <c r="E9" s="10" t="s">
        <v>83</v>
      </c>
      <c r="F9" s="10"/>
      <c r="G9" s="10" t="s">
        <v>87</v>
      </c>
      <c r="I9" s="4">
        <v>10</v>
      </c>
      <c r="J9" s="4"/>
      <c r="K9" s="4">
        <v>7514</v>
      </c>
      <c r="L9" s="4"/>
      <c r="M9" s="4">
        <v>0</v>
      </c>
      <c r="N9" s="4"/>
      <c r="O9" s="4">
        <v>0</v>
      </c>
      <c r="P9" s="4"/>
      <c r="Q9" s="4">
        <v>7514</v>
      </c>
      <c r="S9" s="7">
        <v>0</v>
      </c>
      <c r="U9" s="6"/>
    </row>
    <row r="10" spans="1:21">
      <c r="A10" s="2" t="s">
        <v>88</v>
      </c>
      <c r="C10" s="10" t="s">
        <v>89</v>
      </c>
      <c r="D10" s="10"/>
      <c r="E10" s="10" t="s">
        <v>83</v>
      </c>
      <c r="F10" s="10"/>
      <c r="G10" s="10" t="s">
        <v>90</v>
      </c>
      <c r="I10" s="4">
        <v>10</v>
      </c>
      <c r="J10" s="4"/>
      <c r="K10" s="4">
        <v>219920</v>
      </c>
      <c r="L10" s="4"/>
      <c r="M10" s="4">
        <v>0</v>
      </c>
      <c r="N10" s="4"/>
      <c r="O10" s="4">
        <v>0</v>
      </c>
      <c r="P10" s="4"/>
      <c r="Q10" s="4">
        <v>219920</v>
      </c>
      <c r="S10" s="7">
        <v>0</v>
      </c>
      <c r="U10" s="6"/>
    </row>
    <row r="11" spans="1:21">
      <c r="A11" s="2" t="s">
        <v>91</v>
      </c>
      <c r="C11" s="10" t="s">
        <v>92</v>
      </c>
      <c r="D11" s="10"/>
      <c r="E11" s="10" t="s">
        <v>83</v>
      </c>
      <c r="F11" s="10"/>
      <c r="G11" s="10" t="s">
        <v>90</v>
      </c>
      <c r="I11" s="4">
        <v>10</v>
      </c>
      <c r="J11" s="4"/>
      <c r="K11" s="4">
        <v>22097395</v>
      </c>
      <c r="L11" s="4"/>
      <c r="M11" s="4">
        <v>87427</v>
      </c>
      <c r="N11" s="4"/>
      <c r="O11" s="4">
        <v>0</v>
      </c>
      <c r="P11" s="4"/>
      <c r="Q11" s="4">
        <v>22184822</v>
      </c>
      <c r="S11" s="7">
        <v>0</v>
      </c>
      <c r="U11" s="6"/>
    </row>
    <row r="12" spans="1:21">
      <c r="A12" s="2" t="s">
        <v>93</v>
      </c>
      <c r="C12" s="10" t="s">
        <v>94</v>
      </c>
      <c r="D12" s="10"/>
      <c r="E12" s="10" t="s">
        <v>83</v>
      </c>
      <c r="F12" s="10"/>
      <c r="G12" s="10" t="s">
        <v>95</v>
      </c>
      <c r="I12" s="4">
        <v>0</v>
      </c>
      <c r="J12" s="4"/>
      <c r="K12" s="4">
        <v>1465150161</v>
      </c>
      <c r="L12" s="4"/>
      <c r="M12" s="4">
        <v>441676028698</v>
      </c>
      <c r="N12" s="4"/>
      <c r="O12" s="4">
        <v>432458136876</v>
      </c>
      <c r="P12" s="4"/>
      <c r="Q12" s="4">
        <v>10683041983</v>
      </c>
      <c r="S12" s="7">
        <v>1E-3</v>
      </c>
      <c r="U12" s="6"/>
    </row>
    <row r="13" spans="1:21">
      <c r="A13" s="2" t="s">
        <v>93</v>
      </c>
      <c r="C13" s="10" t="s">
        <v>96</v>
      </c>
      <c r="D13" s="10"/>
      <c r="E13" s="10" t="s">
        <v>97</v>
      </c>
      <c r="F13" s="10"/>
      <c r="G13" s="10" t="s">
        <v>98</v>
      </c>
      <c r="I13" s="4">
        <v>0</v>
      </c>
      <c r="J13" s="4"/>
      <c r="K13" s="4">
        <v>496000</v>
      </c>
      <c r="L13" s="4"/>
      <c r="M13" s="4">
        <v>0</v>
      </c>
      <c r="N13" s="4"/>
      <c r="O13" s="4">
        <v>0</v>
      </c>
      <c r="P13" s="4"/>
      <c r="Q13" s="4">
        <v>496000</v>
      </c>
      <c r="S13" s="7">
        <v>0</v>
      </c>
      <c r="U13" s="6"/>
    </row>
    <row r="14" spans="1:21">
      <c r="A14" s="2" t="s">
        <v>99</v>
      </c>
      <c r="C14" s="10" t="s">
        <v>100</v>
      </c>
      <c r="D14" s="10"/>
      <c r="E14" s="10" t="s">
        <v>83</v>
      </c>
      <c r="F14" s="10"/>
      <c r="G14" s="10" t="s">
        <v>101</v>
      </c>
      <c r="I14" s="4">
        <v>0</v>
      </c>
      <c r="J14" s="4"/>
      <c r="K14" s="4">
        <v>110953865</v>
      </c>
      <c r="L14" s="4"/>
      <c r="M14" s="4">
        <v>440775</v>
      </c>
      <c r="N14" s="4"/>
      <c r="O14" s="4">
        <v>0</v>
      </c>
      <c r="P14" s="4"/>
      <c r="Q14" s="4">
        <v>111394640</v>
      </c>
      <c r="S14" s="7">
        <v>0</v>
      </c>
      <c r="U14" s="6"/>
    </row>
    <row r="15" spans="1:21">
      <c r="A15" s="2" t="s">
        <v>102</v>
      </c>
      <c r="C15" s="10" t="s">
        <v>103</v>
      </c>
      <c r="D15" s="10"/>
      <c r="E15" s="10" t="s">
        <v>97</v>
      </c>
      <c r="F15" s="10"/>
      <c r="G15" s="10" t="s">
        <v>104</v>
      </c>
      <c r="I15" s="4">
        <v>0</v>
      </c>
      <c r="J15" s="4"/>
      <c r="K15" s="4">
        <v>887545</v>
      </c>
      <c r="L15" s="4"/>
      <c r="M15" s="4">
        <v>0</v>
      </c>
      <c r="N15" s="4"/>
      <c r="O15" s="4">
        <v>0</v>
      </c>
      <c r="P15" s="4"/>
      <c r="Q15" s="4">
        <v>887545</v>
      </c>
      <c r="S15" s="7">
        <v>0</v>
      </c>
      <c r="U15" s="6"/>
    </row>
    <row r="16" spans="1:21">
      <c r="A16" s="2" t="s">
        <v>102</v>
      </c>
      <c r="C16" s="10" t="s">
        <v>105</v>
      </c>
      <c r="D16" s="10"/>
      <c r="E16" s="10" t="s">
        <v>83</v>
      </c>
      <c r="F16" s="10"/>
      <c r="G16" s="10" t="s">
        <v>106</v>
      </c>
      <c r="I16" s="4">
        <v>0</v>
      </c>
      <c r="J16" s="4"/>
      <c r="K16" s="4">
        <v>411032454507</v>
      </c>
      <c r="L16" s="4"/>
      <c r="M16" s="4">
        <v>480435254713</v>
      </c>
      <c r="N16" s="4"/>
      <c r="O16" s="4">
        <v>813145739770</v>
      </c>
      <c r="P16" s="4"/>
      <c r="Q16" s="4">
        <v>78321969450</v>
      </c>
      <c r="S16" s="7">
        <v>7.1000000000000004E-3</v>
      </c>
      <c r="U16" s="6"/>
    </row>
    <row r="17" spans="11:21" ht="19.5" thickBot="1">
      <c r="K17" s="9">
        <f>SUM(K8:K16)</f>
        <v>412632883002</v>
      </c>
      <c r="L17" s="4"/>
      <c r="M17" s="9">
        <f>SUM(M8:M16)</f>
        <v>926361814229</v>
      </c>
      <c r="N17" s="4"/>
      <c r="O17" s="9">
        <f>SUM(O8:O16)</f>
        <v>1245603876646</v>
      </c>
      <c r="P17" s="4"/>
      <c r="Q17" s="9">
        <f>SUM(Q8:Q16)</f>
        <v>93390820585</v>
      </c>
      <c r="S17" s="12">
        <f>SUM(S8:S16)</f>
        <v>8.5000000000000006E-3</v>
      </c>
      <c r="U17" s="6"/>
    </row>
    <row r="18" spans="11:21" ht="15.75" thickTop="1">
      <c r="K18" s="3"/>
      <c r="M18" s="3"/>
      <c r="N18" s="3"/>
      <c r="S18" s="1"/>
    </row>
    <row r="19" spans="11:21" ht="15">
      <c r="N19" s="3"/>
      <c r="S19" s="1"/>
    </row>
    <row r="20" spans="11:21" ht="15">
      <c r="N20" s="3"/>
      <c r="P20" s="3"/>
      <c r="Q20" s="3"/>
      <c r="R20" s="3"/>
      <c r="S20" s="3"/>
      <c r="T20" s="3"/>
    </row>
    <row r="21" spans="11:21" ht="15">
      <c r="S21" s="1"/>
      <c r="T21" s="5"/>
    </row>
  </sheetData>
  <mergeCells count="17"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22"/>
  <sheetViews>
    <sheetView rightToLeft="1" workbookViewId="0">
      <selection activeCell="N14" sqref="N14"/>
    </sheetView>
  </sheetViews>
  <sheetFormatPr defaultRowHeight="18.75"/>
  <cols>
    <col min="1" max="1" width="27.7109375" style="1" bestFit="1" customWidth="1"/>
    <col min="2" max="2" width="1" style="1" customWidth="1"/>
    <col min="3" max="3" width="20.85546875" style="8" bestFit="1" customWidth="1"/>
    <col min="4" max="5" width="1" style="1" customWidth="1"/>
    <col min="6" max="6" width="11.85546875" style="1" bestFit="1" customWidth="1"/>
    <col min="7" max="7" width="1" style="1" customWidth="1"/>
    <col min="8" max="8" width="13.4257812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6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23.25">
      <c r="A3" s="17" t="s">
        <v>107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6" spans="1:18" ht="23.25">
      <c r="A6" s="16" t="s">
        <v>108</v>
      </c>
      <c r="B6" s="16" t="s">
        <v>108</v>
      </c>
      <c r="C6" s="16" t="s">
        <v>108</v>
      </c>
      <c r="D6" s="16" t="s">
        <v>108</v>
      </c>
      <c r="E6" s="16" t="s">
        <v>108</v>
      </c>
      <c r="F6" s="16" t="s">
        <v>108</v>
      </c>
      <c r="H6" s="16" t="s">
        <v>109</v>
      </c>
      <c r="I6" s="16" t="s">
        <v>109</v>
      </c>
      <c r="J6" s="16" t="s">
        <v>109</v>
      </c>
      <c r="K6" s="16" t="s">
        <v>109</v>
      </c>
      <c r="L6" s="16" t="s">
        <v>109</v>
      </c>
      <c r="N6" s="16" t="s">
        <v>110</v>
      </c>
      <c r="O6" s="16" t="s">
        <v>110</v>
      </c>
      <c r="P6" s="16" t="s">
        <v>110</v>
      </c>
      <c r="Q6" s="16" t="s">
        <v>110</v>
      </c>
      <c r="R6" s="16" t="s">
        <v>110</v>
      </c>
    </row>
    <row r="7" spans="1:18" ht="30">
      <c r="A7" s="16" t="s">
        <v>111</v>
      </c>
      <c r="C7" s="18" t="s">
        <v>112</v>
      </c>
      <c r="F7" s="16" t="s">
        <v>71</v>
      </c>
      <c r="H7" s="16" t="s">
        <v>113</v>
      </c>
      <c r="J7" s="16" t="s">
        <v>114</v>
      </c>
      <c r="L7" s="16" t="s">
        <v>115</v>
      </c>
      <c r="N7" s="16" t="s">
        <v>113</v>
      </c>
      <c r="P7" s="16" t="s">
        <v>114</v>
      </c>
      <c r="R7" s="16" t="s">
        <v>115</v>
      </c>
    </row>
    <row r="8" spans="1:18">
      <c r="A8" s="2" t="s">
        <v>81</v>
      </c>
      <c r="C8" s="13">
        <v>30</v>
      </c>
      <c r="F8" s="4">
        <v>0</v>
      </c>
      <c r="G8" s="4"/>
      <c r="H8" s="4">
        <v>2616</v>
      </c>
      <c r="I8" s="4"/>
      <c r="J8" s="4">
        <v>0</v>
      </c>
      <c r="K8" s="4"/>
      <c r="L8" s="4">
        <v>2616</v>
      </c>
      <c r="M8" s="4"/>
      <c r="N8" s="4">
        <v>5759582</v>
      </c>
      <c r="O8" s="4"/>
      <c r="P8" s="4">
        <v>0</v>
      </c>
      <c r="Q8" s="4"/>
      <c r="R8" s="4">
        <v>5759582</v>
      </c>
    </row>
    <row r="9" spans="1:18">
      <c r="A9" s="2" t="s">
        <v>85</v>
      </c>
      <c r="C9" s="13">
        <v>29</v>
      </c>
      <c r="F9" s="4">
        <v>10</v>
      </c>
      <c r="G9" s="4"/>
      <c r="H9" s="4">
        <v>62</v>
      </c>
      <c r="I9" s="4"/>
      <c r="J9" s="4">
        <v>15</v>
      </c>
      <c r="K9" s="4"/>
      <c r="L9" s="4">
        <v>47</v>
      </c>
      <c r="M9" s="4"/>
      <c r="N9" s="4">
        <v>17654</v>
      </c>
      <c r="O9" s="4"/>
      <c r="P9" s="4">
        <v>15</v>
      </c>
      <c r="Q9" s="4"/>
      <c r="R9" s="4">
        <v>17639</v>
      </c>
    </row>
    <row r="10" spans="1:18">
      <c r="A10" s="2" t="s">
        <v>88</v>
      </c>
      <c r="C10" s="13">
        <v>23</v>
      </c>
      <c r="F10" s="4">
        <v>10</v>
      </c>
      <c r="G10" s="4"/>
      <c r="H10" s="4">
        <v>1860</v>
      </c>
      <c r="I10" s="4"/>
      <c r="J10" s="4">
        <v>11</v>
      </c>
      <c r="K10" s="4"/>
      <c r="L10" s="4">
        <v>1849</v>
      </c>
      <c r="M10" s="4"/>
      <c r="N10" s="4">
        <v>20040</v>
      </c>
      <c r="O10" s="4"/>
      <c r="P10" s="4">
        <v>254</v>
      </c>
      <c r="Q10" s="4"/>
      <c r="R10" s="4">
        <v>19786</v>
      </c>
    </row>
    <row r="11" spans="1:18">
      <c r="A11" s="2" t="s">
        <v>91</v>
      </c>
      <c r="C11" s="13">
        <v>30</v>
      </c>
      <c r="F11" s="4">
        <v>10</v>
      </c>
      <c r="G11" s="4"/>
      <c r="H11" s="4">
        <v>99680</v>
      </c>
      <c r="I11" s="4"/>
      <c r="J11" s="4">
        <v>297</v>
      </c>
      <c r="K11" s="4"/>
      <c r="L11" s="4">
        <v>99383</v>
      </c>
      <c r="M11" s="4"/>
      <c r="N11" s="4">
        <v>1447504</v>
      </c>
      <c r="O11" s="4"/>
      <c r="P11" s="4">
        <v>297</v>
      </c>
      <c r="Q11" s="4"/>
      <c r="R11" s="4">
        <v>1447207</v>
      </c>
    </row>
    <row r="12" spans="1:18">
      <c r="A12" s="2" t="s">
        <v>93</v>
      </c>
      <c r="C12" s="13">
        <v>30</v>
      </c>
      <c r="F12" s="4">
        <v>0</v>
      </c>
      <c r="G12" s="4"/>
      <c r="H12" s="4">
        <v>28698</v>
      </c>
      <c r="I12" s="4"/>
      <c r="J12" s="4">
        <v>0</v>
      </c>
      <c r="K12" s="4"/>
      <c r="L12" s="4">
        <v>28698</v>
      </c>
      <c r="M12" s="4"/>
      <c r="N12" s="4">
        <v>39373073</v>
      </c>
      <c r="O12" s="4"/>
      <c r="P12" s="4">
        <v>0</v>
      </c>
      <c r="Q12" s="4"/>
      <c r="R12" s="4">
        <v>39373073</v>
      </c>
    </row>
    <row r="13" spans="1:18">
      <c r="A13" s="2" t="s">
        <v>99</v>
      </c>
      <c r="C13" s="13">
        <v>17</v>
      </c>
      <c r="F13" s="4">
        <v>0</v>
      </c>
      <c r="G13" s="4"/>
      <c r="H13" s="4">
        <v>440775</v>
      </c>
      <c r="I13" s="4"/>
      <c r="J13" s="4">
        <v>0</v>
      </c>
      <c r="K13" s="4"/>
      <c r="L13" s="4">
        <v>440775</v>
      </c>
      <c r="M13" s="4"/>
      <c r="N13" s="4">
        <v>5398858</v>
      </c>
      <c r="O13" s="4"/>
      <c r="P13" s="4">
        <v>0</v>
      </c>
      <c r="Q13" s="4"/>
      <c r="R13" s="4">
        <v>5398858</v>
      </c>
    </row>
    <row r="14" spans="1:18">
      <c r="A14" s="2" t="s">
        <v>99</v>
      </c>
      <c r="C14" s="13">
        <v>14</v>
      </c>
      <c r="F14" s="4">
        <v>18</v>
      </c>
      <c r="G14" s="4"/>
      <c r="H14" s="4">
        <v>0</v>
      </c>
      <c r="I14" s="4"/>
      <c r="J14" s="4">
        <v>0</v>
      </c>
      <c r="K14" s="4"/>
      <c r="L14" s="4">
        <v>0</v>
      </c>
      <c r="M14" s="4"/>
      <c r="N14" s="4">
        <v>106034907</v>
      </c>
      <c r="O14" s="4"/>
      <c r="P14" s="4">
        <v>0</v>
      </c>
      <c r="Q14" s="4"/>
      <c r="R14" s="4">
        <v>106034907</v>
      </c>
    </row>
    <row r="15" spans="1:18">
      <c r="A15" s="2" t="s">
        <v>117</v>
      </c>
      <c r="C15" s="13">
        <v>9</v>
      </c>
      <c r="F15" s="4">
        <v>18</v>
      </c>
      <c r="G15" s="4"/>
      <c r="H15" s="4">
        <v>0</v>
      </c>
      <c r="I15" s="4"/>
      <c r="J15" s="4">
        <v>0</v>
      </c>
      <c r="K15" s="4"/>
      <c r="L15" s="4">
        <v>0</v>
      </c>
      <c r="M15" s="4"/>
      <c r="N15" s="4">
        <v>12584031</v>
      </c>
      <c r="O15" s="4"/>
      <c r="P15" s="4">
        <v>0</v>
      </c>
      <c r="Q15" s="4"/>
      <c r="R15" s="4">
        <v>12584031</v>
      </c>
    </row>
    <row r="16" spans="1:18">
      <c r="A16" s="2" t="s">
        <v>102</v>
      </c>
      <c r="C16" s="13">
        <v>30</v>
      </c>
      <c r="F16" s="4">
        <v>0</v>
      </c>
      <c r="G16" s="4"/>
      <c r="H16" s="4">
        <v>4611</v>
      </c>
      <c r="I16" s="4"/>
      <c r="J16" s="4">
        <v>0</v>
      </c>
      <c r="K16" s="4"/>
      <c r="L16" s="4">
        <v>4611</v>
      </c>
      <c r="M16" s="4"/>
      <c r="N16" s="4">
        <v>2501858753</v>
      </c>
      <c r="O16" s="4"/>
      <c r="P16" s="4">
        <v>0</v>
      </c>
      <c r="Q16" s="4"/>
      <c r="R16" s="4">
        <v>2501858753</v>
      </c>
    </row>
    <row r="17" spans="6:18" ht="19.5" thickBot="1">
      <c r="F17" s="4"/>
      <c r="G17" s="4"/>
      <c r="H17" s="9">
        <f>SUM(H8:H16)</f>
        <v>578302</v>
      </c>
      <c r="I17" s="4"/>
      <c r="J17" s="9">
        <f>SUM(J8:J16)</f>
        <v>323</v>
      </c>
      <c r="K17" s="4"/>
      <c r="L17" s="9">
        <f>SUM(L8:L16)</f>
        <v>577979</v>
      </c>
      <c r="M17" s="4"/>
      <c r="N17" s="9">
        <f>SUM(N8:N16)</f>
        <v>2672494402</v>
      </c>
      <c r="O17" s="4"/>
      <c r="P17" s="9">
        <f>SUM(P8:P16)</f>
        <v>566</v>
      </c>
      <c r="Q17" s="4"/>
      <c r="R17" s="9">
        <f>SUM(R8:R16)</f>
        <v>2672493836</v>
      </c>
    </row>
    <row r="18" spans="6:18" ht="19.5" thickTop="1"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6:18"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6:18">
      <c r="H20" s="5"/>
    </row>
    <row r="22" spans="6:18">
      <c r="H22" s="5"/>
    </row>
  </sheetData>
  <mergeCells count="15">
    <mergeCell ref="A2:R2"/>
    <mergeCell ref="A3:R3"/>
    <mergeCell ref="A4:R4"/>
    <mergeCell ref="A7"/>
    <mergeCell ref="C7"/>
    <mergeCell ref="F7"/>
    <mergeCell ref="A6:F6"/>
    <mergeCell ref="P7"/>
    <mergeCell ref="R7"/>
    <mergeCell ref="N6:R6"/>
    <mergeCell ref="H7"/>
    <mergeCell ref="J7"/>
    <mergeCell ref="L7"/>
    <mergeCell ref="H6:L6"/>
    <mergeCell ref="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52"/>
  <sheetViews>
    <sheetView rightToLeft="1" topLeftCell="A26" zoomScale="90" zoomScaleNormal="90" workbookViewId="0">
      <selection activeCell="I49" sqref="I49:S53"/>
    </sheetView>
  </sheetViews>
  <sheetFormatPr defaultRowHeight="18.75"/>
  <cols>
    <col min="1" max="1" width="29.140625" style="25" bestFit="1" customWidth="1"/>
    <col min="2" max="2" width="1" style="25" customWidth="1"/>
    <col min="3" max="3" width="15.140625" style="27" bestFit="1" customWidth="1"/>
    <col min="4" max="4" width="1" style="25" customWidth="1"/>
    <col min="5" max="5" width="40.28515625" style="25" bestFit="1" customWidth="1"/>
    <col min="6" max="6" width="1" style="25" customWidth="1"/>
    <col min="7" max="7" width="28.140625" style="25" bestFit="1" customWidth="1"/>
    <col min="8" max="8" width="1" style="25" customWidth="1"/>
    <col min="9" max="9" width="26.7109375" style="25" bestFit="1" customWidth="1"/>
    <col min="10" max="10" width="1" style="25" customWidth="1"/>
    <col min="11" max="11" width="16.5703125" style="25" bestFit="1" customWidth="1"/>
    <col min="12" max="12" width="1" style="25" customWidth="1"/>
    <col min="13" max="13" width="29.140625" style="25" bestFit="1" customWidth="1"/>
    <col min="14" max="14" width="1" style="25" customWidth="1"/>
    <col min="15" max="15" width="26.7109375" style="25" bestFit="1" customWidth="1"/>
    <col min="16" max="16" width="1" style="25" customWidth="1"/>
    <col min="17" max="17" width="16" style="25" bestFit="1" customWidth="1"/>
    <col min="18" max="18" width="1" style="25" customWidth="1"/>
    <col min="19" max="19" width="29.140625" style="25" bestFit="1" customWidth="1"/>
    <col min="20" max="20" width="1" style="25" customWidth="1"/>
    <col min="21" max="21" width="16.5703125" style="25" bestFit="1" customWidth="1"/>
    <col min="22" max="16384" width="9.140625" style="25"/>
  </cols>
  <sheetData>
    <row r="2" spans="1:19" ht="23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3.25">
      <c r="A3" s="22" t="s">
        <v>107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3.2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3.25">
      <c r="A6" s="22" t="s">
        <v>3</v>
      </c>
      <c r="C6" s="23" t="s">
        <v>118</v>
      </c>
      <c r="D6" s="23" t="s">
        <v>118</v>
      </c>
      <c r="E6" s="23" t="s">
        <v>118</v>
      </c>
      <c r="F6" s="23" t="s">
        <v>118</v>
      </c>
      <c r="G6" s="23" t="s">
        <v>118</v>
      </c>
      <c r="I6" s="23" t="s">
        <v>109</v>
      </c>
      <c r="J6" s="23" t="s">
        <v>109</v>
      </c>
      <c r="K6" s="23" t="s">
        <v>109</v>
      </c>
      <c r="L6" s="23" t="s">
        <v>109</v>
      </c>
      <c r="M6" s="23" t="s">
        <v>109</v>
      </c>
      <c r="O6" s="23" t="s">
        <v>110</v>
      </c>
      <c r="P6" s="23" t="s">
        <v>110</v>
      </c>
      <c r="Q6" s="23" t="s">
        <v>110</v>
      </c>
      <c r="R6" s="23" t="s">
        <v>110</v>
      </c>
      <c r="S6" s="23" t="s">
        <v>110</v>
      </c>
    </row>
    <row r="7" spans="1:19" ht="30">
      <c r="A7" s="23" t="s">
        <v>3</v>
      </c>
      <c r="C7" s="26" t="s">
        <v>119</v>
      </c>
      <c r="E7" s="23" t="s">
        <v>120</v>
      </c>
      <c r="G7" s="23" t="s">
        <v>121</v>
      </c>
      <c r="I7" s="23" t="s">
        <v>122</v>
      </c>
      <c r="K7" s="23" t="s">
        <v>114</v>
      </c>
      <c r="M7" s="23" t="s">
        <v>123</v>
      </c>
      <c r="O7" s="23" t="s">
        <v>122</v>
      </c>
      <c r="Q7" s="23" t="s">
        <v>114</v>
      </c>
      <c r="S7" s="23" t="s">
        <v>123</v>
      </c>
    </row>
    <row r="8" spans="1:19">
      <c r="A8" s="24" t="s">
        <v>124</v>
      </c>
      <c r="C8" s="27" t="s">
        <v>125</v>
      </c>
      <c r="E8" s="28">
        <v>2500000</v>
      </c>
      <c r="F8" s="28"/>
      <c r="G8" s="28">
        <v>4500</v>
      </c>
      <c r="H8" s="28"/>
      <c r="I8" s="28">
        <v>0</v>
      </c>
      <c r="J8" s="28"/>
      <c r="K8" s="28">
        <v>0</v>
      </c>
      <c r="L8" s="28"/>
      <c r="M8" s="28">
        <v>0</v>
      </c>
      <c r="N8" s="28"/>
      <c r="O8" s="28">
        <v>11250000000</v>
      </c>
      <c r="P8" s="28"/>
      <c r="Q8" s="28">
        <v>0</v>
      </c>
      <c r="R8" s="28"/>
      <c r="S8" s="28">
        <f>O8-Q8</f>
        <v>11250000000</v>
      </c>
    </row>
    <row r="9" spans="1:19">
      <c r="A9" s="24" t="s">
        <v>126</v>
      </c>
      <c r="C9" s="27" t="s">
        <v>127</v>
      </c>
      <c r="E9" s="28">
        <v>6000000</v>
      </c>
      <c r="F9" s="28"/>
      <c r="G9" s="28">
        <v>79</v>
      </c>
      <c r="H9" s="28"/>
      <c r="I9" s="28">
        <v>0</v>
      </c>
      <c r="J9" s="28"/>
      <c r="K9" s="28">
        <v>0</v>
      </c>
      <c r="L9" s="28"/>
      <c r="M9" s="28">
        <v>0</v>
      </c>
      <c r="N9" s="28"/>
      <c r="O9" s="28">
        <v>474000000</v>
      </c>
      <c r="P9" s="28"/>
      <c r="Q9" s="28">
        <v>0</v>
      </c>
      <c r="R9" s="28"/>
      <c r="S9" s="28">
        <f t="shared" ref="S9:S43" si="0">O9-Q9</f>
        <v>474000000</v>
      </c>
    </row>
    <row r="10" spans="1:19">
      <c r="A10" s="24" t="s">
        <v>30</v>
      </c>
      <c r="C10" s="27" t="s">
        <v>128</v>
      </c>
      <c r="E10" s="28">
        <v>5818182</v>
      </c>
      <c r="F10" s="28"/>
      <c r="G10" s="28">
        <v>260</v>
      </c>
      <c r="H10" s="28"/>
      <c r="I10" s="28">
        <v>0</v>
      </c>
      <c r="J10" s="28"/>
      <c r="K10" s="28">
        <v>0</v>
      </c>
      <c r="L10" s="28"/>
      <c r="M10" s="28">
        <v>0</v>
      </c>
      <c r="N10" s="28"/>
      <c r="O10" s="28">
        <v>1512727060</v>
      </c>
      <c r="P10" s="28"/>
      <c r="Q10" s="28">
        <v>0</v>
      </c>
      <c r="R10" s="28"/>
      <c r="S10" s="28">
        <f t="shared" si="0"/>
        <v>1512727060</v>
      </c>
    </row>
    <row r="11" spans="1:19">
      <c r="A11" s="24" t="s">
        <v>17</v>
      </c>
      <c r="C11" s="27" t="s">
        <v>129</v>
      </c>
      <c r="E11" s="28">
        <v>53500000</v>
      </c>
      <c r="F11" s="28"/>
      <c r="G11" s="28">
        <v>63</v>
      </c>
      <c r="H11" s="28"/>
      <c r="I11" s="28">
        <v>0</v>
      </c>
      <c r="J11" s="28"/>
      <c r="K11" s="28">
        <v>0</v>
      </c>
      <c r="L11" s="28"/>
      <c r="M11" s="28">
        <v>0</v>
      </c>
      <c r="N11" s="28"/>
      <c r="O11" s="28">
        <v>3370500000</v>
      </c>
      <c r="P11" s="28"/>
      <c r="Q11" s="28">
        <v>0</v>
      </c>
      <c r="R11" s="28"/>
      <c r="S11" s="28">
        <f t="shared" si="0"/>
        <v>3370500000</v>
      </c>
    </row>
    <row r="12" spans="1:19">
      <c r="A12" s="24" t="s">
        <v>56</v>
      </c>
      <c r="C12" s="27" t="s">
        <v>130</v>
      </c>
      <c r="E12" s="28">
        <v>2490764</v>
      </c>
      <c r="F12" s="28"/>
      <c r="G12" s="28">
        <v>350</v>
      </c>
      <c r="H12" s="28"/>
      <c r="I12" s="28">
        <v>0</v>
      </c>
      <c r="J12" s="28"/>
      <c r="K12" s="28">
        <v>0</v>
      </c>
      <c r="L12" s="28"/>
      <c r="M12" s="28">
        <v>0</v>
      </c>
      <c r="N12" s="28"/>
      <c r="O12" s="28">
        <v>871767400</v>
      </c>
      <c r="P12" s="28"/>
      <c r="Q12" s="28">
        <v>18125278</v>
      </c>
      <c r="R12" s="28"/>
      <c r="S12" s="28">
        <f t="shared" si="0"/>
        <v>853642122</v>
      </c>
    </row>
    <row r="13" spans="1:19">
      <c r="A13" s="24" t="s">
        <v>44</v>
      </c>
      <c r="C13" s="27" t="s">
        <v>129</v>
      </c>
      <c r="E13" s="28">
        <v>10233871</v>
      </c>
      <c r="F13" s="28"/>
      <c r="G13" s="28">
        <v>2400</v>
      </c>
      <c r="H13" s="28"/>
      <c r="I13" s="28">
        <v>0</v>
      </c>
      <c r="J13" s="28"/>
      <c r="K13" s="28">
        <v>0</v>
      </c>
      <c r="L13" s="28"/>
      <c r="M13" s="28">
        <v>0</v>
      </c>
      <c r="N13" s="28"/>
      <c r="O13" s="28">
        <v>24561290400</v>
      </c>
      <c r="P13" s="28"/>
      <c r="Q13" s="28">
        <v>0</v>
      </c>
      <c r="R13" s="28"/>
      <c r="S13" s="28">
        <f t="shared" si="0"/>
        <v>24561290400</v>
      </c>
    </row>
    <row r="14" spans="1:19">
      <c r="A14" s="24" t="s">
        <v>43</v>
      </c>
      <c r="C14" s="27" t="s">
        <v>131</v>
      </c>
      <c r="E14" s="28">
        <v>642736</v>
      </c>
      <c r="F14" s="28"/>
      <c r="G14" s="28">
        <v>1200</v>
      </c>
      <c r="H14" s="28"/>
      <c r="I14" s="28">
        <v>771283200</v>
      </c>
      <c r="J14" s="28"/>
      <c r="K14" s="28">
        <v>110441961</v>
      </c>
      <c r="L14" s="28"/>
      <c r="M14" s="28">
        <f>I14-K14</f>
        <v>660841239</v>
      </c>
      <c r="N14" s="28"/>
      <c r="O14" s="28">
        <v>771283200</v>
      </c>
      <c r="P14" s="28"/>
      <c r="Q14" s="28">
        <v>29957675</v>
      </c>
      <c r="R14" s="28"/>
      <c r="S14" s="28">
        <f t="shared" si="0"/>
        <v>741325525</v>
      </c>
    </row>
    <row r="15" spans="1:19">
      <c r="A15" s="24" t="s">
        <v>45</v>
      </c>
      <c r="C15" s="27" t="s">
        <v>6</v>
      </c>
      <c r="E15" s="28">
        <v>24443116</v>
      </c>
      <c r="F15" s="28"/>
      <c r="G15" s="28">
        <v>2350</v>
      </c>
      <c r="H15" s="28"/>
      <c r="I15" s="28">
        <v>57441322600</v>
      </c>
      <c r="J15" s="28"/>
      <c r="K15" s="28">
        <v>8225165912</v>
      </c>
      <c r="L15" s="28"/>
      <c r="M15" s="28">
        <f t="shared" ref="M15:M46" si="1">I15-K15</f>
        <v>49216156688</v>
      </c>
      <c r="N15" s="28"/>
      <c r="O15" s="28">
        <v>57441322600</v>
      </c>
      <c r="P15" s="28"/>
      <c r="Q15" s="28">
        <v>8225165912</v>
      </c>
      <c r="R15" s="28"/>
      <c r="S15" s="28">
        <f t="shared" si="0"/>
        <v>49216156688</v>
      </c>
    </row>
    <row r="16" spans="1:19">
      <c r="A16" s="24" t="s">
        <v>63</v>
      </c>
      <c r="C16" s="27" t="s">
        <v>129</v>
      </c>
      <c r="E16" s="28">
        <v>16000000</v>
      </c>
      <c r="F16" s="28"/>
      <c r="G16" s="28">
        <v>700</v>
      </c>
      <c r="H16" s="28"/>
      <c r="I16" s="28">
        <v>0</v>
      </c>
      <c r="J16" s="28"/>
      <c r="K16" s="28">
        <v>0</v>
      </c>
      <c r="L16" s="28"/>
      <c r="M16" s="28">
        <f t="shared" si="1"/>
        <v>0</v>
      </c>
      <c r="N16" s="28"/>
      <c r="O16" s="28">
        <v>11200000000</v>
      </c>
      <c r="P16" s="28"/>
      <c r="Q16" s="28">
        <v>0</v>
      </c>
      <c r="R16" s="28"/>
      <c r="S16" s="28">
        <f t="shared" si="0"/>
        <v>11200000000</v>
      </c>
    </row>
    <row r="17" spans="1:19">
      <c r="A17" s="24" t="s">
        <v>57</v>
      </c>
      <c r="C17" s="27" t="s">
        <v>132</v>
      </c>
      <c r="E17" s="28">
        <v>85000000</v>
      </c>
      <c r="F17" s="28"/>
      <c r="G17" s="28">
        <v>7</v>
      </c>
      <c r="H17" s="28"/>
      <c r="I17" s="28">
        <v>0</v>
      </c>
      <c r="J17" s="28"/>
      <c r="K17" s="28">
        <v>0</v>
      </c>
      <c r="L17" s="28"/>
      <c r="M17" s="28">
        <f t="shared" si="1"/>
        <v>0</v>
      </c>
      <c r="N17" s="28"/>
      <c r="O17" s="28">
        <v>595000000</v>
      </c>
      <c r="P17" s="28"/>
      <c r="Q17" s="28">
        <v>0</v>
      </c>
      <c r="R17" s="28"/>
      <c r="S17" s="28">
        <f t="shared" si="0"/>
        <v>595000000</v>
      </c>
    </row>
    <row r="18" spans="1:19">
      <c r="A18" s="24" t="s">
        <v>40</v>
      </c>
      <c r="C18" s="27" t="s">
        <v>133</v>
      </c>
      <c r="E18" s="28">
        <v>13304756</v>
      </c>
      <c r="F18" s="28"/>
      <c r="G18" s="28">
        <v>1440</v>
      </c>
      <c r="H18" s="28"/>
      <c r="I18" s="28">
        <v>0</v>
      </c>
      <c r="J18" s="28"/>
      <c r="K18" s="28">
        <v>0</v>
      </c>
      <c r="L18" s="28"/>
      <c r="M18" s="28">
        <f t="shared" si="1"/>
        <v>0</v>
      </c>
      <c r="N18" s="28"/>
      <c r="O18" s="28">
        <v>19158848640</v>
      </c>
      <c r="P18" s="28"/>
      <c r="Q18" s="28">
        <v>0</v>
      </c>
      <c r="R18" s="28"/>
      <c r="S18" s="28">
        <f>O18-Q18</f>
        <v>19158848640</v>
      </c>
    </row>
    <row r="19" spans="1:19">
      <c r="A19" s="24" t="s">
        <v>134</v>
      </c>
      <c r="C19" s="27" t="s">
        <v>135</v>
      </c>
      <c r="E19" s="28">
        <v>33968061</v>
      </c>
      <c r="F19" s="28"/>
      <c r="G19" s="28">
        <v>400</v>
      </c>
      <c r="H19" s="28"/>
      <c r="I19" s="28">
        <v>0</v>
      </c>
      <c r="J19" s="28"/>
      <c r="K19" s="28">
        <v>0</v>
      </c>
      <c r="L19" s="28"/>
      <c r="M19" s="28">
        <f t="shared" si="1"/>
        <v>0</v>
      </c>
      <c r="N19" s="28"/>
      <c r="O19" s="28">
        <v>13640000000</v>
      </c>
      <c r="P19" s="28"/>
      <c r="Q19" s="28">
        <v>0</v>
      </c>
      <c r="R19" s="28"/>
      <c r="S19" s="28">
        <f t="shared" si="0"/>
        <v>13640000000</v>
      </c>
    </row>
    <row r="20" spans="1:19">
      <c r="A20" s="24" t="s">
        <v>34</v>
      </c>
      <c r="C20" s="27" t="s">
        <v>136</v>
      </c>
      <c r="E20" s="28">
        <v>900000</v>
      </c>
      <c r="F20" s="28"/>
      <c r="G20" s="28">
        <v>2500</v>
      </c>
      <c r="H20" s="28"/>
      <c r="I20" s="28">
        <v>0</v>
      </c>
      <c r="J20" s="28"/>
      <c r="K20" s="28">
        <v>0</v>
      </c>
      <c r="L20" s="28"/>
      <c r="M20" s="28">
        <f t="shared" si="1"/>
        <v>0</v>
      </c>
      <c r="N20" s="28"/>
      <c r="O20" s="28">
        <v>2250000000</v>
      </c>
      <c r="P20" s="28"/>
      <c r="Q20" s="28">
        <v>0</v>
      </c>
      <c r="R20" s="28"/>
      <c r="S20" s="28">
        <f t="shared" si="0"/>
        <v>2250000000</v>
      </c>
    </row>
    <row r="21" spans="1:19">
      <c r="A21" s="24" t="s">
        <v>53</v>
      </c>
      <c r="C21" s="27" t="s">
        <v>137</v>
      </c>
      <c r="E21" s="28">
        <v>44400000</v>
      </c>
      <c r="F21" s="28"/>
      <c r="G21" s="28">
        <v>1700</v>
      </c>
      <c r="H21" s="28"/>
      <c r="I21" s="28">
        <v>0</v>
      </c>
      <c r="J21" s="28"/>
      <c r="K21" s="28">
        <v>0</v>
      </c>
      <c r="L21" s="28"/>
      <c r="M21" s="28">
        <f t="shared" si="1"/>
        <v>0</v>
      </c>
      <c r="N21" s="28"/>
      <c r="O21" s="28">
        <v>75480000000</v>
      </c>
      <c r="P21" s="28"/>
      <c r="Q21" s="28">
        <v>0</v>
      </c>
      <c r="R21" s="28"/>
      <c r="S21" s="28">
        <f>O21-Q21</f>
        <v>75480000000</v>
      </c>
    </row>
    <row r="22" spans="1:19">
      <c r="A22" s="24" t="s">
        <v>18</v>
      </c>
      <c r="C22" s="27" t="s">
        <v>138</v>
      </c>
      <c r="E22" s="28">
        <v>34263645</v>
      </c>
      <c r="F22" s="28"/>
      <c r="G22" s="28">
        <v>130</v>
      </c>
      <c r="H22" s="28"/>
      <c r="I22" s="28">
        <v>0</v>
      </c>
      <c r="J22" s="28"/>
      <c r="K22" s="28">
        <v>0</v>
      </c>
      <c r="L22" s="28"/>
      <c r="M22" s="28">
        <f t="shared" si="1"/>
        <v>0</v>
      </c>
      <c r="N22" s="28"/>
      <c r="O22" s="28">
        <v>4454273850</v>
      </c>
      <c r="P22" s="28"/>
      <c r="Q22" s="28">
        <v>0</v>
      </c>
      <c r="R22" s="28"/>
      <c r="S22" s="28">
        <f t="shared" si="0"/>
        <v>4454273850</v>
      </c>
    </row>
    <row r="23" spans="1:19">
      <c r="A23" s="24" t="s">
        <v>20</v>
      </c>
      <c r="C23" s="27" t="s">
        <v>129</v>
      </c>
      <c r="E23" s="28">
        <v>31350000</v>
      </c>
      <c r="F23" s="28"/>
      <c r="G23" s="28">
        <v>1350</v>
      </c>
      <c r="H23" s="28"/>
      <c r="I23" s="28">
        <v>0</v>
      </c>
      <c r="J23" s="28"/>
      <c r="K23" s="28">
        <v>0</v>
      </c>
      <c r="L23" s="28"/>
      <c r="M23" s="28">
        <f t="shared" si="1"/>
        <v>0</v>
      </c>
      <c r="N23" s="28"/>
      <c r="O23" s="28">
        <v>42322500000</v>
      </c>
      <c r="P23" s="28"/>
      <c r="Q23" s="28">
        <v>0</v>
      </c>
      <c r="R23" s="28"/>
      <c r="S23" s="28">
        <f t="shared" si="0"/>
        <v>42322500000</v>
      </c>
    </row>
    <row r="24" spans="1:19">
      <c r="A24" s="24" t="s">
        <v>139</v>
      </c>
      <c r="C24" s="27" t="s">
        <v>140</v>
      </c>
      <c r="E24" s="28">
        <v>785000</v>
      </c>
      <c r="F24" s="28"/>
      <c r="G24" s="28">
        <v>300</v>
      </c>
      <c r="H24" s="28"/>
      <c r="I24" s="28">
        <v>0</v>
      </c>
      <c r="J24" s="28"/>
      <c r="K24" s="28">
        <v>0</v>
      </c>
      <c r="L24" s="28"/>
      <c r="M24" s="28">
        <f t="shared" si="1"/>
        <v>0</v>
      </c>
      <c r="N24" s="28"/>
      <c r="O24" s="28">
        <v>235500000</v>
      </c>
      <c r="P24" s="28"/>
      <c r="Q24" s="28">
        <v>0</v>
      </c>
      <c r="R24" s="28"/>
      <c r="S24" s="28">
        <f t="shared" si="0"/>
        <v>235500000</v>
      </c>
    </row>
    <row r="25" spans="1:19">
      <c r="A25" s="24" t="s">
        <v>58</v>
      </c>
      <c r="C25" s="27" t="s">
        <v>141</v>
      </c>
      <c r="E25" s="28">
        <v>7471662</v>
      </c>
      <c r="F25" s="28"/>
      <c r="G25" s="28">
        <v>5100</v>
      </c>
      <c r="H25" s="28"/>
      <c r="I25" s="28">
        <v>0</v>
      </c>
      <c r="J25" s="28"/>
      <c r="K25" s="28">
        <v>0</v>
      </c>
      <c r="L25" s="28"/>
      <c r="M25" s="28">
        <f t="shared" si="1"/>
        <v>0</v>
      </c>
      <c r="N25" s="28"/>
      <c r="O25" s="28">
        <v>38105476200</v>
      </c>
      <c r="P25" s="28"/>
      <c r="Q25" s="28">
        <v>0</v>
      </c>
      <c r="R25" s="28"/>
      <c r="S25" s="28">
        <f t="shared" si="0"/>
        <v>38105476200</v>
      </c>
    </row>
    <row r="26" spans="1:19">
      <c r="A26" s="24" t="s">
        <v>142</v>
      </c>
      <c r="C26" s="27" t="s">
        <v>143</v>
      </c>
      <c r="E26" s="28">
        <v>850493</v>
      </c>
      <c r="F26" s="28"/>
      <c r="G26" s="28">
        <v>23500</v>
      </c>
      <c r="H26" s="28"/>
      <c r="I26" s="28">
        <v>0</v>
      </c>
      <c r="J26" s="28"/>
      <c r="K26" s="28">
        <v>0</v>
      </c>
      <c r="L26" s="28"/>
      <c r="M26" s="28">
        <f t="shared" si="1"/>
        <v>0</v>
      </c>
      <c r="N26" s="28"/>
      <c r="O26" s="28">
        <v>19986585500</v>
      </c>
      <c r="P26" s="28"/>
      <c r="Q26" s="28">
        <v>0</v>
      </c>
      <c r="R26" s="28"/>
      <c r="S26" s="28">
        <f t="shared" si="0"/>
        <v>19986585500</v>
      </c>
    </row>
    <row r="27" spans="1:19">
      <c r="A27" s="24" t="s">
        <v>16</v>
      </c>
      <c r="C27" s="27" t="s">
        <v>129</v>
      </c>
      <c r="E27" s="28">
        <v>34740000</v>
      </c>
      <c r="F27" s="28"/>
      <c r="G27" s="28">
        <v>64</v>
      </c>
      <c r="H27" s="28"/>
      <c r="I27" s="28">
        <v>0</v>
      </c>
      <c r="J27" s="28"/>
      <c r="K27" s="28">
        <v>0</v>
      </c>
      <c r="L27" s="28"/>
      <c r="M27" s="28">
        <f t="shared" si="1"/>
        <v>0</v>
      </c>
      <c r="N27" s="28"/>
      <c r="O27" s="28">
        <v>2223360000</v>
      </c>
      <c r="P27" s="28"/>
      <c r="Q27" s="28">
        <v>0</v>
      </c>
      <c r="R27" s="28"/>
      <c r="S27" s="28">
        <f t="shared" si="0"/>
        <v>2223360000</v>
      </c>
    </row>
    <row r="28" spans="1:19">
      <c r="A28" s="24" t="s">
        <v>49</v>
      </c>
      <c r="C28" s="27" t="s">
        <v>144</v>
      </c>
      <c r="E28" s="28">
        <v>20884146</v>
      </c>
      <c r="F28" s="28"/>
      <c r="G28" s="28">
        <v>500</v>
      </c>
      <c r="H28" s="28"/>
      <c r="I28" s="28">
        <v>0</v>
      </c>
      <c r="J28" s="28"/>
      <c r="K28" s="28">
        <v>0</v>
      </c>
      <c r="L28" s="28"/>
      <c r="M28" s="28">
        <f t="shared" si="1"/>
        <v>0</v>
      </c>
      <c r="N28" s="28"/>
      <c r="O28" s="28">
        <v>10442073000</v>
      </c>
      <c r="P28" s="28"/>
      <c r="Q28" s="28">
        <v>0</v>
      </c>
      <c r="R28" s="28"/>
      <c r="S28" s="28">
        <f t="shared" si="0"/>
        <v>10442073000</v>
      </c>
    </row>
    <row r="29" spans="1:19">
      <c r="A29" s="24" t="s">
        <v>35</v>
      </c>
      <c r="C29" s="27" t="s">
        <v>145</v>
      </c>
      <c r="E29" s="28">
        <v>26550844</v>
      </c>
      <c r="F29" s="28"/>
      <c r="G29" s="28">
        <v>2150</v>
      </c>
      <c r="H29" s="28"/>
      <c r="I29" s="28">
        <v>0</v>
      </c>
      <c r="J29" s="28"/>
      <c r="K29" s="28">
        <v>0</v>
      </c>
      <c r="L29" s="28"/>
      <c r="M29" s="28">
        <f t="shared" si="1"/>
        <v>0</v>
      </c>
      <c r="N29" s="28"/>
      <c r="O29" s="28">
        <v>57084314600</v>
      </c>
      <c r="P29" s="28"/>
      <c r="Q29" s="28">
        <v>0</v>
      </c>
      <c r="R29" s="28"/>
      <c r="S29" s="28">
        <f t="shared" si="0"/>
        <v>57084314600</v>
      </c>
    </row>
    <row r="30" spans="1:19">
      <c r="A30" s="24" t="s">
        <v>48</v>
      </c>
      <c r="C30" s="27" t="s">
        <v>146</v>
      </c>
      <c r="E30" s="28">
        <v>1700000</v>
      </c>
      <c r="F30" s="28"/>
      <c r="G30" s="28">
        <v>590</v>
      </c>
      <c r="H30" s="28"/>
      <c r="I30" s="28">
        <v>0</v>
      </c>
      <c r="J30" s="28"/>
      <c r="K30" s="28">
        <v>0</v>
      </c>
      <c r="L30" s="28"/>
      <c r="M30" s="28">
        <f t="shared" si="1"/>
        <v>0</v>
      </c>
      <c r="N30" s="28"/>
      <c r="O30" s="28">
        <v>1003003145</v>
      </c>
      <c r="P30" s="28"/>
      <c r="Q30" s="28">
        <v>0</v>
      </c>
      <c r="R30" s="28"/>
      <c r="S30" s="28">
        <f t="shared" si="0"/>
        <v>1003003145</v>
      </c>
    </row>
    <row r="31" spans="1:19">
      <c r="A31" s="24" t="s">
        <v>37</v>
      </c>
      <c r="C31" s="27" t="s">
        <v>147</v>
      </c>
      <c r="E31" s="28">
        <v>4000000</v>
      </c>
      <c r="F31" s="28"/>
      <c r="G31" s="28">
        <v>2750</v>
      </c>
      <c r="H31" s="28"/>
      <c r="I31" s="28">
        <v>0</v>
      </c>
      <c r="J31" s="28"/>
      <c r="K31" s="28">
        <v>0</v>
      </c>
      <c r="L31" s="28"/>
      <c r="M31" s="28">
        <f t="shared" si="1"/>
        <v>0</v>
      </c>
      <c r="N31" s="28"/>
      <c r="O31" s="28">
        <v>11000000000</v>
      </c>
      <c r="P31" s="28"/>
      <c r="Q31" s="28">
        <v>0</v>
      </c>
      <c r="R31" s="28"/>
      <c r="S31" s="28">
        <f t="shared" si="0"/>
        <v>11000000000</v>
      </c>
    </row>
    <row r="32" spans="1:19">
      <c r="A32" s="24" t="s">
        <v>32</v>
      </c>
      <c r="C32" s="27" t="s">
        <v>148</v>
      </c>
      <c r="E32" s="28">
        <v>593827</v>
      </c>
      <c r="F32" s="28"/>
      <c r="G32" s="28">
        <v>17165</v>
      </c>
      <c r="H32" s="28"/>
      <c r="I32" s="28">
        <v>0</v>
      </c>
      <c r="J32" s="28"/>
      <c r="K32" s="28">
        <v>0</v>
      </c>
      <c r="L32" s="28"/>
      <c r="M32" s="28">
        <f t="shared" si="1"/>
        <v>0</v>
      </c>
      <c r="N32" s="28"/>
      <c r="O32" s="28">
        <v>10193040455</v>
      </c>
      <c r="P32" s="28"/>
      <c r="Q32" s="28">
        <v>0</v>
      </c>
      <c r="R32" s="28"/>
      <c r="S32" s="28">
        <f t="shared" si="0"/>
        <v>10193040455</v>
      </c>
    </row>
    <row r="33" spans="1:21">
      <c r="A33" s="24" t="s">
        <v>31</v>
      </c>
      <c r="C33" s="27" t="s">
        <v>129</v>
      </c>
      <c r="E33" s="28">
        <v>3000001</v>
      </c>
      <c r="F33" s="28"/>
      <c r="G33" s="28">
        <v>50</v>
      </c>
      <c r="H33" s="28"/>
      <c r="I33" s="28">
        <v>0</v>
      </c>
      <c r="J33" s="28"/>
      <c r="K33" s="28">
        <v>0</v>
      </c>
      <c r="L33" s="28"/>
      <c r="M33" s="28">
        <f t="shared" si="1"/>
        <v>0</v>
      </c>
      <c r="N33" s="28"/>
      <c r="O33" s="28">
        <v>150000000</v>
      </c>
      <c r="P33" s="28"/>
      <c r="Q33" s="28">
        <v>0</v>
      </c>
      <c r="R33" s="28"/>
      <c r="S33" s="28">
        <f t="shared" si="0"/>
        <v>150000000</v>
      </c>
    </row>
    <row r="34" spans="1:21">
      <c r="A34" s="24" t="s">
        <v>59</v>
      </c>
      <c r="C34" s="27" t="s">
        <v>130</v>
      </c>
      <c r="E34" s="28">
        <v>5000000</v>
      </c>
      <c r="F34" s="28"/>
      <c r="G34" s="28">
        <v>1100</v>
      </c>
      <c r="H34" s="28"/>
      <c r="I34" s="28">
        <v>0</v>
      </c>
      <c r="J34" s="28"/>
      <c r="K34" s="28">
        <v>0</v>
      </c>
      <c r="L34" s="28"/>
      <c r="M34" s="28">
        <f t="shared" si="1"/>
        <v>0</v>
      </c>
      <c r="N34" s="28"/>
      <c r="O34" s="28">
        <v>5500000000</v>
      </c>
      <c r="P34" s="28"/>
      <c r="Q34" s="28">
        <v>0</v>
      </c>
      <c r="R34" s="28"/>
      <c r="S34" s="28">
        <f t="shared" si="0"/>
        <v>5500000000</v>
      </c>
    </row>
    <row r="35" spans="1:21">
      <c r="A35" s="24" t="s">
        <v>60</v>
      </c>
      <c r="C35" s="27" t="s">
        <v>133</v>
      </c>
      <c r="E35" s="28">
        <v>3100000</v>
      </c>
      <c r="F35" s="28"/>
      <c r="G35" s="28">
        <v>6500</v>
      </c>
      <c r="H35" s="28"/>
      <c r="I35" s="28">
        <v>0</v>
      </c>
      <c r="J35" s="28"/>
      <c r="K35" s="28">
        <v>0</v>
      </c>
      <c r="L35" s="28"/>
      <c r="M35" s="28">
        <f t="shared" si="1"/>
        <v>0</v>
      </c>
      <c r="N35" s="28"/>
      <c r="O35" s="28">
        <v>20150000000</v>
      </c>
      <c r="P35" s="28"/>
      <c r="Q35" s="28">
        <v>0</v>
      </c>
      <c r="R35" s="28"/>
      <c r="S35" s="28">
        <f t="shared" si="0"/>
        <v>20150000000</v>
      </c>
    </row>
    <row r="36" spans="1:21">
      <c r="A36" s="24" t="s">
        <v>68</v>
      </c>
      <c r="C36" s="27" t="s">
        <v>149</v>
      </c>
      <c r="E36" s="28">
        <v>5990742</v>
      </c>
      <c r="F36" s="28"/>
      <c r="G36" s="28">
        <v>540</v>
      </c>
      <c r="H36" s="28"/>
      <c r="I36" s="28">
        <v>0</v>
      </c>
      <c r="J36" s="28"/>
      <c r="K36" s="28">
        <v>0</v>
      </c>
      <c r="L36" s="28"/>
      <c r="M36" s="28">
        <f t="shared" si="1"/>
        <v>0</v>
      </c>
      <c r="N36" s="28"/>
      <c r="O36" s="28">
        <v>3235000680</v>
      </c>
      <c r="P36" s="28"/>
      <c r="Q36" s="28">
        <v>365559008</v>
      </c>
      <c r="R36" s="28"/>
      <c r="S36" s="28">
        <f t="shared" si="0"/>
        <v>2869441672</v>
      </c>
    </row>
    <row r="37" spans="1:21">
      <c r="A37" s="24" t="s">
        <v>38</v>
      </c>
      <c r="C37" s="27" t="s">
        <v>150</v>
      </c>
      <c r="E37" s="28">
        <v>6459853</v>
      </c>
      <c r="F37" s="28"/>
      <c r="G37" s="28">
        <v>500</v>
      </c>
      <c r="H37" s="28"/>
      <c r="I37" s="28">
        <v>0</v>
      </c>
      <c r="J37" s="28"/>
      <c r="K37" s="28">
        <v>0</v>
      </c>
      <c r="L37" s="28"/>
      <c r="M37" s="28">
        <f t="shared" si="1"/>
        <v>0</v>
      </c>
      <c r="N37" s="28"/>
      <c r="O37" s="28">
        <v>3229926500</v>
      </c>
      <c r="P37" s="28"/>
      <c r="Q37" s="28">
        <v>0</v>
      </c>
      <c r="R37" s="28"/>
      <c r="S37" s="28">
        <f t="shared" si="0"/>
        <v>3229926500</v>
      </c>
    </row>
    <row r="38" spans="1:21">
      <c r="A38" s="24" t="s">
        <v>151</v>
      </c>
      <c r="C38" s="27" t="s">
        <v>152</v>
      </c>
      <c r="E38" s="28">
        <v>23629704</v>
      </c>
      <c r="F38" s="28"/>
      <c r="G38" s="28">
        <v>20</v>
      </c>
      <c r="H38" s="28"/>
      <c r="I38" s="28">
        <v>0</v>
      </c>
      <c r="J38" s="28"/>
      <c r="K38" s="28">
        <v>0</v>
      </c>
      <c r="L38" s="28"/>
      <c r="M38" s="28">
        <f t="shared" si="1"/>
        <v>0</v>
      </c>
      <c r="N38" s="28"/>
      <c r="O38" s="28">
        <v>472594080</v>
      </c>
      <c r="P38" s="28"/>
      <c r="Q38" s="28">
        <v>0</v>
      </c>
      <c r="R38" s="28"/>
      <c r="S38" s="28">
        <f t="shared" si="0"/>
        <v>472594080</v>
      </c>
    </row>
    <row r="39" spans="1:21">
      <c r="A39" s="24" t="s">
        <v>29</v>
      </c>
      <c r="C39" s="27" t="s">
        <v>153</v>
      </c>
      <c r="E39" s="28">
        <v>1100000</v>
      </c>
      <c r="F39" s="28"/>
      <c r="G39" s="28">
        <v>5650</v>
      </c>
      <c r="H39" s="28"/>
      <c r="I39" s="28">
        <v>0</v>
      </c>
      <c r="J39" s="28"/>
      <c r="K39" s="28">
        <v>0</v>
      </c>
      <c r="L39" s="28"/>
      <c r="M39" s="28">
        <f t="shared" si="1"/>
        <v>0</v>
      </c>
      <c r="N39" s="28"/>
      <c r="O39" s="28">
        <v>6215000000</v>
      </c>
      <c r="P39" s="28"/>
      <c r="Q39" s="28">
        <v>0</v>
      </c>
      <c r="R39" s="28"/>
      <c r="S39" s="28">
        <f t="shared" si="0"/>
        <v>6215000000</v>
      </c>
    </row>
    <row r="40" spans="1:21">
      <c r="A40" s="24" t="s">
        <v>154</v>
      </c>
      <c r="C40" s="27" t="s">
        <v>155</v>
      </c>
      <c r="E40" s="28">
        <v>6000000</v>
      </c>
      <c r="F40" s="28"/>
      <c r="G40" s="28">
        <v>212</v>
      </c>
      <c r="H40" s="28"/>
      <c r="I40" s="28">
        <v>0</v>
      </c>
      <c r="J40" s="28"/>
      <c r="K40" s="28">
        <v>0</v>
      </c>
      <c r="L40" s="28"/>
      <c r="M40" s="28">
        <f t="shared" si="1"/>
        <v>0</v>
      </c>
      <c r="N40" s="28"/>
      <c r="O40" s="28">
        <v>1272000000</v>
      </c>
      <c r="P40" s="28"/>
      <c r="Q40" s="28">
        <v>0</v>
      </c>
      <c r="R40" s="28"/>
      <c r="S40" s="28">
        <f t="shared" si="0"/>
        <v>1272000000</v>
      </c>
    </row>
    <row r="41" spans="1:21">
      <c r="A41" s="24" t="s">
        <v>47</v>
      </c>
      <c r="C41" s="27" t="s">
        <v>131</v>
      </c>
      <c r="E41" s="28">
        <v>4208399</v>
      </c>
      <c r="F41" s="28"/>
      <c r="G41" s="28">
        <v>1180</v>
      </c>
      <c r="H41" s="28"/>
      <c r="I41" s="28">
        <v>4965910820</v>
      </c>
      <c r="J41" s="28"/>
      <c r="K41" s="28">
        <v>711081127</v>
      </c>
      <c r="L41" s="28"/>
      <c r="M41" s="28">
        <f t="shared" si="1"/>
        <v>4254829693</v>
      </c>
      <c r="N41" s="28"/>
      <c r="O41" s="28">
        <v>4965910820</v>
      </c>
      <c r="P41" s="28"/>
      <c r="Q41" s="28">
        <v>701069763</v>
      </c>
      <c r="R41" s="28"/>
      <c r="S41" s="28">
        <f t="shared" si="0"/>
        <v>4264841057</v>
      </c>
    </row>
    <row r="42" spans="1:21">
      <c r="A42" s="24" t="s">
        <v>26</v>
      </c>
      <c r="C42" s="27" t="s">
        <v>156</v>
      </c>
      <c r="E42" s="28">
        <v>1003998</v>
      </c>
      <c r="F42" s="28"/>
      <c r="G42" s="28">
        <v>625</v>
      </c>
      <c r="H42" s="28"/>
      <c r="I42" s="28">
        <v>0</v>
      </c>
      <c r="J42" s="28"/>
      <c r="K42" s="28">
        <v>0</v>
      </c>
      <c r="L42" s="28"/>
      <c r="M42" s="28">
        <f t="shared" si="1"/>
        <v>0</v>
      </c>
      <c r="N42" s="28"/>
      <c r="O42" s="28">
        <v>1966165491</v>
      </c>
      <c r="P42" s="28"/>
      <c r="Q42" s="28">
        <v>78249245</v>
      </c>
      <c r="R42" s="28"/>
      <c r="S42" s="28">
        <f>O42-Q42</f>
        <v>1887916246</v>
      </c>
      <c r="U42" s="29"/>
    </row>
    <row r="43" spans="1:21">
      <c r="A43" s="24" t="s">
        <v>39</v>
      </c>
      <c r="C43" s="27" t="s">
        <v>145</v>
      </c>
      <c r="E43" s="28">
        <v>24672280</v>
      </c>
      <c r="F43" s="28"/>
      <c r="G43" s="28">
        <v>1300</v>
      </c>
      <c r="H43" s="28"/>
      <c r="I43" s="28">
        <v>0</v>
      </c>
      <c r="J43" s="28"/>
      <c r="K43" s="28">
        <v>0</v>
      </c>
      <c r="L43" s="28"/>
      <c r="M43" s="28">
        <f t="shared" si="1"/>
        <v>0</v>
      </c>
      <c r="N43" s="28"/>
      <c r="O43" s="28">
        <v>32073964000</v>
      </c>
      <c r="P43" s="28"/>
      <c r="Q43" s="28">
        <v>0</v>
      </c>
      <c r="R43" s="28"/>
      <c r="S43" s="28">
        <f t="shared" si="0"/>
        <v>32073964000</v>
      </c>
    </row>
    <row r="44" spans="1:21">
      <c r="A44" s="24" t="s">
        <v>50</v>
      </c>
      <c r="C44" s="27" t="s">
        <v>155</v>
      </c>
      <c r="E44" s="28">
        <v>3573734</v>
      </c>
      <c r="F44" s="28"/>
      <c r="G44" s="28">
        <v>450</v>
      </c>
      <c r="H44" s="28"/>
      <c r="I44" s="28">
        <v>0</v>
      </c>
      <c r="J44" s="28"/>
      <c r="K44" s="28">
        <v>0</v>
      </c>
      <c r="L44" s="28"/>
      <c r="M44" s="28">
        <f t="shared" si="1"/>
        <v>0</v>
      </c>
      <c r="N44" s="28"/>
      <c r="O44" s="28">
        <v>1608180300</v>
      </c>
      <c r="P44" s="28"/>
      <c r="Q44" s="28">
        <v>0</v>
      </c>
      <c r="R44" s="28"/>
      <c r="S44" s="28">
        <f>O44-Q44</f>
        <v>1608180300</v>
      </c>
    </row>
    <row r="45" spans="1:21">
      <c r="A45" s="24" t="s">
        <v>157</v>
      </c>
      <c r="C45" s="27" t="s">
        <v>158</v>
      </c>
      <c r="E45" s="28">
        <v>2500000</v>
      </c>
      <c r="F45" s="28"/>
      <c r="G45" s="28">
        <v>1700</v>
      </c>
      <c r="H45" s="28"/>
      <c r="I45" s="28">
        <v>0</v>
      </c>
      <c r="J45" s="28"/>
      <c r="K45" s="28">
        <v>0</v>
      </c>
      <c r="L45" s="28"/>
      <c r="M45" s="28">
        <f t="shared" si="1"/>
        <v>0</v>
      </c>
      <c r="N45" s="28"/>
      <c r="O45" s="28">
        <v>4250000000</v>
      </c>
      <c r="P45" s="28"/>
      <c r="Q45" s="28">
        <v>0</v>
      </c>
      <c r="R45" s="28"/>
      <c r="S45" s="28">
        <f>O45-Q45</f>
        <v>4250000000</v>
      </c>
    </row>
    <row r="46" spans="1:21">
      <c r="A46" s="24" t="s">
        <v>159</v>
      </c>
      <c r="C46" s="27" t="s">
        <v>160</v>
      </c>
      <c r="E46" s="28">
        <v>25453</v>
      </c>
      <c r="F46" s="28"/>
      <c r="G46" s="28">
        <v>40</v>
      </c>
      <c r="H46" s="28"/>
      <c r="I46" s="28">
        <v>0</v>
      </c>
      <c r="J46" s="28"/>
      <c r="K46" s="28">
        <v>0</v>
      </c>
      <c r="L46" s="28"/>
      <c r="M46" s="28">
        <f t="shared" si="1"/>
        <v>0</v>
      </c>
      <c r="N46" s="28"/>
      <c r="O46" s="28">
        <v>1018120</v>
      </c>
      <c r="P46" s="28"/>
      <c r="Q46" s="28">
        <v>0</v>
      </c>
      <c r="R46" s="28"/>
      <c r="S46" s="28">
        <f>O46-Q46</f>
        <v>1018120</v>
      </c>
    </row>
    <row r="47" spans="1:21" ht="21">
      <c r="A47" s="30" t="s">
        <v>206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>
        <v>61803</v>
      </c>
      <c r="P47" s="28"/>
      <c r="Q47" s="28">
        <v>0</v>
      </c>
      <c r="R47" s="28"/>
      <c r="S47" s="28">
        <f>O47-Q47</f>
        <v>61803</v>
      </c>
    </row>
    <row r="48" spans="1:21" ht="19.5" thickBot="1">
      <c r="E48" s="28"/>
      <c r="F48" s="28"/>
      <c r="G48" s="28"/>
      <c r="H48" s="28"/>
      <c r="I48" s="31">
        <f>SUM(I8:I47)</f>
        <v>63178516620</v>
      </c>
      <c r="J48" s="28"/>
      <c r="K48" s="31">
        <f>SUM(K8:K47)</f>
        <v>9046689000</v>
      </c>
      <c r="L48" s="28"/>
      <c r="M48" s="31">
        <f>SUM(M8:M47)</f>
        <v>54131827620</v>
      </c>
      <c r="N48" s="28"/>
      <c r="O48" s="31">
        <f>SUM(O8:O47)</f>
        <v>504716687844</v>
      </c>
      <c r="P48" s="28"/>
      <c r="Q48" s="31">
        <f>SUM(Q8:Q47)</f>
        <v>9418126881</v>
      </c>
      <c r="R48" s="28"/>
      <c r="S48" s="31">
        <f>SUM(S8:S47)</f>
        <v>495298560963</v>
      </c>
    </row>
    <row r="49" spans="5:19" ht="19.5" thickTop="1"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</row>
    <row r="50" spans="5:19">
      <c r="I50" s="29"/>
      <c r="K50" s="32"/>
      <c r="O50" s="29"/>
      <c r="Q50" s="29"/>
      <c r="S50" s="29"/>
    </row>
    <row r="51" spans="5:19">
      <c r="K51" s="29"/>
    </row>
    <row r="52" spans="5:19">
      <c r="K52" s="29"/>
      <c r="S52" s="29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66"/>
  <sheetViews>
    <sheetView rightToLeft="1" workbookViewId="0">
      <selection activeCell="S13" sqref="S13"/>
    </sheetView>
  </sheetViews>
  <sheetFormatPr defaultRowHeight="15"/>
  <cols>
    <col min="1" max="1" width="28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14.140625" style="1" bestFit="1" customWidth="1"/>
    <col min="20" max="16384" width="9.140625" style="1"/>
  </cols>
  <sheetData>
    <row r="2" spans="1:19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9" ht="23.25">
      <c r="A3" s="17" t="s">
        <v>107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9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9" ht="23.25">
      <c r="A6" s="17" t="s">
        <v>3</v>
      </c>
      <c r="C6" s="16" t="s">
        <v>109</v>
      </c>
      <c r="D6" s="16" t="s">
        <v>109</v>
      </c>
      <c r="E6" s="16" t="s">
        <v>109</v>
      </c>
      <c r="F6" s="16" t="s">
        <v>109</v>
      </c>
      <c r="G6" s="16" t="s">
        <v>109</v>
      </c>
      <c r="H6" s="16" t="s">
        <v>109</v>
      </c>
      <c r="I6" s="16" t="s">
        <v>109</v>
      </c>
      <c r="K6" s="16" t="s">
        <v>110</v>
      </c>
      <c r="L6" s="16" t="s">
        <v>110</v>
      </c>
      <c r="M6" s="16" t="s">
        <v>110</v>
      </c>
      <c r="N6" s="16" t="s">
        <v>110</v>
      </c>
      <c r="O6" s="16" t="s">
        <v>110</v>
      </c>
      <c r="P6" s="16" t="s">
        <v>110</v>
      </c>
      <c r="Q6" s="16" t="s">
        <v>110</v>
      </c>
    </row>
    <row r="7" spans="1:19" ht="23.25">
      <c r="A7" s="16" t="s">
        <v>3</v>
      </c>
      <c r="C7" s="16" t="s">
        <v>7</v>
      </c>
      <c r="E7" s="16" t="s">
        <v>161</v>
      </c>
      <c r="G7" s="16" t="s">
        <v>162</v>
      </c>
      <c r="I7" s="16" t="s">
        <v>163</v>
      </c>
      <c r="K7" s="16" t="s">
        <v>7</v>
      </c>
      <c r="M7" s="16" t="s">
        <v>161</v>
      </c>
      <c r="O7" s="16" t="s">
        <v>162</v>
      </c>
      <c r="Q7" s="16" t="s">
        <v>163</v>
      </c>
    </row>
    <row r="8" spans="1:19" ht="18.75">
      <c r="A8" s="2" t="s">
        <v>47</v>
      </c>
      <c r="C8" s="4">
        <v>4208399</v>
      </c>
      <c r="D8" s="4"/>
      <c r="E8" s="4">
        <v>135206163718</v>
      </c>
      <c r="F8" s="4"/>
      <c r="G8" s="4">
        <v>112114021895</v>
      </c>
      <c r="H8" s="4"/>
      <c r="I8" s="4">
        <f>E8-G8</f>
        <v>23092141823</v>
      </c>
      <c r="J8" s="4"/>
      <c r="K8" s="4">
        <v>4208399</v>
      </c>
      <c r="L8" s="4"/>
      <c r="M8" s="4">
        <v>135206163718</v>
      </c>
      <c r="N8" s="4"/>
      <c r="O8" s="4">
        <v>103919488803</v>
      </c>
      <c r="P8" s="4"/>
      <c r="Q8" s="4">
        <f>M8-O8</f>
        <v>31286674915</v>
      </c>
    </row>
    <row r="9" spans="1:19" ht="18.75">
      <c r="A9" s="2" t="s">
        <v>39</v>
      </c>
      <c r="C9" s="4">
        <v>49050723</v>
      </c>
      <c r="D9" s="4"/>
      <c r="E9" s="4">
        <v>887411455806</v>
      </c>
      <c r="F9" s="4"/>
      <c r="G9" s="4">
        <v>821099390976</v>
      </c>
      <c r="H9" s="4"/>
      <c r="I9" s="4">
        <f t="shared" ref="I9:I60" si="0">E9-G9</f>
        <v>66312064830</v>
      </c>
      <c r="J9" s="4"/>
      <c r="K9" s="4">
        <v>49050723</v>
      </c>
      <c r="L9" s="4"/>
      <c r="M9" s="4">
        <v>887411455806</v>
      </c>
      <c r="N9" s="4"/>
      <c r="O9" s="4">
        <v>607771624926</v>
      </c>
      <c r="P9" s="4"/>
      <c r="Q9" s="4">
        <f t="shared" ref="Q9:Q60" si="1">M9-O9</f>
        <v>279639830880</v>
      </c>
    </row>
    <row r="10" spans="1:19" ht="18.75">
      <c r="A10" s="2" t="s">
        <v>64</v>
      </c>
      <c r="C10" s="4">
        <v>13035030</v>
      </c>
      <c r="D10" s="4"/>
      <c r="E10" s="4">
        <v>410233549953</v>
      </c>
      <c r="F10" s="4"/>
      <c r="G10" s="4">
        <v>335468938986</v>
      </c>
      <c r="H10" s="4"/>
      <c r="I10" s="4">
        <f t="shared" si="0"/>
        <v>74764610967</v>
      </c>
      <c r="J10" s="4"/>
      <c r="K10" s="4">
        <v>13035030</v>
      </c>
      <c r="L10" s="4"/>
      <c r="M10" s="4">
        <v>410233549953</v>
      </c>
      <c r="N10" s="4"/>
      <c r="O10" s="4">
        <v>259168223023</v>
      </c>
      <c r="P10" s="4"/>
      <c r="Q10" s="4">
        <f t="shared" si="1"/>
        <v>151065326930</v>
      </c>
    </row>
    <row r="11" spans="1:19" ht="18.75">
      <c r="A11" s="2" t="s">
        <v>21</v>
      </c>
      <c r="C11" s="4">
        <v>21450000</v>
      </c>
      <c r="D11" s="4"/>
      <c r="E11" s="4">
        <v>409602775725</v>
      </c>
      <c r="F11" s="4"/>
      <c r="G11" s="4">
        <v>350113356450</v>
      </c>
      <c r="H11" s="4"/>
      <c r="I11" s="4">
        <f t="shared" si="0"/>
        <v>59489419275</v>
      </c>
      <c r="J11" s="4"/>
      <c r="K11" s="4">
        <v>21450000</v>
      </c>
      <c r="L11" s="4"/>
      <c r="M11" s="4">
        <v>409602775725</v>
      </c>
      <c r="N11" s="4"/>
      <c r="O11" s="4">
        <v>386179537275</v>
      </c>
      <c r="P11" s="4"/>
      <c r="Q11" s="4">
        <f t="shared" si="1"/>
        <v>23423238450</v>
      </c>
    </row>
    <row r="12" spans="1:19" ht="18.75">
      <c r="A12" s="2" t="s">
        <v>20</v>
      </c>
      <c r="C12" s="4">
        <v>25792832</v>
      </c>
      <c r="D12" s="4"/>
      <c r="E12" s="4">
        <v>352797657578</v>
      </c>
      <c r="F12" s="4"/>
      <c r="G12" s="4">
        <v>285366128550</v>
      </c>
      <c r="H12" s="4"/>
      <c r="I12" s="4">
        <f t="shared" si="0"/>
        <v>67431529028</v>
      </c>
      <c r="J12" s="4"/>
      <c r="K12" s="4">
        <v>25792832</v>
      </c>
      <c r="L12" s="4"/>
      <c r="M12" s="4">
        <v>352797657578</v>
      </c>
      <c r="N12" s="4"/>
      <c r="O12" s="4">
        <v>233738385567</v>
      </c>
      <c r="P12" s="4"/>
      <c r="Q12" s="4">
        <f t="shared" si="1"/>
        <v>119059272011</v>
      </c>
    </row>
    <row r="13" spans="1:19" ht="18.75">
      <c r="A13" s="2" t="s">
        <v>68</v>
      </c>
      <c r="C13" s="4">
        <v>8986113</v>
      </c>
      <c r="D13" s="4"/>
      <c r="E13" s="4">
        <v>55829035172</v>
      </c>
      <c r="F13" s="4"/>
      <c r="G13" s="4">
        <v>39264371447</v>
      </c>
      <c r="H13" s="4"/>
      <c r="I13" s="4">
        <f t="shared" si="0"/>
        <v>16564663725</v>
      </c>
      <c r="J13" s="4"/>
      <c r="K13" s="4">
        <v>8986113</v>
      </c>
      <c r="L13" s="4"/>
      <c r="M13" s="4">
        <v>55829035172</v>
      </c>
      <c r="N13" s="4"/>
      <c r="O13" s="4">
        <v>36463016618</v>
      </c>
      <c r="P13" s="4"/>
      <c r="Q13" s="4">
        <f t="shared" si="1"/>
        <v>19366018554</v>
      </c>
      <c r="S13" s="4"/>
    </row>
    <row r="14" spans="1:19" ht="18.75">
      <c r="A14" s="2" t="s">
        <v>63</v>
      </c>
      <c r="C14" s="4">
        <v>80369567</v>
      </c>
      <c r="D14" s="4"/>
      <c r="E14" s="4">
        <v>635935289887</v>
      </c>
      <c r="F14" s="4"/>
      <c r="G14" s="4">
        <v>605979570980</v>
      </c>
      <c r="H14" s="4"/>
      <c r="I14" s="4">
        <f t="shared" si="0"/>
        <v>29955718907</v>
      </c>
      <c r="J14" s="4"/>
      <c r="K14" s="4">
        <v>80369567</v>
      </c>
      <c r="L14" s="4"/>
      <c r="M14" s="4">
        <v>635935289887</v>
      </c>
      <c r="N14" s="4"/>
      <c r="O14" s="4">
        <v>464338533290</v>
      </c>
      <c r="P14" s="4"/>
      <c r="Q14" s="4">
        <f t="shared" si="1"/>
        <v>171596756597</v>
      </c>
    </row>
    <row r="15" spans="1:19" ht="18.75">
      <c r="A15" s="2" t="s">
        <v>70</v>
      </c>
      <c r="C15" s="4">
        <v>6666666</v>
      </c>
      <c r="D15" s="4"/>
      <c r="E15" s="4">
        <v>53281074671</v>
      </c>
      <c r="F15" s="4"/>
      <c r="G15" s="4">
        <v>51886186238</v>
      </c>
      <c r="H15" s="4"/>
      <c r="I15" s="4">
        <f t="shared" si="0"/>
        <v>1394888433</v>
      </c>
      <c r="J15" s="4"/>
      <c r="K15" s="4">
        <v>6666666</v>
      </c>
      <c r="L15" s="4"/>
      <c r="M15" s="4">
        <v>53281074671</v>
      </c>
      <c r="N15" s="4"/>
      <c r="O15" s="4">
        <v>51886186238</v>
      </c>
      <c r="P15" s="4"/>
      <c r="Q15" s="4">
        <f t="shared" si="1"/>
        <v>1394888433</v>
      </c>
    </row>
    <row r="16" spans="1:19" ht="18.75">
      <c r="A16" s="2" t="s">
        <v>53</v>
      </c>
      <c r="C16" s="4">
        <v>131755502</v>
      </c>
      <c r="D16" s="4"/>
      <c r="E16" s="4">
        <v>825120807607</v>
      </c>
      <c r="F16" s="4"/>
      <c r="G16" s="4">
        <v>809844209587</v>
      </c>
      <c r="H16" s="4"/>
      <c r="I16" s="4">
        <f t="shared" si="0"/>
        <v>15276598020</v>
      </c>
      <c r="J16" s="4"/>
      <c r="K16" s="4">
        <v>131755502</v>
      </c>
      <c r="L16" s="4"/>
      <c r="M16" s="4">
        <v>825120807607</v>
      </c>
      <c r="N16" s="4"/>
      <c r="O16" s="4">
        <v>620372892562</v>
      </c>
      <c r="P16" s="4"/>
      <c r="Q16" s="4">
        <f t="shared" si="1"/>
        <v>204747915045</v>
      </c>
    </row>
    <row r="17" spans="1:17" ht="18.75">
      <c r="A17" s="2" t="s">
        <v>52</v>
      </c>
      <c r="C17" s="4">
        <v>42361939</v>
      </c>
      <c r="D17" s="4"/>
      <c r="E17" s="4">
        <v>181493606345</v>
      </c>
      <c r="F17" s="4"/>
      <c r="G17" s="4">
        <v>170545036124</v>
      </c>
      <c r="H17" s="4"/>
      <c r="I17" s="4">
        <f t="shared" si="0"/>
        <v>10948570221</v>
      </c>
      <c r="J17" s="4"/>
      <c r="K17" s="4">
        <v>42361939</v>
      </c>
      <c r="L17" s="4"/>
      <c r="M17" s="4">
        <v>181493606345</v>
      </c>
      <c r="N17" s="4"/>
      <c r="O17" s="4">
        <v>155274906971</v>
      </c>
      <c r="P17" s="4"/>
      <c r="Q17" s="4">
        <f t="shared" si="1"/>
        <v>26218699374</v>
      </c>
    </row>
    <row r="18" spans="1:17" ht="18.75">
      <c r="A18" s="2" t="s">
        <v>42</v>
      </c>
      <c r="C18" s="4">
        <v>14577844</v>
      </c>
      <c r="D18" s="4"/>
      <c r="E18" s="4">
        <v>110132404294</v>
      </c>
      <c r="F18" s="4"/>
      <c r="G18" s="4">
        <v>83323858512</v>
      </c>
      <c r="H18" s="4"/>
      <c r="I18" s="4">
        <f t="shared" si="0"/>
        <v>26808545782</v>
      </c>
      <c r="J18" s="4"/>
      <c r="K18" s="4">
        <v>14577844</v>
      </c>
      <c r="L18" s="4"/>
      <c r="M18" s="4">
        <v>110132404294</v>
      </c>
      <c r="N18" s="4"/>
      <c r="O18" s="4">
        <v>74853739585</v>
      </c>
      <c r="P18" s="4"/>
      <c r="Q18" s="4">
        <f t="shared" si="1"/>
        <v>35278664709</v>
      </c>
    </row>
    <row r="19" spans="1:17" ht="18.75">
      <c r="A19" s="2" t="s">
        <v>19</v>
      </c>
      <c r="C19" s="4">
        <v>4826474</v>
      </c>
      <c r="D19" s="4"/>
      <c r="E19" s="4">
        <v>92980520576</v>
      </c>
      <c r="F19" s="4"/>
      <c r="G19" s="4">
        <v>75399783337</v>
      </c>
      <c r="H19" s="4"/>
      <c r="I19" s="4">
        <f t="shared" si="0"/>
        <v>17580737239</v>
      </c>
      <c r="J19" s="4"/>
      <c r="K19" s="4">
        <v>4826474</v>
      </c>
      <c r="L19" s="4"/>
      <c r="M19" s="4">
        <v>92980520576</v>
      </c>
      <c r="N19" s="4"/>
      <c r="O19" s="4">
        <v>56333980809</v>
      </c>
      <c r="P19" s="4"/>
      <c r="Q19" s="4">
        <f t="shared" si="1"/>
        <v>36646539767</v>
      </c>
    </row>
    <row r="20" spans="1:17" ht="18.75">
      <c r="A20" s="2" t="s">
        <v>67</v>
      </c>
      <c r="C20" s="4">
        <v>10200</v>
      </c>
      <c r="D20" s="4"/>
      <c r="E20" s="4">
        <v>465323353</v>
      </c>
      <c r="F20" s="4"/>
      <c r="G20" s="4">
        <v>465323353</v>
      </c>
      <c r="H20" s="4"/>
      <c r="I20" s="4">
        <f t="shared" si="0"/>
        <v>0</v>
      </c>
      <c r="J20" s="4"/>
      <c r="K20" s="4">
        <v>10200</v>
      </c>
      <c r="L20" s="4"/>
      <c r="M20" s="4">
        <v>465323353</v>
      </c>
      <c r="N20" s="4"/>
      <c r="O20" s="4">
        <v>465323353</v>
      </c>
      <c r="P20" s="4"/>
      <c r="Q20" s="4">
        <f t="shared" si="1"/>
        <v>0</v>
      </c>
    </row>
    <row r="21" spans="1:17" ht="18.75">
      <c r="A21" s="2" t="s">
        <v>54</v>
      </c>
      <c r="C21" s="4">
        <v>20561893</v>
      </c>
      <c r="D21" s="4"/>
      <c r="E21" s="4">
        <v>144507616638</v>
      </c>
      <c r="F21" s="4"/>
      <c r="G21" s="4">
        <v>116505433498</v>
      </c>
      <c r="H21" s="4"/>
      <c r="I21" s="4">
        <f t="shared" si="0"/>
        <v>28002183140</v>
      </c>
      <c r="J21" s="4"/>
      <c r="K21" s="4">
        <v>20561893</v>
      </c>
      <c r="L21" s="4"/>
      <c r="M21" s="4">
        <v>144507616638</v>
      </c>
      <c r="N21" s="4"/>
      <c r="O21" s="4">
        <v>100092801463</v>
      </c>
      <c r="P21" s="4"/>
      <c r="Q21" s="4">
        <f t="shared" si="1"/>
        <v>44414815175</v>
      </c>
    </row>
    <row r="22" spans="1:17" ht="18.75">
      <c r="A22" s="2" t="s">
        <v>57</v>
      </c>
      <c r="C22" s="4">
        <v>73874355</v>
      </c>
      <c r="D22" s="4"/>
      <c r="E22" s="4">
        <v>195263140080</v>
      </c>
      <c r="F22" s="4"/>
      <c r="G22" s="4">
        <v>148999214450</v>
      </c>
      <c r="H22" s="4"/>
      <c r="I22" s="4">
        <f t="shared" si="0"/>
        <v>46263925630</v>
      </c>
      <c r="J22" s="4"/>
      <c r="K22" s="4">
        <v>73874355</v>
      </c>
      <c r="L22" s="4"/>
      <c r="M22" s="4">
        <v>195263140080</v>
      </c>
      <c r="N22" s="4"/>
      <c r="O22" s="4">
        <v>144897852653</v>
      </c>
      <c r="P22" s="4"/>
      <c r="Q22" s="4">
        <f t="shared" si="1"/>
        <v>50365287427</v>
      </c>
    </row>
    <row r="23" spans="1:17" ht="18.75">
      <c r="A23" s="2" t="s">
        <v>55</v>
      </c>
      <c r="C23" s="4">
        <v>4592065</v>
      </c>
      <c r="D23" s="4"/>
      <c r="E23" s="4">
        <v>54959496247</v>
      </c>
      <c r="F23" s="4"/>
      <c r="G23" s="4">
        <v>37861547363</v>
      </c>
      <c r="H23" s="4"/>
      <c r="I23" s="4">
        <f t="shared" si="0"/>
        <v>17097948884</v>
      </c>
      <c r="J23" s="4"/>
      <c r="K23" s="4">
        <v>4592065</v>
      </c>
      <c r="L23" s="4"/>
      <c r="M23" s="4">
        <v>54959496247</v>
      </c>
      <c r="N23" s="4"/>
      <c r="O23" s="4">
        <v>37298172801</v>
      </c>
      <c r="P23" s="4"/>
      <c r="Q23" s="4">
        <f t="shared" si="1"/>
        <v>17661323446</v>
      </c>
    </row>
    <row r="24" spans="1:17" ht="18.75">
      <c r="A24" s="2" t="s">
        <v>40</v>
      </c>
      <c r="C24" s="4">
        <v>4500462</v>
      </c>
      <c r="D24" s="4"/>
      <c r="E24" s="4">
        <v>62765790042</v>
      </c>
      <c r="F24" s="4"/>
      <c r="G24" s="4">
        <v>51313158360</v>
      </c>
      <c r="H24" s="4"/>
      <c r="I24" s="4">
        <f t="shared" si="0"/>
        <v>11452631682</v>
      </c>
      <c r="J24" s="4"/>
      <c r="K24" s="4">
        <v>4500462</v>
      </c>
      <c r="L24" s="4"/>
      <c r="M24" s="4">
        <v>62765790042</v>
      </c>
      <c r="N24" s="4"/>
      <c r="O24" s="4">
        <v>46582306983</v>
      </c>
      <c r="P24" s="4"/>
      <c r="Q24" s="4">
        <f t="shared" si="1"/>
        <v>16183483059</v>
      </c>
    </row>
    <row r="25" spans="1:17" ht="18.75">
      <c r="A25" s="2" t="s">
        <v>44</v>
      </c>
      <c r="C25" s="4">
        <v>33316346</v>
      </c>
      <c r="D25" s="4"/>
      <c r="E25" s="4">
        <v>696142750842</v>
      </c>
      <c r="F25" s="4"/>
      <c r="G25" s="4">
        <v>627257074260</v>
      </c>
      <c r="H25" s="4"/>
      <c r="I25" s="4">
        <f t="shared" si="0"/>
        <v>68885676582</v>
      </c>
      <c r="J25" s="4"/>
      <c r="K25" s="4">
        <v>33316346</v>
      </c>
      <c r="L25" s="4"/>
      <c r="M25" s="4">
        <v>696142750842</v>
      </c>
      <c r="N25" s="4"/>
      <c r="O25" s="4">
        <v>512208536183</v>
      </c>
      <c r="P25" s="4"/>
      <c r="Q25" s="4">
        <f t="shared" si="1"/>
        <v>183934214659</v>
      </c>
    </row>
    <row r="26" spans="1:17" ht="18.75">
      <c r="A26" s="2" t="s">
        <v>43</v>
      </c>
      <c r="C26" s="4">
        <v>13442736</v>
      </c>
      <c r="D26" s="4"/>
      <c r="E26" s="4">
        <v>130954966863</v>
      </c>
      <c r="F26" s="4"/>
      <c r="G26" s="4">
        <v>129269322736</v>
      </c>
      <c r="H26" s="4"/>
      <c r="I26" s="4">
        <f t="shared" si="0"/>
        <v>1685644127</v>
      </c>
      <c r="J26" s="4"/>
      <c r="K26" s="4">
        <v>13442736</v>
      </c>
      <c r="L26" s="4"/>
      <c r="M26" s="4">
        <v>130954966863</v>
      </c>
      <c r="N26" s="4"/>
      <c r="O26" s="4">
        <v>84177410525</v>
      </c>
      <c r="P26" s="4"/>
      <c r="Q26" s="4">
        <f t="shared" si="1"/>
        <v>46777556338</v>
      </c>
    </row>
    <row r="27" spans="1:17" ht="18.75">
      <c r="A27" s="2" t="s">
        <v>45</v>
      </c>
      <c r="C27" s="4">
        <v>24443116</v>
      </c>
      <c r="D27" s="4"/>
      <c r="E27" s="4">
        <v>671344883474</v>
      </c>
      <c r="F27" s="4"/>
      <c r="G27" s="4">
        <v>662436817346</v>
      </c>
      <c r="H27" s="4"/>
      <c r="I27" s="4">
        <f t="shared" si="0"/>
        <v>8908066128</v>
      </c>
      <c r="J27" s="4"/>
      <c r="K27" s="4">
        <v>24443116</v>
      </c>
      <c r="L27" s="4"/>
      <c r="M27" s="4">
        <v>671344883474</v>
      </c>
      <c r="N27" s="4"/>
      <c r="O27" s="4">
        <v>355356562417</v>
      </c>
      <c r="P27" s="4"/>
      <c r="Q27" s="4">
        <f t="shared" si="1"/>
        <v>315988321057</v>
      </c>
    </row>
    <row r="28" spans="1:17" ht="18.75">
      <c r="A28" s="2" t="s">
        <v>51</v>
      </c>
      <c r="C28" s="4">
        <v>5433095</v>
      </c>
      <c r="D28" s="4"/>
      <c r="E28" s="4">
        <v>156622274457</v>
      </c>
      <c r="F28" s="4"/>
      <c r="G28" s="4">
        <v>126431980863</v>
      </c>
      <c r="H28" s="4"/>
      <c r="I28" s="4">
        <f t="shared" si="0"/>
        <v>30190293594</v>
      </c>
      <c r="J28" s="4"/>
      <c r="K28" s="4">
        <v>5433095</v>
      </c>
      <c r="L28" s="4"/>
      <c r="M28" s="4">
        <v>156622274457</v>
      </c>
      <c r="N28" s="4"/>
      <c r="O28" s="4">
        <v>109717399184</v>
      </c>
      <c r="P28" s="4"/>
      <c r="Q28" s="4">
        <f t="shared" si="1"/>
        <v>46904875273</v>
      </c>
    </row>
    <row r="29" spans="1:17" ht="18.75">
      <c r="A29" s="2" t="s">
        <v>60</v>
      </c>
      <c r="C29" s="4">
        <v>3100000</v>
      </c>
      <c r="D29" s="4"/>
      <c r="E29" s="4">
        <v>133739487000</v>
      </c>
      <c r="F29" s="4"/>
      <c r="G29" s="4">
        <v>100766848500</v>
      </c>
      <c r="H29" s="4"/>
      <c r="I29" s="4">
        <f t="shared" si="0"/>
        <v>32972638500</v>
      </c>
      <c r="J29" s="4"/>
      <c r="K29" s="4">
        <v>3100000</v>
      </c>
      <c r="L29" s="4"/>
      <c r="M29" s="4">
        <v>133739487000</v>
      </c>
      <c r="N29" s="4"/>
      <c r="O29" s="4">
        <v>82246702950</v>
      </c>
      <c r="P29" s="4"/>
      <c r="Q29" s="4">
        <f t="shared" si="1"/>
        <v>51492784050</v>
      </c>
    </row>
    <row r="30" spans="1:17" ht="18.75">
      <c r="A30" s="2" t="s">
        <v>31</v>
      </c>
      <c r="C30" s="4">
        <v>7000001</v>
      </c>
      <c r="D30" s="4"/>
      <c r="E30" s="4">
        <v>67287254112</v>
      </c>
      <c r="F30" s="4"/>
      <c r="G30" s="4">
        <v>50133614385</v>
      </c>
      <c r="H30" s="4"/>
      <c r="I30" s="4">
        <f t="shared" si="0"/>
        <v>17153639727</v>
      </c>
      <c r="J30" s="4"/>
      <c r="K30" s="4">
        <v>7000001</v>
      </c>
      <c r="L30" s="4"/>
      <c r="M30" s="4">
        <v>67287254112</v>
      </c>
      <c r="N30" s="4"/>
      <c r="O30" s="4">
        <v>40566808115</v>
      </c>
      <c r="P30" s="4"/>
      <c r="Q30" s="4">
        <f t="shared" si="1"/>
        <v>26720445997</v>
      </c>
    </row>
    <row r="31" spans="1:17" ht="18.75">
      <c r="A31" s="2" t="s">
        <v>30</v>
      </c>
      <c r="C31" s="4">
        <v>8292928</v>
      </c>
      <c r="D31" s="4"/>
      <c r="E31" s="4">
        <v>86063028218</v>
      </c>
      <c r="F31" s="4"/>
      <c r="G31" s="4">
        <v>59100195499</v>
      </c>
      <c r="H31" s="4"/>
      <c r="I31" s="4">
        <f t="shared" si="0"/>
        <v>26962832719</v>
      </c>
      <c r="J31" s="4"/>
      <c r="K31" s="4">
        <v>8292928</v>
      </c>
      <c r="L31" s="4"/>
      <c r="M31" s="4">
        <v>86063028218</v>
      </c>
      <c r="N31" s="4"/>
      <c r="O31" s="4">
        <v>73734563081</v>
      </c>
      <c r="P31" s="4"/>
      <c r="Q31" s="4">
        <f t="shared" si="1"/>
        <v>12328465137</v>
      </c>
    </row>
    <row r="32" spans="1:17" ht="18.75">
      <c r="A32" s="2" t="s">
        <v>37</v>
      </c>
      <c r="C32" s="4">
        <v>5000000</v>
      </c>
      <c r="D32" s="4"/>
      <c r="E32" s="4">
        <v>167646532500</v>
      </c>
      <c r="F32" s="4"/>
      <c r="G32" s="4">
        <v>143540820000</v>
      </c>
      <c r="H32" s="4"/>
      <c r="I32" s="4">
        <f t="shared" si="0"/>
        <v>24105712500</v>
      </c>
      <c r="J32" s="4"/>
      <c r="K32" s="4">
        <v>5000000</v>
      </c>
      <c r="L32" s="4"/>
      <c r="M32" s="4">
        <v>167646532500</v>
      </c>
      <c r="N32" s="4"/>
      <c r="O32" s="4">
        <v>115586349680</v>
      </c>
      <c r="P32" s="4"/>
      <c r="Q32" s="4">
        <f t="shared" si="1"/>
        <v>52060182820</v>
      </c>
    </row>
    <row r="33" spans="1:17" ht="18.75">
      <c r="A33" s="2" t="s">
        <v>24</v>
      </c>
      <c r="C33" s="4">
        <v>1499472</v>
      </c>
      <c r="D33" s="4"/>
      <c r="E33" s="4">
        <v>44865559262</v>
      </c>
      <c r="F33" s="4"/>
      <c r="G33" s="4">
        <v>35027928327</v>
      </c>
      <c r="H33" s="4"/>
      <c r="I33" s="4">
        <f t="shared" si="0"/>
        <v>9837630935</v>
      </c>
      <c r="J33" s="4"/>
      <c r="K33" s="4">
        <v>1499472</v>
      </c>
      <c r="L33" s="4"/>
      <c r="M33" s="4">
        <v>44865559262</v>
      </c>
      <c r="N33" s="4"/>
      <c r="O33" s="4">
        <v>35197246525</v>
      </c>
      <c r="P33" s="4"/>
      <c r="Q33" s="4">
        <f t="shared" si="1"/>
        <v>9668312737</v>
      </c>
    </row>
    <row r="34" spans="1:17" ht="18.75">
      <c r="A34" s="2" t="s">
        <v>34</v>
      </c>
      <c r="C34" s="4">
        <v>3422088</v>
      </c>
      <c r="D34" s="4"/>
      <c r="E34" s="4">
        <v>55890367650</v>
      </c>
      <c r="F34" s="4"/>
      <c r="G34" s="4">
        <v>45140911668</v>
      </c>
      <c r="H34" s="4"/>
      <c r="I34" s="4">
        <f t="shared" si="0"/>
        <v>10749455982</v>
      </c>
      <c r="J34" s="4"/>
      <c r="K34" s="4">
        <v>3422088</v>
      </c>
      <c r="L34" s="4"/>
      <c r="M34" s="4">
        <v>55890367650</v>
      </c>
      <c r="N34" s="4"/>
      <c r="O34" s="4">
        <v>29659036353</v>
      </c>
      <c r="P34" s="4"/>
      <c r="Q34" s="4">
        <f t="shared" si="1"/>
        <v>26231331297</v>
      </c>
    </row>
    <row r="35" spans="1:17" ht="18.75">
      <c r="A35" s="2" t="s">
        <v>32</v>
      </c>
      <c r="C35" s="4">
        <v>5613195</v>
      </c>
      <c r="D35" s="4"/>
      <c r="E35" s="4">
        <v>189713080651</v>
      </c>
      <c r="F35" s="4"/>
      <c r="G35" s="4">
        <v>154162714127</v>
      </c>
      <c r="H35" s="4"/>
      <c r="I35" s="4">
        <f t="shared" si="0"/>
        <v>35550366524</v>
      </c>
      <c r="J35" s="4"/>
      <c r="K35" s="4">
        <v>5613195</v>
      </c>
      <c r="L35" s="4"/>
      <c r="M35" s="4">
        <v>189713080651</v>
      </c>
      <c r="N35" s="4"/>
      <c r="O35" s="4">
        <v>127922516879</v>
      </c>
      <c r="P35" s="4"/>
      <c r="Q35" s="4">
        <f t="shared" si="1"/>
        <v>61790563772</v>
      </c>
    </row>
    <row r="36" spans="1:17" ht="18.75">
      <c r="A36" s="2" t="s">
        <v>58</v>
      </c>
      <c r="C36" s="4">
        <v>9924850</v>
      </c>
      <c r="D36" s="4"/>
      <c r="E36" s="4">
        <v>431036677155</v>
      </c>
      <c r="F36" s="4"/>
      <c r="G36" s="4">
        <v>372927131986</v>
      </c>
      <c r="H36" s="4"/>
      <c r="I36" s="4">
        <f t="shared" si="0"/>
        <v>58109545169</v>
      </c>
      <c r="J36" s="4"/>
      <c r="K36" s="4">
        <v>9924850</v>
      </c>
      <c r="L36" s="4"/>
      <c r="M36" s="4">
        <v>431036677155</v>
      </c>
      <c r="N36" s="4"/>
      <c r="O36" s="4">
        <v>309672314156</v>
      </c>
      <c r="P36" s="4"/>
      <c r="Q36" s="4">
        <f t="shared" si="1"/>
        <v>121364362999</v>
      </c>
    </row>
    <row r="37" spans="1:17" ht="18.75">
      <c r="A37" s="2" t="s">
        <v>61</v>
      </c>
      <c r="C37" s="4">
        <v>10180428</v>
      </c>
      <c r="D37" s="4"/>
      <c r="E37" s="4">
        <v>170721944628</v>
      </c>
      <c r="F37" s="4"/>
      <c r="G37" s="4">
        <v>142082756525</v>
      </c>
      <c r="H37" s="4"/>
      <c r="I37" s="4">
        <f t="shared" si="0"/>
        <v>28639188103</v>
      </c>
      <c r="J37" s="4"/>
      <c r="K37" s="4">
        <v>10180428</v>
      </c>
      <c r="L37" s="4"/>
      <c r="M37" s="4">
        <v>170721944628</v>
      </c>
      <c r="N37" s="4"/>
      <c r="O37" s="4">
        <v>98442361733</v>
      </c>
      <c r="P37" s="4"/>
      <c r="Q37" s="4">
        <f t="shared" si="1"/>
        <v>72279582895</v>
      </c>
    </row>
    <row r="38" spans="1:17" ht="18.75">
      <c r="A38" s="2" t="s">
        <v>49</v>
      </c>
      <c r="C38" s="4">
        <v>10600000</v>
      </c>
      <c r="D38" s="4"/>
      <c r="E38" s="4">
        <v>136663982100</v>
      </c>
      <c r="F38" s="4"/>
      <c r="G38" s="4">
        <v>114641798400</v>
      </c>
      <c r="H38" s="4"/>
      <c r="I38" s="4">
        <f t="shared" si="0"/>
        <v>22022183700</v>
      </c>
      <c r="J38" s="4"/>
      <c r="K38" s="4">
        <v>10600000</v>
      </c>
      <c r="L38" s="4"/>
      <c r="M38" s="4">
        <v>136663982100</v>
      </c>
      <c r="N38" s="4"/>
      <c r="O38" s="4">
        <v>88299473741</v>
      </c>
      <c r="P38" s="4"/>
      <c r="Q38" s="4">
        <f t="shared" si="1"/>
        <v>48364508359</v>
      </c>
    </row>
    <row r="39" spans="1:17" ht="18.75">
      <c r="A39" s="2" t="s">
        <v>35</v>
      </c>
      <c r="C39" s="4">
        <v>27677331</v>
      </c>
      <c r="D39" s="4"/>
      <c r="E39" s="4">
        <v>536496692170</v>
      </c>
      <c r="F39" s="4"/>
      <c r="G39" s="4">
        <v>475693733724</v>
      </c>
      <c r="H39" s="4"/>
      <c r="I39" s="4">
        <f t="shared" si="0"/>
        <v>60802958446</v>
      </c>
      <c r="J39" s="4"/>
      <c r="K39" s="4">
        <v>27677331</v>
      </c>
      <c r="L39" s="4"/>
      <c r="M39" s="4">
        <v>536496692170</v>
      </c>
      <c r="N39" s="4"/>
      <c r="O39" s="4">
        <v>373814966975</v>
      </c>
      <c r="P39" s="4"/>
      <c r="Q39" s="4">
        <f t="shared" si="1"/>
        <v>162681725195</v>
      </c>
    </row>
    <row r="40" spans="1:17" ht="18.75">
      <c r="A40" s="2" t="s">
        <v>25</v>
      </c>
      <c r="C40" s="4">
        <v>1344311</v>
      </c>
      <c r="D40" s="4"/>
      <c r="E40" s="4">
        <v>259164417071</v>
      </c>
      <c r="F40" s="4"/>
      <c r="G40" s="4">
        <v>236527285870</v>
      </c>
      <c r="H40" s="4"/>
      <c r="I40" s="4">
        <f t="shared" si="0"/>
        <v>22637131201</v>
      </c>
      <c r="J40" s="4"/>
      <c r="K40" s="4">
        <v>1344311</v>
      </c>
      <c r="L40" s="4"/>
      <c r="M40" s="4">
        <v>259164417071</v>
      </c>
      <c r="N40" s="4"/>
      <c r="O40" s="4">
        <v>189727623221</v>
      </c>
      <c r="P40" s="4"/>
      <c r="Q40" s="4">
        <f t="shared" si="1"/>
        <v>69436793850</v>
      </c>
    </row>
    <row r="41" spans="1:17" ht="18.75">
      <c r="A41" s="2" t="s">
        <v>22</v>
      </c>
      <c r="C41" s="4">
        <v>9079999</v>
      </c>
      <c r="D41" s="4"/>
      <c r="E41" s="4">
        <v>162467514107</v>
      </c>
      <c r="F41" s="4"/>
      <c r="G41" s="4">
        <v>144949429149</v>
      </c>
      <c r="H41" s="4"/>
      <c r="I41" s="4">
        <f t="shared" si="0"/>
        <v>17518084958</v>
      </c>
      <c r="J41" s="4"/>
      <c r="K41" s="4">
        <v>9079999</v>
      </c>
      <c r="L41" s="4"/>
      <c r="M41" s="4">
        <v>162467514107</v>
      </c>
      <c r="N41" s="4"/>
      <c r="O41" s="4">
        <v>107567858304</v>
      </c>
      <c r="P41" s="4"/>
      <c r="Q41" s="4">
        <f t="shared" si="1"/>
        <v>54899655803</v>
      </c>
    </row>
    <row r="42" spans="1:17" ht="18.75">
      <c r="A42" s="2" t="s">
        <v>50</v>
      </c>
      <c r="C42" s="4">
        <v>10793727</v>
      </c>
      <c r="D42" s="4"/>
      <c r="E42" s="4">
        <v>138410605784</v>
      </c>
      <c r="F42" s="4"/>
      <c r="G42" s="4">
        <v>113376771744</v>
      </c>
      <c r="H42" s="4"/>
      <c r="I42" s="4">
        <f t="shared" si="0"/>
        <v>25033834040</v>
      </c>
      <c r="J42" s="4"/>
      <c r="K42" s="4">
        <v>10793727</v>
      </c>
      <c r="L42" s="4"/>
      <c r="M42" s="4">
        <v>138410605784</v>
      </c>
      <c r="N42" s="4"/>
      <c r="O42" s="4">
        <v>84012020003</v>
      </c>
      <c r="P42" s="4"/>
      <c r="Q42" s="4">
        <f t="shared" si="1"/>
        <v>54398585781</v>
      </c>
    </row>
    <row r="43" spans="1:17" ht="18.75">
      <c r="A43" s="2" t="s">
        <v>62</v>
      </c>
      <c r="C43" s="4">
        <v>9692308</v>
      </c>
      <c r="D43" s="4"/>
      <c r="E43" s="4">
        <v>85459245866</v>
      </c>
      <c r="F43" s="4"/>
      <c r="G43" s="4">
        <v>38708307000</v>
      </c>
      <c r="H43" s="4"/>
      <c r="I43" s="4">
        <f t="shared" si="0"/>
        <v>46750938866</v>
      </c>
      <c r="J43" s="4"/>
      <c r="K43" s="4">
        <v>9692308</v>
      </c>
      <c r="L43" s="4"/>
      <c r="M43" s="4">
        <v>85459245866</v>
      </c>
      <c r="N43" s="4"/>
      <c r="O43" s="4">
        <v>35432143200</v>
      </c>
      <c r="P43" s="4"/>
      <c r="Q43" s="4">
        <f t="shared" si="1"/>
        <v>50027102666</v>
      </c>
    </row>
    <row r="44" spans="1:17" ht="18.75">
      <c r="A44" s="2" t="s">
        <v>66</v>
      </c>
      <c r="C44" s="4">
        <v>2209396</v>
      </c>
      <c r="D44" s="4"/>
      <c r="E44" s="4">
        <v>109790542189</v>
      </c>
      <c r="F44" s="4"/>
      <c r="G44" s="4">
        <v>89277566312</v>
      </c>
      <c r="H44" s="4"/>
      <c r="I44" s="4">
        <f t="shared" si="0"/>
        <v>20512975877</v>
      </c>
      <c r="J44" s="4"/>
      <c r="K44" s="4">
        <v>2209396</v>
      </c>
      <c r="L44" s="4"/>
      <c r="M44" s="4">
        <v>109790542189</v>
      </c>
      <c r="N44" s="4"/>
      <c r="O44" s="4">
        <v>73010312572</v>
      </c>
      <c r="P44" s="4"/>
      <c r="Q44" s="4">
        <f t="shared" si="1"/>
        <v>36780229617</v>
      </c>
    </row>
    <row r="45" spans="1:17" ht="18.75">
      <c r="A45" s="2" t="s">
        <v>36</v>
      </c>
      <c r="C45" s="4">
        <v>22352316</v>
      </c>
      <c r="D45" s="4"/>
      <c r="E45" s="4">
        <v>373284571292</v>
      </c>
      <c r="F45" s="4"/>
      <c r="G45" s="4">
        <v>292853668063</v>
      </c>
      <c r="H45" s="4"/>
      <c r="I45" s="4">
        <f t="shared" si="0"/>
        <v>80430903229</v>
      </c>
      <c r="J45" s="4"/>
      <c r="K45" s="4">
        <v>22352316</v>
      </c>
      <c r="L45" s="4"/>
      <c r="M45" s="4">
        <v>373284571292</v>
      </c>
      <c r="N45" s="4"/>
      <c r="O45" s="4">
        <v>213467923264</v>
      </c>
      <c r="P45" s="4"/>
      <c r="Q45" s="4">
        <f t="shared" si="1"/>
        <v>159816648028</v>
      </c>
    </row>
    <row r="46" spans="1:17" ht="18.75">
      <c r="A46" s="2" t="s">
        <v>46</v>
      </c>
      <c r="C46" s="4">
        <v>4000000</v>
      </c>
      <c r="D46" s="4"/>
      <c r="E46" s="4">
        <v>95389038000</v>
      </c>
      <c r="F46" s="4"/>
      <c r="G46" s="4">
        <v>83102580000</v>
      </c>
      <c r="H46" s="4"/>
      <c r="I46" s="4">
        <f t="shared" si="0"/>
        <v>12286458000</v>
      </c>
      <c r="J46" s="4"/>
      <c r="K46" s="4">
        <v>4000000</v>
      </c>
      <c r="L46" s="4"/>
      <c r="M46" s="4">
        <v>95389038000</v>
      </c>
      <c r="N46" s="4"/>
      <c r="O46" s="4">
        <v>68503512320</v>
      </c>
      <c r="P46" s="4"/>
      <c r="Q46" s="4">
        <f t="shared" si="1"/>
        <v>26885525680</v>
      </c>
    </row>
    <row r="47" spans="1:17" ht="18.75">
      <c r="A47" s="2" t="s">
        <v>69</v>
      </c>
      <c r="C47" s="4">
        <v>10000000</v>
      </c>
      <c r="D47" s="4"/>
      <c r="E47" s="4">
        <v>44374392000</v>
      </c>
      <c r="F47" s="4"/>
      <c r="G47" s="4">
        <v>46021459728</v>
      </c>
      <c r="H47" s="4"/>
      <c r="I47" s="4">
        <f t="shared" si="0"/>
        <v>-1647067728</v>
      </c>
      <c r="J47" s="4"/>
      <c r="K47" s="4">
        <v>10000000</v>
      </c>
      <c r="L47" s="4"/>
      <c r="M47" s="4">
        <v>44374392000</v>
      </c>
      <c r="N47" s="4"/>
      <c r="O47" s="4">
        <v>46021459728</v>
      </c>
      <c r="P47" s="4"/>
      <c r="Q47" s="4">
        <f t="shared" si="1"/>
        <v>-1647067728</v>
      </c>
    </row>
    <row r="48" spans="1:17" ht="18.75">
      <c r="A48" s="2" t="s">
        <v>59</v>
      </c>
      <c r="C48" s="4">
        <v>5000000</v>
      </c>
      <c r="D48" s="4"/>
      <c r="E48" s="4">
        <v>113073187500</v>
      </c>
      <c r="F48" s="4"/>
      <c r="G48" s="4">
        <v>84991275000</v>
      </c>
      <c r="H48" s="4"/>
      <c r="I48" s="4">
        <f t="shared" si="0"/>
        <v>28081912500</v>
      </c>
      <c r="J48" s="4"/>
      <c r="K48" s="4">
        <v>5000000</v>
      </c>
      <c r="L48" s="4"/>
      <c r="M48" s="4">
        <v>113073187500</v>
      </c>
      <c r="N48" s="4"/>
      <c r="O48" s="4">
        <v>101492505000</v>
      </c>
      <c r="P48" s="4"/>
      <c r="Q48" s="4">
        <f t="shared" si="1"/>
        <v>11580682500</v>
      </c>
    </row>
    <row r="49" spans="1:17" ht="18.75">
      <c r="A49" s="2" t="s">
        <v>38</v>
      </c>
      <c r="C49" s="4">
        <v>1</v>
      </c>
      <c r="D49" s="4"/>
      <c r="E49" s="4">
        <v>2842</v>
      </c>
      <c r="F49" s="4"/>
      <c r="G49" s="4">
        <v>2453</v>
      </c>
      <c r="H49" s="4"/>
      <c r="I49" s="4">
        <f t="shared" si="0"/>
        <v>389</v>
      </c>
      <c r="J49" s="4"/>
      <c r="K49" s="4">
        <v>1</v>
      </c>
      <c r="L49" s="4"/>
      <c r="M49" s="4">
        <v>2842</v>
      </c>
      <c r="N49" s="4"/>
      <c r="O49" s="4">
        <v>2253</v>
      </c>
      <c r="P49" s="4"/>
      <c r="Q49" s="4">
        <f t="shared" si="1"/>
        <v>589</v>
      </c>
    </row>
    <row r="50" spans="1:17" ht="18.75">
      <c r="A50" s="2" t="s">
        <v>17</v>
      </c>
      <c r="C50" s="4">
        <v>68170667</v>
      </c>
      <c r="D50" s="4"/>
      <c r="E50" s="4">
        <v>325272247350</v>
      </c>
      <c r="F50" s="4"/>
      <c r="G50" s="4">
        <v>266519947672</v>
      </c>
      <c r="H50" s="4"/>
      <c r="I50" s="4">
        <f t="shared" si="0"/>
        <v>58752299678</v>
      </c>
      <c r="J50" s="4"/>
      <c r="K50" s="4">
        <v>68170667</v>
      </c>
      <c r="L50" s="4"/>
      <c r="M50" s="4">
        <v>325272247350</v>
      </c>
      <c r="N50" s="4"/>
      <c r="O50" s="4">
        <v>261025806984</v>
      </c>
      <c r="P50" s="4"/>
      <c r="Q50" s="4">
        <f t="shared" si="1"/>
        <v>64246440366</v>
      </c>
    </row>
    <row r="51" spans="1:17" ht="18.75">
      <c r="A51" s="2" t="s">
        <v>15</v>
      </c>
      <c r="C51" s="4">
        <v>40419249</v>
      </c>
      <c r="D51" s="4"/>
      <c r="E51" s="4">
        <v>98156697166</v>
      </c>
      <c r="F51" s="4"/>
      <c r="G51" s="4">
        <v>87368139533</v>
      </c>
      <c r="H51" s="4"/>
      <c r="I51" s="4">
        <f t="shared" si="0"/>
        <v>10788557633</v>
      </c>
      <c r="J51" s="4"/>
      <c r="K51" s="4">
        <v>40419249</v>
      </c>
      <c r="L51" s="4"/>
      <c r="M51" s="4">
        <v>98156697166</v>
      </c>
      <c r="N51" s="4"/>
      <c r="O51" s="4">
        <v>85242350103</v>
      </c>
      <c r="P51" s="4"/>
      <c r="Q51" s="4">
        <f t="shared" si="1"/>
        <v>12914347063</v>
      </c>
    </row>
    <row r="52" spans="1:17" ht="18.75">
      <c r="A52" s="2" t="s">
        <v>16</v>
      </c>
      <c r="C52" s="4">
        <v>48932004</v>
      </c>
      <c r="D52" s="4"/>
      <c r="E52" s="4">
        <v>187121382942</v>
      </c>
      <c r="F52" s="4"/>
      <c r="G52" s="4">
        <v>138626446942</v>
      </c>
      <c r="H52" s="4"/>
      <c r="I52" s="4">
        <f t="shared" si="0"/>
        <v>48494936000</v>
      </c>
      <c r="J52" s="4"/>
      <c r="K52" s="4">
        <v>48932004</v>
      </c>
      <c r="L52" s="4"/>
      <c r="M52" s="4">
        <v>187121382942</v>
      </c>
      <c r="N52" s="4"/>
      <c r="O52" s="4">
        <v>129321588470</v>
      </c>
      <c r="P52" s="4"/>
      <c r="Q52" s="4">
        <f t="shared" si="1"/>
        <v>57799794472</v>
      </c>
    </row>
    <row r="53" spans="1:17" ht="18.75">
      <c r="A53" s="2" t="s">
        <v>29</v>
      </c>
      <c r="C53" s="4">
        <v>1100000</v>
      </c>
      <c r="D53" s="4"/>
      <c r="E53" s="4">
        <v>75940449750</v>
      </c>
      <c r="F53" s="4"/>
      <c r="G53" s="4">
        <v>61342825500</v>
      </c>
      <c r="H53" s="4"/>
      <c r="I53" s="4">
        <f t="shared" si="0"/>
        <v>14597624250</v>
      </c>
      <c r="J53" s="4"/>
      <c r="K53" s="4">
        <v>1100000</v>
      </c>
      <c r="L53" s="4"/>
      <c r="M53" s="4">
        <v>75940449750</v>
      </c>
      <c r="N53" s="4"/>
      <c r="O53" s="4">
        <v>43738200000</v>
      </c>
      <c r="P53" s="4"/>
      <c r="Q53" s="4">
        <f t="shared" si="1"/>
        <v>32202249750</v>
      </c>
    </row>
    <row r="54" spans="1:17" ht="18.75">
      <c r="A54" s="2" t="s">
        <v>48</v>
      </c>
      <c r="C54" s="4">
        <v>2708475</v>
      </c>
      <c r="D54" s="4"/>
      <c r="E54" s="4">
        <v>20058078824</v>
      </c>
      <c r="F54" s="4"/>
      <c r="G54" s="4">
        <v>13709494949</v>
      </c>
      <c r="H54" s="4"/>
      <c r="I54" s="4">
        <f t="shared" si="0"/>
        <v>6348583875</v>
      </c>
      <c r="J54" s="4"/>
      <c r="K54" s="4">
        <v>2708475</v>
      </c>
      <c r="L54" s="4"/>
      <c r="M54" s="4">
        <v>20058078824</v>
      </c>
      <c r="N54" s="4"/>
      <c r="O54" s="4">
        <v>16983344250</v>
      </c>
      <c r="P54" s="4"/>
      <c r="Q54" s="4">
        <f t="shared" si="1"/>
        <v>3074734574</v>
      </c>
    </row>
    <row r="55" spans="1:17" ht="18.75">
      <c r="A55" s="2" t="s">
        <v>18</v>
      </c>
      <c r="C55" s="4">
        <v>44713263</v>
      </c>
      <c r="D55" s="4"/>
      <c r="E55" s="4">
        <v>174677571004</v>
      </c>
      <c r="F55" s="4"/>
      <c r="G55" s="4">
        <v>104895437040</v>
      </c>
      <c r="H55" s="4"/>
      <c r="I55" s="4">
        <f t="shared" si="0"/>
        <v>69782133964</v>
      </c>
      <c r="J55" s="4"/>
      <c r="K55" s="4">
        <v>44713263</v>
      </c>
      <c r="L55" s="4"/>
      <c r="M55" s="4">
        <v>174677571004</v>
      </c>
      <c r="N55" s="4"/>
      <c r="O55" s="4">
        <v>92241586953</v>
      </c>
      <c r="P55" s="4"/>
      <c r="Q55" s="4">
        <f t="shared" si="1"/>
        <v>82435984051</v>
      </c>
    </row>
    <row r="56" spans="1:17" ht="18.75">
      <c r="A56" s="2" t="s">
        <v>26</v>
      </c>
      <c r="C56" s="4">
        <v>1003998</v>
      </c>
      <c r="D56" s="4"/>
      <c r="E56" s="4">
        <v>5928263818</v>
      </c>
      <c r="F56" s="4"/>
      <c r="G56" s="4">
        <v>4870358154</v>
      </c>
      <c r="H56" s="4"/>
      <c r="I56" s="4">
        <f t="shared" si="0"/>
        <v>1057905664</v>
      </c>
      <c r="J56" s="4"/>
      <c r="K56" s="4">
        <v>1003998</v>
      </c>
      <c r="L56" s="4"/>
      <c r="M56" s="4">
        <v>5928263818</v>
      </c>
      <c r="N56" s="4"/>
      <c r="O56" s="4">
        <v>4942460162</v>
      </c>
      <c r="P56" s="4"/>
      <c r="Q56" s="4">
        <f t="shared" si="1"/>
        <v>985803656</v>
      </c>
    </row>
    <row r="57" spans="1:17" ht="18.75">
      <c r="A57" s="2" t="s">
        <v>27</v>
      </c>
      <c r="C57" s="4">
        <v>27440000</v>
      </c>
      <c r="D57" s="4"/>
      <c r="E57" s="4">
        <v>137283792156</v>
      </c>
      <c r="F57" s="4"/>
      <c r="G57" s="4">
        <v>114780488256</v>
      </c>
      <c r="H57" s="4"/>
      <c r="I57" s="4">
        <f t="shared" si="0"/>
        <v>22503303900</v>
      </c>
      <c r="J57" s="4"/>
      <c r="K57" s="4">
        <v>27440000</v>
      </c>
      <c r="L57" s="4"/>
      <c r="M57" s="4">
        <v>137283792156</v>
      </c>
      <c r="N57" s="4"/>
      <c r="O57" s="4">
        <v>106793006375</v>
      </c>
      <c r="P57" s="4"/>
      <c r="Q57" s="4">
        <f t="shared" si="1"/>
        <v>30490785781</v>
      </c>
    </row>
    <row r="58" spans="1:17" ht="18.75">
      <c r="A58" s="2" t="s">
        <v>28</v>
      </c>
      <c r="C58" s="4">
        <v>70247</v>
      </c>
      <c r="D58" s="4"/>
      <c r="E58" s="4">
        <v>69829030</v>
      </c>
      <c r="F58" s="4"/>
      <c r="G58" s="4">
        <v>69829030</v>
      </c>
      <c r="H58" s="4"/>
      <c r="I58" s="4">
        <f t="shared" si="0"/>
        <v>0</v>
      </c>
      <c r="J58" s="4"/>
      <c r="K58" s="4">
        <v>70247</v>
      </c>
      <c r="L58" s="4"/>
      <c r="M58" s="4">
        <v>69829030</v>
      </c>
      <c r="N58" s="4"/>
      <c r="O58" s="4">
        <v>70310780</v>
      </c>
      <c r="P58" s="4"/>
      <c r="Q58" s="4">
        <f t="shared" si="1"/>
        <v>-481750</v>
      </c>
    </row>
    <row r="59" spans="1:17" ht="18.75">
      <c r="A59" s="2" t="s">
        <v>65</v>
      </c>
      <c r="C59" s="4">
        <v>1000000</v>
      </c>
      <c r="D59" s="4"/>
      <c r="E59" s="4">
        <v>13200984000</v>
      </c>
      <c r="F59" s="4"/>
      <c r="G59" s="4">
        <v>10318239000</v>
      </c>
      <c r="H59" s="4"/>
      <c r="I59" s="4">
        <f t="shared" si="0"/>
        <v>2882745000</v>
      </c>
      <c r="J59" s="4"/>
      <c r="K59" s="4">
        <v>1000000</v>
      </c>
      <c r="L59" s="4"/>
      <c r="M59" s="4">
        <v>13200984000</v>
      </c>
      <c r="N59" s="4"/>
      <c r="O59" s="4">
        <v>10069335643</v>
      </c>
      <c r="P59" s="4"/>
      <c r="Q59" s="4">
        <f t="shared" si="1"/>
        <v>3131648357</v>
      </c>
    </row>
    <row r="60" spans="1:17" ht="18.75">
      <c r="A60" s="2" t="s">
        <v>56</v>
      </c>
      <c r="C60" s="4">
        <v>8788584</v>
      </c>
      <c r="D60" s="4"/>
      <c r="E60" s="4">
        <v>141178477511</v>
      </c>
      <c r="F60" s="4"/>
      <c r="G60" s="4">
        <v>120036651052</v>
      </c>
      <c r="H60" s="4"/>
      <c r="I60" s="4">
        <f t="shared" si="0"/>
        <v>21141826459</v>
      </c>
      <c r="J60" s="4"/>
      <c r="K60" s="4">
        <v>8788584</v>
      </c>
      <c r="L60" s="4"/>
      <c r="M60" s="4">
        <v>141178477511</v>
      </c>
      <c r="N60" s="4"/>
      <c r="O60" s="4">
        <v>100092800315</v>
      </c>
      <c r="P60" s="4"/>
      <c r="Q60" s="4">
        <f t="shared" si="1"/>
        <v>41085677196</v>
      </c>
    </row>
    <row r="61" spans="1:17" ht="19.5" thickBot="1">
      <c r="C61" s="4"/>
      <c r="D61" s="4"/>
      <c r="E61" s="9">
        <f>SUM(E8:E60)</f>
        <v>10843476478976</v>
      </c>
      <c r="F61" s="4"/>
      <c r="G61" s="9">
        <f>SUM(G8:G60)</f>
        <v>9386509380899</v>
      </c>
      <c r="H61" s="4"/>
      <c r="I61" s="9">
        <f>SUM(I8:I60)</f>
        <v>1456967098077</v>
      </c>
      <c r="J61" s="4"/>
      <c r="K61" s="4"/>
      <c r="L61" s="4"/>
      <c r="M61" s="9">
        <f>SUM(M8:M60)</f>
        <v>10843476478976</v>
      </c>
      <c r="N61" s="4"/>
      <c r="O61" s="9">
        <f>SUM(O8:O60)</f>
        <v>7585995371317</v>
      </c>
      <c r="P61" s="4"/>
      <c r="Q61" s="9">
        <f>SUM(Q8:Q60)</f>
        <v>3257481107659</v>
      </c>
    </row>
    <row r="62" spans="1:17" ht="19.5" thickTop="1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8.7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>
      <c r="I64" s="5"/>
    </row>
    <row r="66" spans="9:9">
      <c r="I66" s="5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V78"/>
  <sheetViews>
    <sheetView rightToLeft="1" workbookViewId="0">
      <selection sqref="A1:A1048576"/>
    </sheetView>
  </sheetViews>
  <sheetFormatPr defaultRowHeight="15"/>
  <cols>
    <col min="1" max="1" width="30" style="25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6.42578125" style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21.7109375" style="1" customWidth="1"/>
    <col min="18" max="18" width="1" style="1" customWidth="1"/>
    <col min="19" max="19" width="18.7109375" style="1" bestFit="1" customWidth="1"/>
    <col min="20" max="20" width="16.7109375" style="1" bestFit="1" customWidth="1"/>
    <col min="21" max="21" width="28.28515625" style="1" bestFit="1" customWidth="1"/>
    <col min="22" max="22" width="13.42578125" style="1" bestFit="1" customWidth="1"/>
    <col min="23" max="16384" width="9.140625" style="1"/>
  </cols>
  <sheetData>
    <row r="2" spans="1:22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22" ht="23.25">
      <c r="A3" s="17" t="s">
        <v>107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22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22" ht="23.25">
      <c r="A6" s="22" t="s">
        <v>3</v>
      </c>
      <c r="C6" s="16" t="s">
        <v>109</v>
      </c>
      <c r="D6" s="16" t="s">
        <v>109</v>
      </c>
      <c r="E6" s="16" t="s">
        <v>109</v>
      </c>
      <c r="F6" s="16" t="s">
        <v>109</v>
      </c>
      <c r="G6" s="16" t="s">
        <v>109</v>
      </c>
      <c r="H6" s="16" t="s">
        <v>109</v>
      </c>
      <c r="I6" s="16" t="s">
        <v>109</v>
      </c>
      <c r="K6" s="16" t="s">
        <v>110</v>
      </c>
      <c r="L6" s="16" t="s">
        <v>110</v>
      </c>
      <c r="M6" s="16" t="s">
        <v>110</v>
      </c>
      <c r="N6" s="16" t="s">
        <v>110</v>
      </c>
      <c r="O6" s="16" t="s">
        <v>110</v>
      </c>
      <c r="P6" s="16" t="s">
        <v>110</v>
      </c>
      <c r="Q6" s="16" t="s">
        <v>110</v>
      </c>
      <c r="T6" s="3"/>
    </row>
    <row r="7" spans="1:22" ht="66" customHeight="1">
      <c r="A7" s="23" t="s">
        <v>3</v>
      </c>
      <c r="C7" s="19" t="s">
        <v>7</v>
      </c>
      <c r="D7" s="14"/>
      <c r="E7" s="19" t="s">
        <v>161</v>
      </c>
      <c r="F7" s="14"/>
      <c r="G7" s="19" t="s">
        <v>162</v>
      </c>
      <c r="H7" s="14"/>
      <c r="I7" s="19" t="s">
        <v>164</v>
      </c>
      <c r="J7" s="14"/>
      <c r="K7" s="19" t="s">
        <v>7</v>
      </c>
      <c r="L7" s="14"/>
      <c r="M7" s="19" t="s">
        <v>161</v>
      </c>
      <c r="N7" s="14"/>
      <c r="O7" s="19" t="s">
        <v>162</v>
      </c>
      <c r="P7" s="14"/>
      <c r="Q7" s="19" t="s">
        <v>164</v>
      </c>
    </row>
    <row r="8" spans="1:22" ht="18.75" customHeight="1">
      <c r="A8" s="24" t="s">
        <v>53</v>
      </c>
      <c r="C8" s="4">
        <v>19123408</v>
      </c>
      <c r="D8" s="4"/>
      <c r="E8" s="4">
        <v>119965678964</v>
      </c>
      <c r="F8" s="4"/>
      <c r="G8" s="4">
        <v>90042873326</v>
      </c>
      <c r="H8" s="4"/>
      <c r="I8" s="4">
        <v>29922805638</v>
      </c>
      <c r="J8" s="4"/>
      <c r="K8" s="4">
        <v>32480123</v>
      </c>
      <c r="L8" s="4"/>
      <c r="M8" s="4">
        <v>197896948418</v>
      </c>
      <c r="N8" s="4"/>
      <c r="O8" s="4">
        <v>182087231722</v>
      </c>
      <c r="P8" s="4"/>
      <c r="Q8" s="4">
        <f>M8-O8</f>
        <v>15809716696</v>
      </c>
      <c r="S8" s="3"/>
      <c r="T8" s="3"/>
      <c r="U8" s="15"/>
      <c r="V8" s="15"/>
    </row>
    <row r="9" spans="1:22" ht="18.75" customHeight="1">
      <c r="A9" s="24" t="s">
        <v>41</v>
      </c>
      <c r="C9" s="4">
        <v>7817528</v>
      </c>
      <c r="D9" s="4"/>
      <c r="E9" s="4">
        <v>119003346650</v>
      </c>
      <c r="F9" s="4"/>
      <c r="G9" s="4">
        <v>86638179374</v>
      </c>
      <c r="H9" s="4"/>
      <c r="I9" s="4">
        <v>32365167276</v>
      </c>
      <c r="J9" s="4"/>
      <c r="K9" s="4">
        <v>8509762</v>
      </c>
      <c r="L9" s="4"/>
      <c r="M9" s="4">
        <v>129550315124</v>
      </c>
      <c r="N9" s="4"/>
      <c r="O9" s="4">
        <v>94309900337</v>
      </c>
      <c r="P9" s="4"/>
      <c r="Q9" s="4">
        <f t="shared" ref="Q9:Q70" si="0">M9-O9</f>
        <v>35240414787</v>
      </c>
      <c r="S9" s="3"/>
      <c r="U9" s="15"/>
      <c r="V9" s="15"/>
    </row>
    <row r="10" spans="1:22" ht="18.75" customHeight="1">
      <c r="A10" s="24" t="s">
        <v>43</v>
      </c>
      <c r="C10" s="4">
        <v>14897893</v>
      </c>
      <c r="D10" s="4"/>
      <c r="E10" s="4">
        <v>155195579633</v>
      </c>
      <c r="F10" s="4"/>
      <c r="G10" s="4">
        <v>93289495097</v>
      </c>
      <c r="H10" s="4"/>
      <c r="I10" s="4">
        <v>61906084536</v>
      </c>
      <c r="J10" s="4"/>
      <c r="K10" s="4">
        <v>31001983</v>
      </c>
      <c r="L10" s="4"/>
      <c r="M10" s="4">
        <v>224916583870</v>
      </c>
      <c r="N10" s="4"/>
      <c r="O10" s="4">
        <v>175489790622</v>
      </c>
      <c r="P10" s="4"/>
      <c r="Q10" s="4">
        <f t="shared" si="0"/>
        <v>49426793248</v>
      </c>
      <c r="S10" s="3"/>
      <c r="T10" s="3"/>
      <c r="U10" s="2"/>
      <c r="V10" s="15"/>
    </row>
    <row r="11" spans="1:22" ht="18.75" customHeight="1">
      <c r="A11" s="24" t="s">
        <v>45</v>
      </c>
      <c r="C11" s="4">
        <v>3577000</v>
      </c>
      <c r="D11" s="4"/>
      <c r="E11" s="4">
        <v>94755395585</v>
      </c>
      <c r="F11" s="4"/>
      <c r="G11" s="4">
        <v>52002798000</v>
      </c>
      <c r="H11" s="4"/>
      <c r="I11" s="4">
        <v>42752597585</v>
      </c>
      <c r="J11" s="4"/>
      <c r="K11" s="4">
        <v>15556884</v>
      </c>
      <c r="L11" s="4"/>
      <c r="M11" s="4">
        <v>320512741004</v>
      </c>
      <c r="N11" s="4"/>
      <c r="O11" s="4">
        <v>226167597401</v>
      </c>
      <c r="P11" s="4"/>
      <c r="Q11" s="4">
        <f t="shared" si="0"/>
        <v>94345143603</v>
      </c>
      <c r="S11" s="3"/>
      <c r="U11" s="2"/>
      <c r="V11" s="15"/>
    </row>
    <row r="12" spans="1:22" ht="18.75">
      <c r="A12" s="24" t="s">
        <v>33</v>
      </c>
      <c r="C12" s="4">
        <v>2995371</v>
      </c>
      <c r="D12" s="4"/>
      <c r="E12" s="4">
        <v>15426160650</v>
      </c>
      <c r="F12" s="4"/>
      <c r="G12" s="4">
        <v>15426160650</v>
      </c>
      <c r="H12" s="4"/>
      <c r="I12" s="4">
        <v>0</v>
      </c>
      <c r="J12" s="4"/>
      <c r="K12" s="4">
        <v>2995371</v>
      </c>
      <c r="L12" s="4"/>
      <c r="M12" s="4">
        <v>15426160650</v>
      </c>
      <c r="N12" s="4"/>
      <c r="O12" s="4">
        <v>15426160650</v>
      </c>
      <c r="P12" s="4"/>
      <c r="Q12" s="4">
        <f t="shared" si="0"/>
        <v>0</v>
      </c>
      <c r="S12" s="3"/>
      <c r="U12" s="15"/>
      <c r="V12" s="15"/>
    </row>
    <row r="13" spans="1:22" ht="18.75" customHeight="1">
      <c r="A13" s="24" t="s">
        <v>23</v>
      </c>
      <c r="C13" s="4">
        <v>9400000</v>
      </c>
      <c r="D13" s="4"/>
      <c r="E13" s="4">
        <v>68576244028</v>
      </c>
      <c r="F13" s="4"/>
      <c r="G13" s="4">
        <v>60012294410</v>
      </c>
      <c r="H13" s="4"/>
      <c r="I13" s="4">
        <v>8563949618</v>
      </c>
      <c r="J13" s="4"/>
      <c r="K13" s="4">
        <v>9400000</v>
      </c>
      <c r="L13" s="4"/>
      <c r="M13" s="4">
        <v>68576244028</v>
      </c>
      <c r="N13" s="4"/>
      <c r="O13" s="4">
        <v>60012294410</v>
      </c>
      <c r="P13" s="4"/>
      <c r="Q13" s="4">
        <f t="shared" si="0"/>
        <v>8563949618</v>
      </c>
      <c r="S13" s="3"/>
      <c r="U13" s="15"/>
      <c r="V13" s="15"/>
    </row>
    <row r="14" spans="1:22" ht="18.75" customHeight="1">
      <c r="A14" s="24" t="s">
        <v>50</v>
      </c>
      <c r="C14" s="4">
        <v>3758253</v>
      </c>
      <c r="D14" s="4"/>
      <c r="E14" s="4">
        <v>35479198588</v>
      </c>
      <c r="F14" s="4"/>
      <c r="G14" s="4">
        <v>29252030045</v>
      </c>
      <c r="H14" s="4"/>
      <c r="I14" s="4">
        <v>6227168543</v>
      </c>
      <c r="J14" s="4"/>
      <c r="K14" s="4">
        <v>5089535</v>
      </c>
      <c r="L14" s="4"/>
      <c r="M14" s="4">
        <v>48404640617</v>
      </c>
      <c r="N14" s="4"/>
      <c r="O14" s="4">
        <v>39613945834</v>
      </c>
      <c r="P14" s="4"/>
      <c r="Q14" s="4">
        <f t="shared" si="0"/>
        <v>8790694783</v>
      </c>
      <c r="S14" s="3"/>
      <c r="U14" s="2"/>
      <c r="V14" s="15"/>
    </row>
    <row r="15" spans="1:22" ht="18.75" customHeight="1">
      <c r="A15" s="24" t="s">
        <v>22</v>
      </c>
      <c r="C15" s="4">
        <v>4682702</v>
      </c>
      <c r="D15" s="4"/>
      <c r="E15" s="4">
        <v>67660999838</v>
      </c>
      <c r="F15" s="4"/>
      <c r="G15" s="4">
        <v>55474480261</v>
      </c>
      <c r="H15" s="4"/>
      <c r="I15" s="4">
        <v>12186519577</v>
      </c>
      <c r="J15" s="4"/>
      <c r="K15" s="4">
        <v>4682702</v>
      </c>
      <c r="L15" s="4"/>
      <c r="M15" s="4">
        <v>67660999838</v>
      </c>
      <c r="N15" s="4"/>
      <c r="O15" s="4">
        <v>55474480261</v>
      </c>
      <c r="P15" s="4"/>
      <c r="Q15" s="4">
        <f t="shared" si="0"/>
        <v>12186519577</v>
      </c>
      <c r="S15" s="3"/>
      <c r="U15" s="15"/>
      <c r="V15" s="15"/>
    </row>
    <row r="16" spans="1:22" ht="18.75" customHeight="1">
      <c r="A16" s="24" t="s">
        <v>31</v>
      </c>
      <c r="C16" s="4">
        <v>1087083</v>
      </c>
      <c r="D16" s="4"/>
      <c r="E16" s="4">
        <v>8169448340</v>
      </c>
      <c r="F16" s="4"/>
      <c r="G16" s="4">
        <v>6299925883</v>
      </c>
      <c r="H16" s="4"/>
      <c r="I16" s="4">
        <v>1869522457</v>
      </c>
      <c r="J16" s="4"/>
      <c r="K16" s="4">
        <v>7000000</v>
      </c>
      <c r="L16" s="4"/>
      <c r="M16" s="4">
        <v>50505107290</v>
      </c>
      <c r="N16" s="4"/>
      <c r="O16" s="4">
        <v>46690366411</v>
      </c>
      <c r="P16" s="4"/>
      <c r="Q16" s="4">
        <f t="shared" si="0"/>
        <v>3814740879</v>
      </c>
      <c r="S16" s="3"/>
      <c r="U16" s="15"/>
      <c r="V16" s="15"/>
    </row>
    <row r="17" spans="1:22" ht="18.75" customHeight="1">
      <c r="A17" s="24" t="s">
        <v>165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9500000</v>
      </c>
      <c r="L17" s="4"/>
      <c r="M17" s="4">
        <v>32481206474</v>
      </c>
      <c r="N17" s="4"/>
      <c r="O17" s="4">
        <v>32060597625</v>
      </c>
      <c r="P17" s="4"/>
      <c r="Q17" s="4">
        <f t="shared" si="0"/>
        <v>420608849</v>
      </c>
      <c r="S17" s="3"/>
      <c r="T17" s="3"/>
      <c r="U17" s="15"/>
      <c r="V17" s="15"/>
    </row>
    <row r="18" spans="1:22" ht="18.75" customHeight="1">
      <c r="A18" s="24" t="s">
        <v>166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15000000</v>
      </c>
      <c r="L18" s="4"/>
      <c r="M18" s="4">
        <v>225058660500</v>
      </c>
      <c r="N18" s="4"/>
      <c r="O18" s="4">
        <v>225058660500</v>
      </c>
      <c r="P18" s="4"/>
      <c r="Q18" s="4">
        <f t="shared" si="0"/>
        <v>0</v>
      </c>
      <c r="S18" s="3"/>
      <c r="U18" s="15"/>
      <c r="V18" s="15"/>
    </row>
    <row r="19" spans="1:22" ht="18.75" customHeight="1">
      <c r="A19" s="24" t="s">
        <v>167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16700000</v>
      </c>
      <c r="L19" s="4"/>
      <c r="M19" s="4">
        <v>265824068572</v>
      </c>
      <c r="N19" s="4"/>
      <c r="O19" s="4">
        <v>279886706100</v>
      </c>
      <c r="P19" s="4"/>
      <c r="Q19" s="4">
        <f t="shared" si="0"/>
        <v>-14062637528</v>
      </c>
      <c r="S19" s="3"/>
      <c r="T19" s="3"/>
      <c r="U19" s="15"/>
      <c r="V19" s="15"/>
    </row>
    <row r="20" spans="1:22" ht="18.75">
      <c r="A20" s="24" t="s">
        <v>157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5000000</v>
      </c>
      <c r="L20" s="4"/>
      <c r="M20" s="4">
        <v>99125858723</v>
      </c>
      <c r="N20" s="4"/>
      <c r="O20" s="4">
        <v>100089800000</v>
      </c>
      <c r="P20" s="4"/>
      <c r="Q20" s="4">
        <f>M20-O20</f>
        <v>-963941277</v>
      </c>
      <c r="S20" s="3"/>
      <c r="U20" s="15"/>
      <c r="V20" s="15"/>
    </row>
    <row r="21" spans="1:22" ht="18.75">
      <c r="A21" s="24" t="s">
        <v>19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4336</v>
      </c>
      <c r="L21" s="4"/>
      <c r="M21" s="4">
        <v>552508297</v>
      </c>
      <c r="N21" s="4"/>
      <c r="O21" s="4">
        <v>481504651</v>
      </c>
      <c r="P21" s="4"/>
      <c r="Q21" s="4">
        <f t="shared" si="0"/>
        <v>71003646</v>
      </c>
      <c r="S21" s="3"/>
      <c r="U21" s="15"/>
      <c r="V21" s="15"/>
    </row>
    <row r="22" spans="1:22" ht="18.75">
      <c r="A22" s="24" t="s">
        <v>26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4173330</v>
      </c>
      <c r="L22" s="4"/>
      <c r="M22" s="4">
        <v>24810405177</v>
      </c>
      <c r="N22" s="4"/>
      <c r="O22" s="4">
        <v>26428548223</v>
      </c>
      <c r="P22" s="4"/>
      <c r="Q22" s="4">
        <f t="shared" si="0"/>
        <v>-1618143046</v>
      </c>
      <c r="S22" s="3"/>
      <c r="U22" s="15"/>
      <c r="V22" s="15"/>
    </row>
    <row r="23" spans="1:22" ht="18.75" customHeight="1">
      <c r="A23" s="24" t="s">
        <v>159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25453</v>
      </c>
      <c r="L23" s="4"/>
      <c r="M23" s="4">
        <v>25453000</v>
      </c>
      <c r="N23" s="4"/>
      <c r="O23" s="4">
        <v>25301554</v>
      </c>
      <c r="P23" s="4"/>
      <c r="Q23" s="4">
        <f t="shared" si="0"/>
        <v>151446</v>
      </c>
      <c r="S23" s="3"/>
      <c r="U23" s="15"/>
      <c r="V23" s="15"/>
    </row>
    <row r="24" spans="1:22" ht="18.75" customHeight="1">
      <c r="A24" s="24" t="s">
        <v>168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1003998</v>
      </c>
      <c r="L24" s="4"/>
      <c r="M24" s="4">
        <v>2395539228</v>
      </c>
      <c r="N24" s="4"/>
      <c r="O24" s="4">
        <v>2395539228</v>
      </c>
      <c r="P24" s="4"/>
      <c r="Q24" s="4">
        <f t="shared" si="0"/>
        <v>0</v>
      </c>
      <c r="S24" s="3"/>
      <c r="U24" s="2"/>
      <c r="V24" s="15"/>
    </row>
    <row r="25" spans="1:22" ht="18.75" customHeight="1">
      <c r="A25" s="24" t="s">
        <v>159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25453</v>
      </c>
      <c r="L25" s="4"/>
      <c r="M25" s="4">
        <v>130176505</v>
      </c>
      <c r="N25" s="4"/>
      <c r="O25" s="4">
        <v>25453000</v>
      </c>
      <c r="P25" s="4"/>
      <c r="Q25" s="4">
        <f t="shared" si="0"/>
        <v>104723505</v>
      </c>
      <c r="S25" s="3"/>
      <c r="U25" s="15"/>
      <c r="V25" s="15"/>
    </row>
    <row r="26" spans="1:22" ht="18.75" customHeight="1">
      <c r="A26" s="24" t="s">
        <v>169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28423611</v>
      </c>
      <c r="L26" s="4"/>
      <c r="M26" s="4">
        <v>91615040551</v>
      </c>
      <c r="N26" s="4"/>
      <c r="O26" s="4">
        <v>99681842535</v>
      </c>
      <c r="P26" s="4"/>
      <c r="Q26" s="4">
        <f t="shared" si="0"/>
        <v>-8066801984</v>
      </c>
      <c r="S26" s="3"/>
      <c r="U26" s="15"/>
      <c r="V26" s="15"/>
    </row>
    <row r="27" spans="1:22" ht="18.75" customHeight="1">
      <c r="A27" s="24" t="s">
        <v>126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6000000</v>
      </c>
      <c r="L27" s="4"/>
      <c r="M27" s="4">
        <v>37491184081</v>
      </c>
      <c r="N27" s="4"/>
      <c r="O27" s="4">
        <v>49205475000</v>
      </c>
      <c r="P27" s="4"/>
      <c r="Q27" s="4">
        <f t="shared" si="0"/>
        <v>-11714290919</v>
      </c>
      <c r="S27" s="3"/>
      <c r="U27" s="15"/>
      <c r="V27" s="15"/>
    </row>
    <row r="28" spans="1:22" ht="18.75" customHeight="1">
      <c r="A28" s="24" t="s">
        <v>170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1214051</v>
      </c>
      <c r="L28" s="4"/>
      <c r="M28" s="4">
        <v>2947686375</v>
      </c>
      <c r="N28" s="4"/>
      <c r="O28" s="4">
        <v>2774690743</v>
      </c>
      <c r="P28" s="4"/>
      <c r="Q28" s="4">
        <f t="shared" si="0"/>
        <v>172995632</v>
      </c>
      <c r="S28" s="3"/>
      <c r="T28" s="3"/>
      <c r="U28" s="15"/>
      <c r="V28" s="15"/>
    </row>
    <row r="29" spans="1:22" ht="18.75" customHeight="1">
      <c r="A29" s="24" t="s">
        <v>38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10077370</v>
      </c>
      <c r="L29" s="4"/>
      <c r="M29" s="4">
        <v>20312355399</v>
      </c>
      <c r="N29" s="4"/>
      <c r="O29" s="4">
        <v>22682726207</v>
      </c>
      <c r="P29" s="4"/>
      <c r="Q29" s="4">
        <f t="shared" si="0"/>
        <v>-2370370808</v>
      </c>
      <c r="S29" s="3"/>
      <c r="U29" s="15"/>
      <c r="V29" s="15"/>
    </row>
    <row r="30" spans="1:22" ht="18.75" customHeight="1">
      <c r="A30" s="24" t="s">
        <v>44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1500000</v>
      </c>
      <c r="L30" s="4"/>
      <c r="M30" s="4">
        <v>17922721575</v>
      </c>
      <c r="N30" s="4"/>
      <c r="O30" s="4">
        <v>21774451749</v>
      </c>
      <c r="P30" s="4"/>
      <c r="Q30" s="4">
        <f t="shared" si="0"/>
        <v>-3851730174</v>
      </c>
      <c r="S30" s="3"/>
      <c r="U30" s="15"/>
      <c r="V30" s="15"/>
    </row>
    <row r="31" spans="1:22" ht="18.75" customHeight="1">
      <c r="A31" s="24" t="s">
        <v>40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16206640</v>
      </c>
      <c r="L31" s="4"/>
      <c r="M31" s="4">
        <v>181483304550</v>
      </c>
      <c r="N31" s="4"/>
      <c r="O31" s="4">
        <v>167747817323</v>
      </c>
      <c r="P31" s="4"/>
      <c r="Q31" s="4">
        <f t="shared" si="0"/>
        <v>13735487227</v>
      </c>
      <c r="S31" s="3"/>
      <c r="U31" s="15"/>
      <c r="V31" s="15"/>
    </row>
    <row r="32" spans="1:22" ht="18.75" customHeight="1">
      <c r="A32" s="24" t="s">
        <v>171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3200000</v>
      </c>
      <c r="L32" s="4"/>
      <c r="M32" s="4">
        <v>8575768785</v>
      </c>
      <c r="N32" s="4"/>
      <c r="O32" s="4">
        <f>15625600000+309810</f>
        <v>15625909810</v>
      </c>
      <c r="P32" s="4"/>
      <c r="Q32" s="4">
        <f t="shared" si="0"/>
        <v>-7050141025</v>
      </c>
      <c r="S32" s="3"/>
      <c r="T32" s="3"/>
      <c r="U32" s="15"/>
      <c r="V32" s="15"/>
    </row>
    <row r="33" spans="1:22" ht="18.75" customHeight="1">
      <c r="A33" s="24" t="s">
        <v>57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35125645</v>
      </c>
      <c r="L33" s="4"/>
      <c r="M33" s="4">
        <v>65109234503</v>
      </c>
      <c r="N33" s="4"/>
      <c r="O33" s="4">
        <v>68508627880</v>
      </c>
      <c r="P33" s="4"/>
      <c r="Q33" s="4">
        <f t="shared" si="0"/>
        <v>-3399393377</v>
      </c>
      <c r="S33" s="3"/>
      <c r="U33" s="15"/>
      <c r="V33" s="15"/>
    </row>
    <row r="34" spans="1:22" ht="18.75" customHeight="1">
      <c r="A34" s="24" t="s">
        <v>172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500000</v>
      </c>
      <c r="L34" s="4"/>
      <c r="M34" s="4">
        <v>20502778295</v>
      </c>
      <c r="N34" s="4"/>
      <c r="O34" s="4">
        <v>19964666419</v>
      </c>
      <c r="P34" s="4"/>
      <c r="Q34" s="4">
        <f t="shared" si="0"/>
        <v>538111876</v>
      </c>
      <c r="S34" s="3"/>
      <c r="U34" s="15"/>
      <c r="V34" s="15"/>
    </row>
    <row r="35" spans="1:22" ht="18.75" customHeight="1">
      <c r="A35" s="24" t="s">
        <v>173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1405546</v>
      </c>
      <c r="L35" s="4"/>
      <c r="M35" s="4">
        <v>17050387214</v>
      </c>
      <c r="N35" s="4"/>
      <c r="O35" s="4">
        <v>16960941494</v>
      </c>
      <c r="P35" s="4"/>
      <c r="Q35" s="4">
        <f t="shared" si="0"/>
        <v>89445720</v>
      </c>
      <c r="S35" s="3"/>
      <c r="T35" s="3"/>
      <c r="U35" s="15"/>
      <c r="V35" s="15"/>
    </row>
    <row r="36" spans="1:22" ht="18.75" customHeight="1">
      <c r="A36" s="24" t="s">
        <v>154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4">
        <v>19911768</v>
      </c>
      <c r="L36" s="4"/>
      <c r="M36" s="4">
        <v>59070606590</v>
      </c>
      <c r="N36" s="4"/>
      <c r="O36" s="4">
        <v>58211568000</v>
      </c>
      <c r="P36" s="4"/>
      <c r="Q36" s="4">
        <f t="shared" si="0"/>
        <v>859038590</v>
      </c>
      <c r="S36" s="3"/>
      <c r="U36" s="15"/>
      <c r="V36" s="15"/>
    </row>
    <row r="37" spans="1:22" ht="18.75">
      <c r="A37" s="24" t="s">
        <v>32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4">
        <v>593827</v>
      </c>
      <c r="L37" s="4"/>
      <c r="M37" s="4">
        <v>62071932214</v>
      </c>
      <c r="N37" s="4"/>
      <c r="O37" s="4">
        <v>70835247522</v>
      </c>
      <c r="P37" s="4"/>
      <c r="Q37" s="4">
        <f t="shared" si="0"/>
        <v>-8763315308</v>
      </c>
      <c r="S37" s="3"/>
      <c r="U37" s="15"/>
      <c r="V37" s="15"/>
    </row>
    <row r="38" spans="1:22" ht="18.75" customHeight="1">
      <c r="A38" s="24" t="s">
        <v>61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J38" s="4"/>
      <c r="K38" s="4">
        <v>1222427</v>
      </c>
      <c r="L38" s="4"/>
      <c r="M38" s="4">
        <v>12985214387</v>
      </c>
      <c r="N38" s="4"/>
      <c r="O38" s="4">
        <v>11120029562</v>
      </c>
      <c r="P38" s="4"/>
      <c r="Q38" s="4">
        <f t="shared" si="0"/>
        <v>1865184825</v>
      </c>
      <c r="S38" s="3"/>
      <c r="U38" s="15"/>
      <c r="V38" s="15"/>
    </row>
    <row r="39" spans="1:22" ht="18.75" customHeight="1">
      <c r="A39" s="24" t="s">
        <v>49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4"/>
      <c r="K39" s="4">
        <v>10284146</v>
      </c>
      <c r="L39" s="4"/>
      <c r="M39" s="4">
        <v>81238673200</v>
      </c>
      <c r="N39" s="4"/>
      <c r="O39" s="4">
        <v>85668365335</v>
      </c>
      <c r="P39" s="4"/>
      <c r="Q39" s="4">
        <f t="shared" si="0"/>
        <v>-4429692135</v>
      </c>
      <c r="S39" s="3"/>
      <c r="U39" s="15"/>
      <c r="V39" s="15"/>
    </row>
    <row r="40" spans="1:22" ht="18.75" customHeight="1">
      <c r="A40" s="24" t="s">
        <v>35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4">
        <v>15511306</v>
      </c>
      <c r="L40" s="4"/>
      <c r="M40" s="4">
        <v>208381608230</v>
      </c>
      <c r="N40" s="4"/>
      <c r="O40" s="4">
        <v>201935224811</v>
      </c>
      <c r="P40" s="4"/>
      <c r="Q40" s="4">
        <f t="shared" si="0"/>
        <v>6446383419</v>
      </c>
      <c r="S40" s="3"/>
      <c r="U40" s="15"/>
      <c r="V40" s="15"/>
    </row>
    <row r="41" spans="1:22" ht="18.75" customHeight="1">
      <c r="A41" s="24" t="s">
        <v>151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4"/>
      <c r="K41" s="4">
        <v>49380632</v>
      </c>
      <c r="L41" s="4"/>
      <c r="M41" s="4">
        <v>102781442136</v>
      </c>
      <c r="N41" s="4"/>
      <c r="O41" s="4">
        <v>115992149137</v>
      </c>
      <c r="P41" s="4"/>
      <c r="Q41" s="4">
        <f t="shared" si="0"/>
        <v>-13210707001</v>
      </c>
      <c r="S41" s="3"/>
      <c r="U41" s="15"/>
      <c r="V41" s="15"/>
    </row>
    <row r="42" spans="1:22" ht="18.75" customHeight="1">
      <c r="A42" s="24" t="s">
        <v>174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J42" s="4"/>
      <c r="K42" s="4">
        <v>6728575</v>
      </c>
      <c r="L42" s="4"/>
      <c r="M42" s="4">
        <v>73688922104</v>
      </c>
      <c r="N42" s="4"/>
      <c r="O42" s="4">
        <v>73688922104</v>
      </c>
      <c r="P42" s="4"/>
      <c r="Q42" s="4">
        <f t="shared" si="0"/>
        <v>0</v>
      </c>
      <c r="S42" s="3"/>
      <c r="U42" s="2"/>
      <c r="V42" s="15"/>
    </row>
    <row r="43" spans="1:22" ht="18.75" customHeight="1">
      <c r="A43" s="24" t="s">
        <v>25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J43" s="4"/>
      <c r="K43" s="4">
        <v>1500000</v>
      </c>
      <c r="L43" s="4"/>
      <c r="M43" s="4">
        <v>211872834090</v>
      </c>
      <c r="N43" s="4"/>
      <c r="O43" s="4">
        <v>184352317406</v>
      </c>
      <c r="P43" s="4"/>
      <c r="Q43" s="4">
        <f t="shared" si="0"/>
        <v>27520516684</v>
      </c>
      <c r="S43" s="3"/>
      <c r="U43" s="2"/>
      <c r="V43" s="15"/>
    </row>
    <row r="44" spans="1:22" ht="18.75">
      <c r="A44" s="24" t="s">
        <v>175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v>0</v>
      </c>
      <c r="J44" s="4"/>
      <c r="K44" s="4">
        <v>2550000</v>
      </c>
      <c r="L44" s="4"/>
      <c r="M44" s="4">
        <v>196638996422</v>
      </c>
      <c r="N44" s="4"/>
      <c r="O44" s="4">
        <v>201372003958</v>
      </c>
      <c r="P44" s="4"/>
      <c r="Q44" s="4">
        <f t="shared" si="0"/>
        <v>-4733007536</v>
      </c>
      <c r="S44" s="3"/>
      <c r="U44" s="15"/>
      <c r="V44" s="15"/>
    </row>
    <row r="45" spans="1:22" ht="18.75">
      <c r="A45" s="24" t="s">
        <v>176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J45" s="4"/>
      <c r="K45" s="4">
        <v>1000000</v>
      </c>
      <c r="L45" s="4"/>
      <c r="M45" s="4">
        <v>17930758171</v>
      </c>
      <c r="N45" s="4"/>
      <c r="O45" s="4">
        <v>16595386210</v>
      </c>
      <c r="P45" s="4"/>
      <c r="Q45" s="4">
        <f t="shared" si="0"/>
        <v>1335371961</v>
      </c>
      <c r="S45" s="3"/>
      <c r="U45" s="2"/>
      <c r="V45" s="15"/>
    </row>
    <row r="46" spans="1:22" ht="18.75" customHeight="1">
      <c r="A46" s="24" t="s">
        <v>58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J46" s="4"/>
      <c r="K46" s="4">
        <v>336558</v>
      </c>
      <c r="L46" s="4"/>
      <c r="M46" s="4">
        <v>10308552592</v>
      </c>
      <c r="N46" s="4"/>
      <c r="O46" s="4">
        <v>10357854708</v>
      </c>
      <c r="P46" s="4"/>
      <c r="Q46" s="4">
        <f t="shared" si="0"/>
        <v>-49302116</v>
      </c>
      <c r="S46" s="3"/>
      <c r="U46" s="2"/>
      <c r="V46" s="15"/>
    </row>
    <row r="47" spans="1:22" ht="18.75" customHeight="1">
      <c r="A47" s="24" t="s">
        <v>142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J47" s="4"/>
      <c r="K47" s="4">
        <v>1005081</v>
      </c>
      <c r="L47" s="4"/>
      <c r="M47" s="4">
        <v>168820646649</v>
      </c>
      <c r="N47" s="4"/>
      <c r="O47" s="4">
        <v>175468426438</v>
      </c>
      <c r="P47" s="4"/>
      <c r="Q47" s="4">
        <f t="shared" si="0"/>
        <v>-6647779789</v>
      </c>
      <c r="S47" s="3"/>
      <c r="U47" s="2"/>
      <c r="V47" s="15"/>
    </row>
    <row r="48" spans="1:22" ht="18.75" customHeight="1">
      <c r="A48" s="24" t="s">
        <v>139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v>0</v>
      </c>
      <c r="J48" s="4"/>
      <c r="K48" s="4">
        <v>785000</v>
      </c>
      <c r="L48" s="4"/>
      <c r="M48" s="4">
        <v>67708154446</v>
      </c>
      <c r="N48" s="4"/>
      <c r="O48" s="4">
        <v>73350949500</v>
      </c>
      <c r="P48" s="4"/>
      <c r="Q48" s="4">
        <f t="shared" si="0"/>
        <v>-5642795054</v>
      </c>
      <c r="S48" s="3"/>
      <c r="U48" s="15"/>
      <c r="V48" s="15"/>
    </row>
    <row r="49" spans="1:22" ht="18.75" customHeight="1">
      <c r="A49" s="24" t="s">
        <v>17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v>0</v>
      </c>
      <c r="J49" s="4"/>
      <c r="K49" s="4">
        <v>1050000</v>
      </c>
      <c r="L49" s="4"/>
      <c r="M49" s="4">
        <v>3803679935</v>
      </c>
      <c r="N49" s="4"/>
      <c r="O49" s="4">
        <v>4112132632</v>
      </c>
      <c r="P49" s="4"/>
      <c r="Q49" s="4">
        <f t="shared" si="0"/>
        <v>-308452697</v>
      </c>
      <c r="S49" s="3"/>
      <c r="U49" s="2"/>
      <c r="V49" s="15"/>
    </row>
    <row r="50" spans="1:22" ht="18.75">
      <c r="A50" s="24" t="s">
        <v>177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J50" s="4"/>
      <c r="K50" s="4">
        <v>8109716</v>
      </c>
      <c r="L50" s="4"/>
      <c r="M50" s="4">
        <v>13875724076</v>
      </c>
      <c r="N50" s="4"/>
      <c r="O50" s="4">
        <v>13875724076</v>
      </c>
      <c r="P50" s="4"/>
      <c r="Q50" s="4">
        <f t="shared" si="0"/>
        <v>0</v>
      </c>
      <c r="S50" s="3"/>
      <c r="U50" s="15"/>
      <c r="V50" s="15"/>
    </row>
    <row r="51" spans="1:22" ht="18.75" customHeight="1">
      <c r="A51" s="24" t="s">
        <v>178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J51" s="4"/>
      <c r="K51" s="4">
        <v>2945330</v>
      </c>
      <c r="L51" s="4"/>
      <c r="M51" s="4">
        <v>10194737150</v>
      </c>
      <c r="N51" s="4"/>
      <c r="O51" s="4">
        <v>13157936568</v>
      </c>
      <c r="P51" s="4"/>
      <c r="Q51" s="4">
        <f t="shared" si="0"/>
        <v>-2963199418</v>
      </c>
      <c r="S51" s="3"/>
      <c r="U51" s="15"/>
      <c r="V51" s="15"/>
    </row>
    <row r="52" spans="1:22" ht="18.75">
      <c r="A52" s="24" t="s">
        <v>134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J52" s="4"/>
      <c r="K52" s="4">
        <v>34100000</v>
      </c>
      <c r="L52" s="4"/>
      <c r="M52" s="4">
        <v>144520392583</v>
      </c>
      <c r="N52" s="4"/>
      <c r="O52" s="4">
        <v>194562160402</v>
      </c>
      <c r="P52" s="4"/>
      <c r="Q52" s="4">
        <f t="shared" si="0"/>
        <v>-50041767819</v>
      </c>
      <c r="S52" s="3"/>
      <c r="U52" s="15"/>
      <c r="V52" s="15"/>
    </row>
    <row r="53" spans="1:22" ht="31.5" customHeight="1">
      <c r="A53" s="24" t="s">
        <v>56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J53" s="4"/>
      <c r="K53" s="4">
        <v>2490764</v>
      </c>
      <c r="L53" s="4"/>
      <c r="M53" s="4">
        <v>33723668490</v>
      </c>
      <c r="N53" s="4"/>
      <c r="O53" s="4">
        <v>42264363298</v>
      </c>
      <c r="P53" s="4"/>
      <c r="Q53" s="4">
        <f t="shared" si="0"/>
        <v>-8540694808</v>
      </c>
      <c r="S53" s="3"/>
      <c r="U53" s="15"/>
      <c r="V53" s="15"/>
    </row>
    <row r="54" spans="1:22" ht="18.75">
      <c r="A54" s="24" t="s">
        <v>46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v>0</v>
      </c>
      <c r="J54" s="4"/>
      <c r="K54" s="4">
        <v>9098854</v>
      </c>
      <c r="L54" s="4"/>
      <c r="M54" s="4">
        <v>113977340281</v>
      </c>
      <c r="N54" s="4"/>
      <c r="O54" s="4">
        <v>102114841593</v>
      </c>
      <c r="P54" s="4"/>
      <c r="Q54" s="4">
        <f t="shared" si="0"/>
        <v>11862498688</v>
      </c>
      <c r="S54" s="3"/>
      <c r="U54" s="15"/>
      <c r="V54" s="15"/>
    </row>
    <row r="55" spans="1:22" ht="18.75" customHeight="1">
      <c r="A55" s="24" t="s">
        <v>179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v>0</v>
      </c>
      <c r="J55" s="4"/>
      <c r="K55" s="4">
        <v>2028955</v>
      </c>
      <c r="L55" s="4"/>
      <c r="M55" s="4">
        <v>51748409285</v>
      </c>
      <c r="N55" s="4"/>
      <c r="O55" s="4">
        <v>52089950434</v>
      </c>
      <c r="P55" s="4"/>
      <c r="Q55" s="4">
        <f t="shared" si="0"/>
        <v>-341541149</v>
      </c>
      <c r="S55" s="3"/>
      <c r="U55" s="15"/>
      <c r="V55" s="15"/>
    </row>
    <row r="56" spans="1:22" ht="18.75" customHeight="1">
      <c r="A56" s="24" t="s">
        <v>180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0</v>
      </c>
      <c r="J56" s="4"/>
      <c r="K56" s="4">
        <v>3000000</v>
      </c>
      <c r="L56" s="4"/>
      <c r="M56" s="4">
        <v>84096630000</v>
      </c>
      <c r="N56" s="4"/>
      <c r="O56" s="4">
        <v>67909952524</v>
      </c>
      <c r="P56" s="4"/>
      <c r="Q56" s="4">
        <f t="shared" si="0"/>
        <v>16186677476</v>
      </c>
      <c r="S56" s="3"/>
      <c r="U56" s="2"/>
      <c r="V56" s="15"/>
    </row>
    <row r="57" spans="1:22" ht="18.75">
      <c r="A57" s="24" t="s">
        <v>181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0</v>
      </c>
      <c r="J57" s="4"/>
      <c r="K57" s="4">
        <v>6051141</v>
      </c>
      <c r="L57" s="4"/>
      <c r="M57" s="4">
        <v>131386286649</v>
      </c>
      <c r="N57" s="4"/>
      <c r="O57" s="4">
        <v>103237245690</v>
      </c>
      <c r="P57" s="4"/>
      <c r="Q57" s="4">
        <f t="shared" si="0"/>
        <v>28149040959</v>
      </c>
      <c r="S57" s="3"/>
      <c r="U57" s="2"/>
      <c r="V57" s="15"/>
    </row>
    <row r="58" spans="1:22" ht="18.75">
      <c r="A58" s="24" t="s">
        <v>182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0</v>
      </c>
      <c r="J58" s="4"/>
      <c r="K58" s="4">
        <v>7800000</v>
      </c>
      <c r="L58" s="4"/>
      <c r="M58" s="4">
        <v>74287552059</v>
      </c>
      <c r="N58" s="4"/>
      <c r="O58" s="4">
        <v>84281523300</v>
      </c>
      <c r="P58" s="4"/>
      <c r="Q58" s="4">
        <f t="shared" si="0"/>
        <v>-9993971241</v>
      </c>
      <c r="S58" s="3"/>
      <c r="U58" s="15"/>
      <c r="V58" s="15"/>
    </row>
    <row r="59" spans="1:22" ht="31.5" customHeight="1">
      <c r="A59" s="24" t="s">
        <v>183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0</v>
      </c>
      <c r="J59" s="4"/>
      <c r="K59" s="4">
        <v>1996008</v>
      </c>
      <c r="L59" s="4"/>
      <c r="M59" s="4">
        <v>52782767535</v>
      </c>
      <c r="N59" s="4"/>
      <c r="O59" s="4">
        <v>50046400400</v>
      </c>
      <c r="P59" s="4"/>
      <c r="Q59" s="4">
        <f t="shared" si="0"/>
        <v>2736367135</v>
      </c>
      <c r="S59" s="3"/>
      <c r="U59" s="15"/>
      <c r="V59" s="15"/>
    </row>
    <row r="60" spans="1:22" ht="18.75">
      <c r="A60" s="24" t="s">
        <v>124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0</v>
      </c>
      <c r="J60" s="4"/>
      <c r="K60" s="4">
        <v>2500000</v>
      </c>
      <c r="L60" s="4"/>
      <c r="M60" s="4">
        <v>61581591040</v>
      </c>
      <c r="N60" s="4"/>
      <c r="O60" s="4">
        <v>83251687500</v>
      </c>
      <c r="P60" s="4"/>
      <c r="Q60" s="4">
        <f t="shared" si="0"/>
        <v>-21670096460</v>
      </c>
      <c r="S60" s="3"/>
      <c r="U60" s="15"/>
      <c r="V60" s="15"/>
    </row>
    <row r="61" spans="1:22" ht="18.75">
      <c r="A61" s="24" t="s">
        <v>63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v>0</v>
      </c>
      <c r="J61" s="4"/>
      <c r="K61" s="4">
        <v>1000000</v>
      </c>
      <c r="L61" s="4"/>
      <c r="M61" s="4">
        <v>6361920111</v>
      </c>
      <c r="N61" s="4"/>
      <c r="O61" s="4">
        <v>7495137004</v>
      </c>
      <c r="P61" s="4"/>
      <c r="Q61" s="4">
        <f t="shared" si="0"/>
        <v>-1133216893</v>
      </c>
      <c r="S61" s="3"/>
      <c r="U61" s="15"/>
      <c r="V61" s="15"/>
    </row>
    <row r="62" spans="1:22" ht="18.75">
      <c r="A62" s="24" t="s">
        <v>184</v>
      </c>
      <c r="C62" s="4">
        <v>0</v>
      </c>
      <c r="D62" s="4"/>
      <c r="E62" s="4">
        <v>0</v>
      </c>
      <c r="F62" s="4"/>
      <c r="G62" s="4">
        <v>0</v>
      </c>
      <c r="H62" s="4"/>
      <c r="I62" s="4">
        <v>0</v>
      </c>
      <c r="J62" s="4"/>
      <c r="K62" s="4">
        <v>4750000</v>
      </c>
      <c r="L62" s="4"/>
      <c r="M62" s="4">
        <v>41931335035</v>
      </c>
      <c r="N62" s="4"/>
      <c r="O62" s="4">
        <v>33713205750</v>
      </c>
      <c r="P62" s="4"/>
      <c r="Q62" s="4">
        <f t="shared" si="0"/>
        <v>8218129285</v>
      </c>
      <c r="S62" s="3"/>
      <c r="U62" s="15"/>
      <c r="V62" s="15"/>
    </row>
    <row r="63" spans="1:22" ht="18.75">
      <c r="A63" s="24" t="s">
        <v>185</v>
      </c>
      <c r="C63" s="4">
        <v>0</v>
      </c>
      <c r="D63" s="4"/>
      <c r="E63" s="4">
        <v>0</v>
      </c>
      <c r="F63" s="4"/>
      <c r="G63" s="4">
        <v>0</v>
      </c>
      <c r="H63" s="4"/>
      <c r="I63" s="4">
        <v>0</v>
      </c>
      <c r="J63" s="4"/>
      <c r="K63" s="4">
        <v>600000</v>
      </c>
      <c r="L63" s="4"/>
      <c r="M63" s="4">
        <v>11845748848</v>
      </c>
      <c r="N63" s="4"/>
      <c r="O63" s="4">
        <v>12143314800</v>
      </c>
      <c r="P63" s="4"/>
      <c r="Q63" s="4">
        <f t="shared" si="0"/>
        <v>-297565952</v>
      </c>
      <c r="S63" s="3"/>
      <c r="U63" s="15"/>
      <c r="V63" s="15"/>
    </row>
    <row r="64" spans="1:22" ht="18.75" customHeight="1">
      <c r="A64" s="24" t="s">
        <v>34</v>
      </c>
      <c r="C64" s="4">
        <v>0</v>
      </c>
      <c r="D64" s="4"/>
      <c r="E64" s="4">
        <v>0</v>
      </c>
      <c r="F64" s="4"/>
      <c r="G64" s="4">
        <v>0</v>
      </c>
      <c r="H64" s="4"/>
      <c r="I64" s="4">
        <v>0</v>
      </c>
      <c r="J64" s="4"/>
      <c r="K64" s="4">
        <v>1827912</v>
      </c>
      <c r="L64" s="4"/>
      <c r="M64" s="4">
        <v>20981951502</v>
      </c>
      <c r="N64" s="4"/>
      <c r="O64" s="4">
        <v>15842406285</v>
      </c>
      <c r="P64" s="4"/>
      <c r="Q64" s="4">
        <f t="shared" si="0"/>
        <v>5139545217</v>
      </c>
      <c r="S64" s="3"/>
      <c r="U64" s="15"/>
      <c r="V64" s="15"/>
    </row>
    <row r="65" spans="1:22" ht="18.75" customHeight="1">
      <c r="A65" s="24" t="s">
        <v>20</v>
      </c>
      <c r="C65" s="4">
        <v>0</v>
      </c>
      <c r="D65" s="4"/>
      <c r="E65" s="4">
        <v>0</v>
      </c>
      <c r="F65" s="4"/>
      <c r="G65" s="4">
        <v>0</v>
      </c>
      <c r="H65" s="4"/>
      <c r="I65" s="4">
        <v>0</v>
      </c>
      <c r="J65" s="4"/>
      <c r="K65" s="4">
        <v>8801504</v>
      </c>
      <c r="L65" s="4"/>
      <c r="M65" s="4">
        <v>82509483426</v>
      </c>
      <c r="N65" s="4"/>
      <c r="O65" s="4">
        <v>79760506310</v>
      </c>
      <c r="P65" s="4"/>
      <c r="Q65" s="4">
        <f t="shared" si="0"/>
        <v>2748977116</v>
      </c>
      <c r="S65" s="3"/>
      <c r="U65" s="15"/>
      <c r="V65" s="15"/>
    </row>
    <row r="66" spans="1:22" ht="18.75">
      <c r="A66" s="24" t="s">
        <v>18</v>
      </c>
      <c r="C66" s="4">
        <v>0</v>
      </c>
      <c r="D66" s="4"/>
      <c r="E66" s="4">
        <v>0</v>
      </c>
      <c r="F66" s="4"/>
      <c r="G66" s="4">
        <v>0</v>
      </c>
      <c r="H66" s="4"/>
      <c r="I66" s="4">
        <v>0</v>
      </c>
      <c r="J66" s="4"/>
      <c r="K66" s="4">
        <v>5777052</v>
      </c>
      <c r="L66" s="4"/>
      <c r="M66" s="4">
        <v>13489814019</v>
      </c>
      <c r="N66" s="4"/>
      <c r="O66" s="4">
        <v>11917816069</v>
      </c>
      <c r="P66" s="4"/>
      <c r="Q66" s="4">
        <f t="shared" si="0"/>
        <v>1571997950</v>
      </c>
      <c r="S66" s="3"/>
      <c r="U66" s="3"/>
    </row>
    <row r="67" spans="1:22" ht="18.75">
      <c r="A67" s="24" t="s">
        <v>186</v>
      </c>
      <c r="C67" s="4">
        <v>0</v>
      </c>
      <c r="D67" s="4"/>
      <c r="E67" s="4">
        <v>0</v>
      </c>
      <c r="F67" s="4"/>
      <c r="G67" s="4">
        <v>0</v>
      </c>
      <c r="H67" s="4"/>
      <c r="I67" s="4">
        <v>0</v>
      </c>
      <c r="J67" s="4"/>
      <c r="K67" s="4">
        <v>38137</v>
      </c>
      <c r="L67" s="4"/>
      <c r="M67" s="4">
        <v>26734037</v>
      </c>
      <c r="N67" s="4"/>
      <c r="O67" s="4">
        <v>26537059</v>
      </c>
      <c r="P67" s="4"/>
      <c r="Q67" s="4">
        <f t="shared" si="0"/>
        <v>196978</v>
      </c>
      <c r="S67" s="3"/>
      <c r="U67" s="3"/>
    </row>
    <row r="68" spans="1:22" ht="18.75">
      <c r="A68" s="24" t="s">
        <v>187</v>
      </c>
      <c r="C68" s="4">
        <v>0</v>
      </c>
      <c r="D68" s="4"/>
      <c r="E68" s="4">
        <v>0</v>
      </c>
      <c r="F68" s="4"/>
      <c r="G68" s="4">
        <v>0</v>
      </c>
      <c r="H68" s="4"/>
      <c r="I68" s="4">
        <v>0</v>
      </c>
      <c r="J68" s="4"/>
      <c r="K68" s="4">
        <v>108053</v>
      </c>
      <c r="L68" s="4"/>
      <c r="M68" s="4">
        <v>54026500</v>
      </c>
      <c r="N68" s="4"/>
      <c r="O68" s="4">
        <v>53705042</v>
      </c>
      <c r="P68" s="4"/>
      <c r="Q68" s="4">
        <f t="shared" si="0"/>
        <v>321458</v>
      </c>
      <c r="S68" s="3"/>
      <c r="U68" s="3"/>
    </row>
    <row r="69" spans="1:22" ht="18.75">
      <c r="A69" s="24" t="s">
        <v>188</v>
      </c>
      <c r="C69" s="4">
        <v>0</v>
      </c>
      <c r="D69" s="4"/>
      <c r="E69" s="4">
        <v>0</v>
      </c>
      <c r="F69" s="4"/>
      <c r="G69" s="4">
        <v>0</v>
      </c>
      <c r="H69" s="4"/>
      <c r="I69" s="4">
        <v>0</v>
      </c>
      <c r="J69" s="4"/>
      <c r="K69" s="4">
        <v>38137</v>
      </c>
      <c r="L69" s="4"/>
      <c r="M69" s="4">
        <v>80255664</v>
      </c>
      <c r="N69" s="4"/>
      <c r="O69" s="4">
        <v>26734037</v>
      </c>
      <c r="P69" s="4"/>
      <c r="Q69" s="4">
        <f>M69-O69</f>
        <v>53521627</v>
      </c>
      <c r="S69" s="3"/>
      <c r="T69" s="3"/>
      <c r="U69" s="3"/>
    </row>
    <row r="70" spans="1:22" ht="18.75">
      <c r="A70" s="24" t="s">
        <v>187</v>
      </c>
      <c r="C70" s="4">
        <v>0</v>
      </c>
      <c r="D70" s="4"/>
      <c r="E70" s="4">
        <v>0</v>
      </c>
      <c r="F70" s="4"/>
      <c r="G70" s="4">
        <v>0</v>
      </c>
      <c r="H70" s="4"/>
      <c r="I70" s="4">
        <v>0</v>
      </c>
      <c r="J70" s="4"/>
      <c r="K70" s="4">
        <v>108053</v>
      </c>
      <c r="L70" s="4"/>
      <c r="M70" s="4">
        <v>139971358</v>
      </c>
      <c r="N70" s="4"/>
      <c r="O70" s="4">
        <v>54026500</v>
      </c>
      <c r="P70" s="4"/>
      <c r="Q70" s="4">
        <f t="shared" si="0"/>
        <v>85944858</v>
      </c>
      <c r="S70" s="3"/>
      <c r="T70" s="3"/>
      <c r="U70" s="3"/>
    </row>
    <row r="71" spans="1:22" ht="18.75">
      <c r="A71" s="24" t="s">
        <v>189</v>
      </c>
      <c r="C71" s="4">
        <v>0</v>
      </c>
      <c r="D71" s="4"/>
      <c r="E71" s="4">
        <v>0</v>
      </c>
      <c r="F71" s="4"/>
      <c r="G71" s="4">
        <v>0</v>
      </c>
      <c r="H71" s="4"/>
      <c r="I71" s="4">
        <v>0</v>
      </c>
      <c r="J71" s="4"/>
      <c r="K71" s="4">
        <v>8021784</v>
      </c>
      <c r="L71" s="4"/>
      <c r="M71" s="4">
        <v>79740504887</v>
      </c>
      <c r="N71" s="4"/>
      <c r="O71" s="4">
        <v>76957710594</v>
      </c>
      <c r="P71" s="4"/>
      <c r="Q71" s="4">
        <f>M71-O71</f>
        <v>2782794293</v>
      </c>
      <c r="S71" s="3"/>
      <c r="T71" s="3"/>
      <c r="U71" s="3"/>
    </row>
    <row r="72" spans="1:22" ht="19.5" thickBot="1">
      <c r="C72" s="4"/>
      <c r="D72" s="4"/>
      <c r="E72" s="9">
        <f>SUM(E8:E71)</f>
        <v>684232052276</v>
      </c>
      <c r="F72" s="4"/>
      <c r="G72" s="9">
        <f>SUM(G8:G71)</f>
        <v>488438237046</v>
      </c>
      <c r="H72" s="4"/>
      <c r="I72" s="9">
        <f>SUM(I8:I71)</f>
        <v>195793815230</v>
      </c>
      <c r="J72" s="4"/>
      <c r="K72" s="4"/>
      <c r="L72" s="4"/>
      <c r="M72" s="9">
        <f>SUM(M8:M71)</f>
        <v>4543502944344</v>
      </c>
      <c r="N72" s="4"/>
      <c r="O72" s="9">
        <f>SUM(O8:O71)</f>
        <v>4374494490247</v>
      </c>
      <c r="P72" s="4"/>
      <c r="Q72" s="9">
        <f>SUM(Q8:Q71)</f>
        <v>169008454097</v>
      </c>
      <c r="S72" s="3"/>
    </row>
    <row r="73" spans="1:22" ht="19.5" thickTop="1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S73" s="3"/>
    </row>
    <row r="74" spans="1:22" ht="18.7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S74" s="3"/>
    </row>
    <row r="75" spans="1:22">
      <c r="I75" s="3"/>
      <c r="Q75" s="3"/>
    </row>
    <row r="76" spans="1:22">
      <c r="I76" s="5"/>
      <c r="Q76" s="5"/>
    </row>
    <row r="77" spans="1:22">
      <c r="I77" s="5"/>
      <c r="Q77" s="5"/>
    </row>
    <row r="78" spans="1:22">
      <c r="E78" s="3"/>
      <c r="Q78" s="5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102"/>
  <sheetViews>
    <sheetView rightToLeft="1" topLeftCell="B1" workbookViewId="0">
      <selection activeCell="W7" sqref="W7:X8"/>
    </sheetView>
  </sheetViews>
  <sheetFormatPr defaultRowHeight="18.75"/>
  <cols>
    <col min="1" max="1" width="30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24.85546875" style="8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24.85546875" style="8" bestFit="1" customWidth="1"/>
    <col min="22" max="22" width="1" style="1" customWidth="1"/>
    <col min="23" max="23" width="18" style="4" bestFit="1" customWidth="1"/>
    <col min="24" max="24" width="20.5703125" style="1" bestFit="1" customWidth="1"/>
    <col min="25" max="16384" width="9.140625" style="1"/>
  </cols>
  <sheetData>
    <row r="2" spans="1:24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4" ht="23.25">
      <c r="A3" s="17" t="s">
        <v>107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4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4" ht="23.25">
      <c r="A6" s="17" t="s">
        <v>3</v>
      </c>
      <c r="C6" s="16" t="s">
        <v>109</v>
      </c>
      <c r="D6" s="16" t="s">
        <v>109</v>
      </c>
      <c r="E6" s="16" t="s">
        <v>109</v>
      </c>
      <c r="F6" s="16" t="s">
        <v>109</v>
      </c>
      <c r="G6" s="16" t="s">
        <v>109</v>
      </c>
      <c r="H6" s="16" t="s">
        <v>109</v>
      </c>
      <c r="I6" s="16" t="s">
        <v>109</v>
      </c>
      <c r="J6" s="16" t="s">
        <v>109</v>
      </c>
      <c r="K6" s="16" t="s">
        <v>109</v>
      </c>
      <c r="M6" s="16" t="s">
        <v>110</v>
      </c>
      <c r="N6" s="16" t="s">
        <v>110</v>
      </c>
      <c r="O6" s="16" t="s">
        <v>110</v>
      </c>
      <c r="P6" s="16" t="s">
        <v>110</v>
      </c>
      <c r="Q6" s="16" t="s">
        <v>110</v>
      </c>
      <c r="R6" s="16" t="s">
        <v>110</v>
      </c>
      <c r="S6" s="16" t="s">
        <v>110</v>
      </c>
      <c r="T6" s="16" t="s">
        <v>110</v>
      </c>
      <c r="U6" s="16" t="s">
        <v>110</v>
      </c>
    </row>
    <row r="7" spans="1:24" ht="30">
      <c r="A7" s="16" t="s">
        <v>3</v>
      </c>
      <c r="C7" s="16" t="s">
        <v>190</v>
      </c>
      <c r="E7" s="16" t="s">
        <v>191</v>
      </c>
      <c r="G7" s="16" t="s">
        <v>192</v>
      </c>
      <c r="I7" s="16" t="s">
        <v>78</v>
      </c>
      <c r="K7" s="18" t="s">
        <v>193</v>
      </c>
      <c r="M7" s="16" t="s">
        <v>190</v>
      </c>
      <c r="O7" s="16" t="s">
        <v>191</v>
      </c>
      <c r="Q7" s="16" t="s">
        <v>192</v>
      </c>
      <c r="S7" s="16" t="s">
        <v>78</v>
      </c>
      <c r="U7" s="18" t="s">
        <v>193</v>
      </c>
      <c r="X7" s="3"/>
    </row>
    <row r="8" spans="1:24">
      <c r="A8" s="2" t="s">
        <v>53</v>
      </c>
      <c r="C8" s="4">
        <v>0</v>
      </c>
      <c r="D8" s="4"/>
      <c r="E8" s="4">
        <v>15276598020</v>
      </c>
      <c r="F8" s="4"/>
      <c r="G8" s="4">
        <v>29922805638</v>
      </c>
      <c r="H8" s="4"/>
      <c r="I8" s="4">
        <f>C8+E8+G8</f>
        <v>45199403658</v>
      </c>
      <c r="K8" s="7">
        <v>2.679479521895517E-2</v>
      </c>
      <c r="M8" s="4">
        <v>75480000000</v>
      </c>
      <c r="N8" s="4"/>
      <c r="O8" s="4">
        <v>204747915045</v>
      </c>
      <c r="P8" s="4"/>
      <c r="Q8" s="4">
        <v>15809716696</v>
      </c>
      <c r="R8" s="4"/>
      <c r="S8" s="4">
        <f>M8+O8+Q8</f>
        <v>296037631741</v>
      </c>
      <c r="U8" s="7">
        <v>6.2416198162237625E-2</v>
      </c>
      <c r="W8" s="7"/>
      <c r="X8" s="6"/>
    </row>
    <row r="9" spans="1:24">
      <c r="A9" s="2" t="s">
        <v>41</v>
      </c>
      <c r="C9" s="4">
        <v>0</v>
      </c>
      <c r="D9" s="4"/>
      <c r="E9" s="4">
        <v>0</v>
      </c>
      <c r="F9" s="4"/>
      <c r="G9" s="4">
        <v>32365167276</v>
      </c>
      <c r="H9" s="4"/>
      <c r="I9" s="4">
        <f t="shared" ref="I9:I72" si="0">C9+E9+G9</f>
        <v>32365167276</v>
      </c>
      <c r="K9" s="7">
        <v>1.9186492723431255E-2</v>
      </c>
      <c r="M9" s="4">
        <v>0</v>
      </c>
      <c r="N9" s="4"/>
      <c r="O9" s="4">
        <v>0</v>
      </c>
      <c r="P9" s="4"/>
      <c r="Q9" s="4">
        <v>35240414787</v>
      </c>
      <c r="R9" s="4"/>
      <c r="S9" s="4">
        <f t="shared" ref="S9:S72" si="1">M9+O9+Q9</f>
        <v>35240414787</v>
      </c>
      <c r="U9" s="7">
        <v>7.4300442809555464E-3</v>
      </c>
      <c r="W9" s="7"/>
      <c r="X9" s="6"/>
    </row>
    <row r="10" spans="1:24">
      <c r="A10" s="2" t="s">
        <v>43</v>
      </c>
      <c r="C10" s="4">
        <v>660841239</v>
      </c>
      <c r="D10" s="4"/>
      <c r="E10" s="4">
        <v>1685644127</v>
      </c>
      <c r="F10" s="4"/>
      <c r="G10" s="4">
        <v>61906084536</v>
      </c>
      <c r="H10" s="4"/>
      <c r="I10" s="4">
        <f t="shared" si="0"/>
        <v>64252569902</v>
      </c>
      <c r="K10" s="7">
        <v>3.8089760339370636E-2</v>
      </c>
      <c r="M10" s="4">
        <v>741325525</v>
      </c>
      <c r="N10" s="4"/>
      <c r="O10" s="4">
        <v>46777556338</v>
      </c>
      <c r="P10" s="4"/>
      <c r="Q10" s="4">
        <v>49426793248</v>
      </c>
      <c r="R10" s="4"/>
      <c r="S10" s="4">
        <f t="shared" si="1"/>
        <v>96945675111</v>
      </c>
      <c r="U10" s="7">
        <v>2.0439902971504713E-2</v>
      </c>
      <c r="W10" s="7"/>
      <c r="X10" s="6"/>
    </row>
    <row r="11" spans="1:24">
      <c r="A11" s="2" t="s">
        <v>45</v>
      </c>
      <c r="C11" s="4">
        <v>49216156688</v>
      </c>
      <c r="D11" s="4"/>
      <c r="E11" s="4">
        <v>8908066128</v>
      </c>
      <c r="F11" s="4"/>
      <c r="G11" s="4">
        <v>42752597585</v>
      </c>
      <c r="H11" s="4"/>
      <c r="I11" s="4">
        <f t="shared" si="0"/>
        <v>100876820401</v>
      </c>
      <c r="K11" s="7">
        <v>5.9801093072733617E-2</v>
      </c>
      <c r="M11" s="4">
        <v>49216156688</v>
      </c>
      <c r="N11" s="4"/>
      <c r="O11" s="4">
        <v>315988321057</v>
      </c>
      <c r="P11" s="4"/>
      <c r="Q11" s="4">
        <v>94345143603</v>
      </c>
      <c r="R11" s="4"/>
      <c r="S11" s="4">
        <f t="shared" si="1"/>
        <v>459549621348</v>
      </c>
      <c r="U11" s="7">
        <v>9.6890858309975833E-2</v>
      </c>
      <c r="W11" s="7"/>
      <c r="X11" s="6"/>
    </row>
    <row r="12" spans="1:24">
      <c r="A12" s="2" t="s">
        <v>33</v>
      </c>
      <c r="C12" s="4">
        <v>0</v>
      </c>
      <c r="D12" s="4"/>
      <c r="E12" s="4">
        <v>0</v>
      </c>
      <c r="F12" s="4"/>
      <c r="G12" s="4">
        <v>0</v>
      </c>
      <c r="H12" s="4"/>
      <c r="I12" s="4">
        <f t="shared" si="0"/>
        <v>0</v>
      </c>
      <c r="K12" s="7">
        <v>0</v>
      </c>
      <c r="M12" s="4">
        <v>0</v>
      </c>
      <c r="N12" s="4"/>
      <c r="O12" s="4">
        <v>0</v>
      </c>
      <c r="P12" s="4"/>
      <c r="Q12" s="4">
        <v>0</v>
      </c>
      <c r="R12" s="4"/>
      <c r="S12" s="4">
        <f t="shared" si="1"/>
        <v>0</v>
      </c>
      <c r="U12" s="7">
        <v>0</v>
      </c>
      <c r="W12" s="7"/>
      <c r="X12" s="6"/>
    </row>
    <row r="13" spans="1:24">
      <c r="A13" s="2" t="s">
        <v>23</v>
      </c>
      <c r="C13" s="4">
        <v>0</v>
      </c>
      <c r="D13" s="4"/>
      <c r="E13" s="4">
        <v>0</v>
      </c>
      <c r="F13" s="4"/>
      <c r="G13" s="4">
        <v>8563949618</v>
      </c>
      <c r="H13" s="4"/>
      <c r="I13" s="4">
        <f t="shared" si="0"/>
        <v>8563949618</v>
      </c>
      <c r="K13" s="7">
        <v>5.0768208805592237E-3</v>
      </c>
      <c r="M13" s="4">
        <v>0</v>
      </c>
      <c r="N13" s="4"/>
      <c r="O13" s="4">
        <v>0</v>
      </c>
      <c r="P13" s="4"/>
      <c r="Q13" s="4">
        <v>8563949618</v>
      </c>
      <c r="R13" s="4"/>
      <c r="S13" s="4">
        <f t="shared" si="1"/>
        <v>8563949618</v>
      </c>
      <c r="U13" s="7">
        <v>1.8056122570125166E-3</v>
      </c>
      <c r="W13" s="7"/>
      <c r="X13" s="6"/>
    </row>
    <row r="14" spans="1:24">
      <c r="A14" s="2" t="s">
        <v>50</v>
      </c>
      <c r="C14" s="4">
        <v>0</v>
      </c>
      <c r="D14" s="4"/>
      <c r="E14" s="4">
        <v>25033834040</v>
      </c>
      <c r="F14" s="4"/>
      <c r="G14" s="4">
        <v>6227168543</v>
      </c>
      <c r="H14" s="4"/>
      <c r="I14" s="4">
        <f t="shared" si="0"/>
        <v>31261002583</v>
      </c>
      <c r="K14" s="7">
        <v>1.8531929511473946E-2</v>
      </c>
      <c r="M14" s="4">
        <v>1608180300</v>
      </c>
      <c r="N14" s="4"/>
      <c r="O14" s="4">
        <v>54398585781</v>
      </c>
      <c r="P14" s="4"/>
      <c r="Q14" s="4">
        <v>8790694783</v>
      </c>
      <c r="R14" s="4"/>
      <c r="S14" s="4">
        <f t="shared" si="1"/>
        <v>64797460864</v>
      </c>
      <c r="U14" s="7">
        <v>1.3661814323780537E-2</v>
      </c>
      <c r="W14" s="7"/>
      <c r="X14" s="6"/>
    </row>
    <row r="15" spans="1:24">
      <c r="A15" s="2" t="s">
        <v>22</v>
      </c>
      <c r="C15" s="4">
        <v>0</v>
      </c>
      <c r="D15" s="4"/>
      <c r="E15" s="4">
        <v>17518084958</v>
      </c>
      <c r="F15" s="4"/>
      <c r="G15" s="4">
        <v>12186519577</v>
      </c>
      <c r="H15" s="4"/>
      <c r="I15" s="4">
        <f t="shared" si="0"/>
        <v>29704604535</v>
      </c>
      <c r="K15" s="7">
        <v>1.7609276476250543E-2</v>
      </c>
      <c r="M15" s="4">
        <v>0</v>
      </c>
      <c r="N15" s="4"/>
      <c r="O15" s="4">
        <v>54899655803</v>
      </c>
      <c r="P15" s="4"/>
      <c r="Q15" s="4">
        <v>12186519577</v>
      </c>
      <c r="R15" s="4"/>
      <c r="S15" s="4">
        <f t="shared" si="1"/>
        <v>67086175380</v>
      </c>
      <c r="U15" s="7">
        <v>1.4144363984535916E-2</v>
      </c>
      <c r="W15" s="7"/>
      <c r="X15" s="6"/>
    </row>
    <row r="16" spans="1:24">
      <c r="A16" s="2" t="s">
        <v>31</v>
      </c>
      <c r="C16" s="4">
        <v>0</v>
      </c>
      <c r="D16" s="4"/>
      <c r="E16" s="4">
        <v>17153639727</v>
      </c>
      <c r="F16" s="4"/>
      <c r="G16" s="4">
        <v>1869522457</v>
      </c>
      <c r="H16" s="4"/>
      <c r="I16" s="4">
        <f t="shared" si="0"/>
        <v>19023162184</v>
      </c>
      <c r="K16" s="7">
        <v>1.1277178322839101E-2</v>
      </c>
      <c r="M16" s="4">
        <v>150000000</v>
      </c>
      <c r="N16" s="4"/>
      <c r="O16" s="4">
        <v>26720445997</v>
      </c>
      <c r="P16" s="4"/>
      <c r="Q16" s="4">
        <v>3814740879</v>
      </c>
      <c r="R16" s="4"/>
      <c r="S16" s="4">
        <f t="shared" si="1"/>
        <v>30685186876</v>
      </c>
      <c r="U16" s="7">
        <v>6.4696258155900344E-3</v>
      </c>
      <c r="W16" s="7"/>
      <c r="X16" s="6"/>
    </row>
    <row r="17" spans="1:24">
      <c r="A17" s="2" t="s">
        <v>165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f t="shared" si="0"/>
        <v>0</v>
      </c>
      <c r="K17" s="7">
        <v>0</v>
      </c>
      <c r="M17" s="4">
        <v>0</v>
      </c>
      <c r="N17" s="4"/>
      <c r="O17" s="4">
        <v>0</v>
      </c>
      <c r="P17" s="4"/>
      <c r="Q17" s="4">
        <v>420608849</v>
      </c>
      <c r="R17" s="4"/>
      <c r="S17" s="4">
        <f t="shared" si="1"/>
        <v>420608849</v>
      </c>
      <c r="U17" s="7">
        <v>8.8680635342141119E-5</v>
      </c>
      <c r="W17" s="7"/>
      <c r="X17" s="6"/>
    </row>
    <row r="18" spans="1:24">
      <c r="A18" s="2" t="s">
        <v>166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f t="shared" si="0"/>
        <v>0</v>
      </c>
      <c r="K18" s="7">
        <v>0</v>
      </c>
      <c r="M18" s="4">
        <v>0</v>
      </c>
      <c r="N18" s="4"/>
      <c r="O18" s="4">
        <v>0</v>
      </c>
      <c r="P18" s="4"/>
      <c r="Q18" s="4">
        <v>0</v>
      </c>
      <c r="R18" s="4"/>
      <c r="S18" s="4">
        <f t="shared" si="1"/>
        <v>0</v>
      </c>
      <c r="U18" s="7">
        <v>0</v>
      </c>
      <c r="W18" s="7"/>
      <c r="X18" s="6"/>
    </row>
    <row r="19" spans="1:24">
      <c r="A19" s="2" t="s">
        <v>167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f t="shared" si="0"/>
        <v>0</v>
      </c>
      <c r="K19" s="7">
        <v>0</v>
      </c>
      <c r="M19" s="4">
        <v>0</v>
      </c>
      <c r="N19" s="4"/>
      <c r="O19" s="4">
        <v>0</v>
      </c>
      <c r="P19" s="4"/>
      <c r="Q19" s="4">
        <v>-14062637528</v>
      </c>
      <c r="R19" s="4"/>
      <c r="S19" s="4">
        <f t="shared" si="1"/>
        <v>-14062637528</v>
      </c>
      <c r="U19" s="7">
        <v>-2.9649486299069207E-3</v>
      </c>
      <c r="W19" s="7"/>
      <c r="X19" s="6"/>
    </row>
    <row r="20" spans="1:24">
      <c r="A20" s="2" t="s">
        <v>157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f t="shared" si="0"/>
        <v>0</v>
      </c>
      <c r="K20" s="7">
        <v>0</v>
      </c>
      <c r="M20" s="4">
        <v>4250000000</v>
      </c>
      <c r="N20" s="4"/>
      <c r="O20" s="4">
        <v>0</v>
      </c>
      <c r="P20" s="4"/>
      <c r="Q20" s="4">
        <v>-963941277</v>
      </c>
      <c r="R20" s="4"/>
      <c r="S20" s="4">
        <f t="shared" si="1"/>
        <v>3286058723</v>
      </c>
      <c r="U20" s="7">
        <v>6.9282844623942978E-4</v>
      </c>
      <c r="W20" s="7"/>
      <c r="X20" s="6"/>
    </row>
    <row r="21" spans="1:24">
      <c r="A21" s="2" t="s">
        <v>19</v>
      </c>
      <c r="C21" s="4">
        <v>0</v>
      </c>
      <c r="D21" s="4"/>
      <c r="E21" s="4">
        <v>17580737239</v>
      </c>
      <c r="F21" s="4"/>
      <c r="G21" s="4">
        <v>0</v>
      </c>
      <c r="H21" s="4"/>
      <c r="I21" s="4">
        <f t="shared" si="0"/>
        <v>17580737239</v>
      </c>
      <c r="K21" s="7">
        <v>1.0422090027594592E-2</v>
      </c>
      <c r="M21" s="4">
        <v>0</v>
      </c>
      <c r="N21" s="4"/>
      <c r="O21" s="4">
        <v>36646539767</v>
      </c>
      <c r="P21" s="4"/>
      <c r="Q21" s="4">
        <v>71003646</v>
      </c>
      <c r="R21" s="4"/>
      <c r="S21" s="4">
        <f t="shared" si="1"/>
        <v>36717543413</v>
      </c>
      <c r="U21" s="7">
        <v>7.7414802037783295E-3</v>
      </c>
      <c r="W21" s="7"/>
      <c r="X21" s="6"/>
    </row>
    <row r="22" spans="1:24">
      <c r="A22" s="2" t="s">
        <v>26</v>
      </c>
      <c r="C22" s="4">
        <v>0</v>
      </c>
      <c r="D22" s="4"/>
      <c r="E22" s="4">
        <v>1057905664</v>
      </c>
      <c r="F22" s="4"/>
      <c r="G22" s="4">
        <v>0</v>
      </c>
      <c r="H22" s="4"/>
      <c r="I22" s="4">
        <f t="shared" si="0"/>
        <v>1057905664</v>
      </c>
      <c r="K22" s="7">
        <v>6.2714025703380428E-4</v>
      </c>
      <c r="M22" s="4">
        <v>1887916246</v>
      </c>
      <c r="N22" s="4"/>
      <c r="O22" s="4">
        <v>985803656</v>
      </c>
      <c r="P22" s="4"/>
      <c r="Q22" s="4">
        <v>-1618143046</v>
      </c>
      <c r="R22" s="4"/>
      <c r="S22" s="4">
        <f t="shared" si="1"/>
        <v>1255576856</v>
      </c>
      <c r="U22" s="7">
        <v>2.6472422911617827E-4</v>
      </c>
      <c r="W22" s="7"/>
      <c r="X22" s="6"/>
    </row>
    <row r="23" spans="1:24">
      <c r="A23" s="2" t="s">
        <v>159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f t="shared" si="0"/>
        <v>0</v>
      </c>
      <c r="K23" s="7">
        <v>0</v>
      </c>
      <c r="M23" s="4">
        <v>0</v>
      </c>
      <c r="N23" s="4"/>
      <c r="O23" s="4">
        <v>0</v>
      </c>
      <c r="P23" s="4"/>
      <c r="Q23" s="4">
        <v>151446</v>
      </c>
      <c r="R23" s="4"/>
      <c r="S23" s="4">
        <f t="shared" si="1"/>
        <v>151446</v>
      </c>
      <c r="U23" s="7">
        <v>3.193068222876572E-8</v>
      </c>
      <c r="W23" s="7"/>
      <c r="X23" s="6"/>
    </row>
    <row r="24" spans="1:24">
      <c r="A24" s="2" t="s">
        <v>168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f t="shared" si="0"/>
        <v>0</v>
      </c>
      <c r="K24" s="7">
        <v>0</v>
      </c>
      <c r="M24" s="4">
        <v>0</v>
      </c>
      <c r="N24" s="4"/>
      <c r="O24" s="4">
        <v>0</v>
      </c>
      <c r="P24" s="4"/>
      <c r="Q24" s="4">
        <v>0</v>
      </c>
      <c r="R24" s="4"/>
      <c r="S24" s="4">
        <f t="shared" si="1"/>
        <v>0</v>
      </c>
      <c r="U24" s="7">
        <v>0</v>
      </c>
      <c r="W24" s="7"/>
      <c r="X24" s="6"/>
    </row>
    <row r="25" spans="1:24">
      <c r="A25" s="2" t="s">
        <v>159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f t="shared" si="0"/>
        <v>0</v>
      </c>
      <c r="K25" s="7">
        <v>0</v>
      </c>
      <c r="M25" s="4">
        <v>1018120</v>
      </c>
      <c r="N25" s="4"/>
      <c r="O25" s="4">
        <v>0</v>
      </c>
      <c r="P25" s="4"/>
      <c r="Q25" s="4">
        <v>104723505</v>
      </c>
      <c r="R25" s="4"/>
      <c r="S25" s="4">
        <f t="shared" si="1"/>
        <v>105741625</v>
      </c>
      <c r="U25" s="7">
        <v>2.2294429870899917E-5</v>
      </c>
      <c r="W25" s="7"/>
      <c r="X25" s="6"/>
    </row>
    <row r="26" spans="1:24">
      <c r="A26" s="2" t="s">
        <v>169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f t="shared" si="0"/>
        <v>0</v>
      </c>
      <c r="K26" s="7">
        <v>0</v>
      </c>
      <c r="M26" s="4">
        <v>0</v>
      </c>
      <c r="N26" s="4"/>
      <c r="O26" s="4">
        <v>0</v>
      </c>
      <c r="P26" s="4"/>
      <c r="Q26" s="4">
        <v>-8066801984</v>
      </c>
      <c r="R26" s="4"/>
      <c r="S26" s="4">
        <f t="shared" si="1"/>
        <v>-8066801984</v>
      </c>
      <c r="U26" s="7">
        <v>-1.7007942814830424E-3</v>
      </c>
      <c r="W26" s="7"/>
      <c r="X26" s="6"/>
    </row>
    <row r="27" spans="1:24">
      <c r="A27" s="2" t="s">
        <v>126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f t="shared" si="0"/>
        <v>0</v>
      </c>
      <c r="K27" s="7">
        <v>0</v>
      </c>
      <c r="M27" s="4">
        <v>474000000</v>
      </c>
      <c r="N27" s="4"/>
      <c r="O27" s="4">
        <v>0</v>
      </c>
      <c r="P27" s="4"/>
      <c r="Q27" s="4">
        <v>-11714290919</v>
      </c>
      <c r="R27" s="4"/>
      <c r="S27" s="4">
        <f t="shared" si="1"/>
        <v>-11240290919</v>
      </c>
      <c r="U27" s="7">
        <v>-2.3698886566397926E-3</v>
      </c>
      <c r="W27" s="7"/>
      <c r="X27" s="6"/>
    </row>
    <row r="28" spans="1:24">
      <c r="A28" s="2" t="s">
        <v>170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f t="shared" si="0"/>
        <v>0</v>
      </c>
      <c r="K28" s="7">
        <v>0</v>
      </c>
      <c r="M28" s="4">
        <v>0</v>
      </c>
      <c r="N28" s="4"/>
      <c r="O28" s="4">
        <v>0</v>
      </c>
      <c r="P28" s="4"/>
      <c r="Q28" s="4">
        <v>172995632</v>
      </c>
      <c r="R28" s="4"/>
      <c r="S28" s="4">
        <f t="shared" si="1"/>
        <v>172995632</v>
      </c>
      <c r="U28" s="7">
        <v>3.6474179260967571E-5</v>
      </c>
      <c r="W28" s="7"/>
      <c r="X28" s="6"/>
    </row>
    <row r="29" spans="1:24">
      <c r="A29" s="2" t="s">
        <v>38</v>
      </c>
      <c r="C29" s="4">
        <v>0</v>
      </c>
      <c r="D29" s="4"/>
      <c r="E29" s="4">
        <v>389</v>
      </c>
      <c r="F29" s="4"/>
      <c r="G29" s="4">
        <v>0</v>
      </c>
      <c r="H29" s="4"/>
      <c r="I29" s="4">
        <f t="shared" si="0"/>
        <v>389</v>
      </c>
      <c r="K29" s="7">
        <v>2.3060426679608917E-10</v>
      </c>
      <c r="M29" s="4">
        <v>3229926500</v>
      </c>
      <c r="N29" s="4"/>
      <c r="O29" s="4">
        <v>589</v>
      </c>
      <c r="P29" s="4"/>
      <c r="Q29" s="4">
        <v>-2370370808</v>
      </c>
      <c r="R29" s="4"/>
      <c r="S29" s="4">
        <f t="shared" si="1"/>
        <v>859556281</v>
      </c>
      <c r="U29" s="7">
        <v>1.8122775422494257E-4</v>
      </c>
      <c r="W29" s="7"/>
      <c r="X29" s="6"/>
    </row>
    <row r="30" spans="1:24">
      <c r="A30" s="2" t="s">
        <v>44</v>
      </c>
      <c r="C30" s="4">
        <v>0</v>
      </c>
      <c r="D30" s="4"/>
      <c r="E30" s="4">
        <v>68885676582</v>
      </c>
      <c r="F30" s="4"/>
      <c r="G30" s="4">
        <v>0</v>
      </c>
      <c r="H30" s="4"/>
      <c r="I30" s="4">
        <f t="shared" si="0"/>
        <v>68885676582</v>
      </c>
      <c r="K30" s="7">
        <v>4.0836326326335839E-2</v>
      </c>
      <c r="M30" s="4">
        <v>24561290400</v>
      </c>
      <c r="N30" s="4"/>
      <c r="O30" s="4">
        <v>183934214659</v>
      </c>
      <c r="P30" s="4"/>
      <c r="Q30" s="4">
        <v>-3851730174</v>
      </c>
      <c r="R30" s="4"/>
      <c r="S30" s="4">
        <f t="shared" si="1"/>
        <v>204643774885</v>
      </c>
      <c r="U30" s="7">
        <v>4.3146833498065335E-2</v>
      </c>
      <c r="W30" s="7"/>
      <c r="X30" s="6"/>
    </row>
    <row r="31" spans="1:24">
      <c r="A31" s="2" t="s">
        <v>40</v>
      </c>
      <c r="C31" s="4">
        <v>0</v>
      </c>
      <c r="D31" s="4"/>
      <c r="E31" s="4">
        <v>11452631682</v>
      </c>
      <c r="F31" s="4"/>
      <c r="G31" s="4">
        <v>0</v>
      </c>
      <c r="H31" s="4"/>
      <c r="I31" s="4">
        <f t="shared" si="0"/>
        <v>11452631682</v>
      </c>
      <c r="K31" s="7">
        <v>6.7892692337102097E-3</v>
      </c>
      <c r="M31" s="4">
        <v>19158848640</v>
      </c>
      <c r="N31" s="4"/>
      <c r="O31" s="4">
        <v>16183483059</v>
      </c>
      <c r="P31" s="4"/>
      <c r="Q31" s="4">
        <v>13735487227</v>
      </c>
      <c r="R31" s="4"/>
      <c r="S31" s="4">
        <f t="shared" si="1"/>
        <v>49077818926</v>
      </c>
      <c r="U31" s="7">
        <v>1.0347504989283376E-2</v>
      </c>
      <c r="W31" s="7"/>
      <c r="X31" s="6"/>
    </row>
    <row r="32" spans="1:24">
      <c r="A32" s="2" t="s">
        <v>171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f t="shared" si="0"/>
        <v>0</v>
      </c>
      <c r="K32" s="7">
        <v>0</v>
      </c>
      <c r="M32" s="4">
        <v>0</v>
      </c>
      <c r="N32" s="4"/>
      <c r="O32" s="4">
        <v>0</v>
      </c>
      <c r="P32" s="4"/>
      <c r="Q32" s="4">
        <f>-7049831215-309810</f>
        <v>-7050141025</v>
      </c>
      <c r="R32" s="4"/>
      <c r="S32" s="4">
        <f t="shared" si="1"/>
        <v>-7050141025</v>
      </c>
      <c r="U32" s="7">
        <v>-1.4864427765491307E-3</v>
      </c>
      <c r="W32" s="7"/>
      <c r="X32" s="6"/>
    </row>
    <row r="33" spans="1:24">
      <c r="A33" s="2" t="s">
        <v>57</v>
      </c>
      <c r="C33" s="4">
        <v>0</v>
      </c>
      <c r="D33" s="4"/>
      <c r="E33" s="4">
        <v>46263925630</v>
      </c>
      <c r="F33" s="4"/>
      <c r="G33" s="4">
        <v>0</v>
      </c>
      <c r="H33" s="4"/>
      <c r="I33" s="4">
        <f t="shared" si="0"/>
        <v>46263925630</v>
      </c>
      <c r="K33" s="7">
        <v>2.7425857709549997E-2</v>
      </c>
      <c r="M33" s="4">
        <v>595000000</v>
      </c>
      <c r="N33" s="4"/>
      <c r="O33" s="4">
        <v>50365287427</v>
      </c>
      <c r="P33" s="4"/>
      <c r="Q33" s="4">
        <v>-3399393377</v>
      </c>
      <c r="R33" s="4"/>
      <c r="S33" s="4">
        <f t="shared" si="1"/>
        <v>47560894050</v>
      </c>
      <c r="U33" s="7">
        <v>1.0027678475671488E-2</v>
      </c>
      <c r="W33" s="7"/>
      <c r="X33" s="6"/>
    </row>
    <row r="34" spans="1:24">
      <c r="A34" s="2" t="s">
        <v>172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f t="shared" si="0"/>
        <v>0</v>
      </c>
      <c r="K34" s="7">
        <v>0</v>
      </c>
      <c r="M34" s="4">
        <v>0</v>
      </c>
      <c r="N34" s="4"/>
      <c r="O34" s="4">
        <v>0</v>
      </c>
      <c r="P34" s="4"/>
      <c r="Q34" s="4">
        <v>538111876</v>
      </c>
      <c r="R34" s="4"/>
      <c r="S34" s="4">
        <f t="shared" si="1"/>
        <v>538111876</v>
      </c>
      <c r="U34" s="7">
        <v>1.1345482426793037E-4</v>
      </c>
      <c r="W34" s="7"/>
      <c r="X34" s="6"/>
    </row>
    <row r="35" spans="1:24">
      <c r="A35" s="2" t="s">
        <v>173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f t="shared" si="0"/>
        <v>0</v>
      </c>
      <c r="K35" s="7">
        <v>0</v>
      </c>
      <c r="M35" s="4">
        <v>0</v>
      </c>
      <c r="N35" s="4"/>
      <c r="O35" s="4">
        <v>0</v>
      </c>
      <c r="P35" s="4"/>
      <c r="Q35" s="4">
        <v>89445720</v>
      </c>
      <c r="R35" s="4"/>
      <c r="S35" s="4">
        <f t="shared" si="1"/>
        <v>89445720</v>
      </c>
      <c r="U35" s="7">
        <v>1.8858621964549441E-5</v>
      </c>
      <c r="W35" s="7"/>
      <c r="X35" s="6"/>
    </row>
    <row r="36" spans="1:24">
      <c r="A36" s="2" t="s">
        <v>154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f t="shared" si="0"/>
        <v>0</v>
      </c>
      <c r="K36" s="7">
        <v>0</v>
      </c>
      <c r="M36" s="4">
        <v>1272000000</v>
      </c>
      <c r="N36" s="4"/>
      <c r="O36" s="4">
        <v>0</v>
      </c>
      <c r="P36" s="4"/>
      <c r="Q36" s="4">
        <v>859038590</v>
      </c>
      <c r="R36" s="4"/>
      <c r="S36" s="4">
        <f t="shared" si="1"/>
        <v>2131038590</v>
      </c>
      <c r="U36" s="7">
        <v>4.4930546884385826E-4</v>
      </c>
      <c r="W36" s="7"/>
      <c r="X36" s="6"/>
    </row>
    <row r="37" spans="1:24">
      <c r="A37" s="2" t="s">
        <v>32</v>
      </c>
      <c r="C37" s="4">
        <v>0</v>
      </c>
      <c r="D37" s="4"/>
      <c r="E37" s="4">
        <v>35550366524</v>
      </c>
      <c r="F37" s="4"/>
      <c r="G37" s="4">
        <v>0</v>
      </c>
      <c r="H37" s="4"/>
      <c r="I37" s="4">
        <f t="shared" si="0"/>
        <v>35550366524</v>
      </c>
      <c r="K37" s="7">
        <v>2.1074720325447951E-2</v>
      </c>
      <c r="M37" s="4">
        <v>10193040455</v>
      </c>
      <c r="N37" s="4"/>
      <c r="O37" s="4">
        <v>61790563772</v>
      </c>
      <c r="P37" s="4"/>
      <c r="Q37" s="4">
        <v>-8763315308</v>
      </c>
      <c r="R37" s="4"/>
      <c r="S37" s="4">
        <f t="shared" si="1"/>
        <v>63220288919</v>
      </c>
      <c r="U37" s="7">
        <v>1.3329285394684229E-2</v>
      </c>
      <c r="W37" s="7"/>
      <c r="X37" s="6"/>
    </row>
    <row r="38" spans="1:24">
      <c r="A38" s="2" t="s">
        <v>61</v>
      </c>
      <c r="C38" s="4">
        <v>0</v>
      </c>
      <c r="D38" s="4"/>
      <c r="E38" s="4">
        <v>28639188103</v>
      </c>
      <c r="F38" s="4"/>
      <c r="G38" s="4">
        <v>0</v>
      </c>
      <c r="H38" s="4"/>
      <c r="I38" s="4">
        <f t="shared" si="0"/>
        <v>28639188103</v>
      </c>
      <c r="K38" s="7">
        <v>1.697768373811721E-2</v>
      </c>
      <c r="M38" s="4">
        <v>0</v>
      </c>
      <c r="N38" s="4"/>
      <c r="O38" s="4">
        <v>72279582895</v>
      </c>
      <c r="P38" s="4"/>
      <c r="Q38" s="4">
        <v>1865184825</v>
      </c>
      <c r="R38" s="4"/>
      <c r="S38" s="4">
        <f t="shared" si="1"/>
        <v>74144767720</v>
      </c>
      <c r="U38" s="7">
        <v>1.5632588625602302E-2</v>
      </c>
      <c r="W38" s="7"/>
      <c r="X38" s="6"/>
    </row>
    <row r="39" spans="1:24">
      <c r="A39" s="2" t="s">
        <v>49</v>
      </c>
      <c r="C39" s="4">
        <v>0</v>
      </c>
      <c r="D39" s="4"/>
      <c r="E39" s="4">
        <v>22022183700</v>
      </c>
      <c r="F39" s="4"/>
      <c r="G39" s="4">
        <v>0</v>
      </c>
      <c r="H39" s="4"/>
      <c r="I39" s="4">
        <f t="shared" si="0"/>
        <v>22022183700</v>
      </c>
      <c r="K39" s="7">
        <v>1.3055037340327215E-2</v>
      </c>
      <c r="M39" s="4">
        <v>10442073000</v>
      </c>
      <c r="N39" s="4"/>
      <c r="O39" s="4">
        <v>48364508359</v>
      </c>
      <c r="P39" s="4"/>
      <c r="Q39" s="4">
        <v>-4429692135</v>
      </c>
      <c r="R39" s="4"/>
      <c r="S39" s="4">
        <f t="shared" si="1"/>
        <v>54376889224</v>
      </c>
      <c r="U39" s="7">
        <v>1.1464754238476678E-2</v>
      </c>
      <c r="W39" s="7"/>
      <c r="X39" s="6"/>
    </row>
    <row r="40" spans="1:24">
      <c r="A40" s="2" t="s">
        <v>35</v>
      </c>
      <c r="C40" s="4">
        <v>0</v>
      </c>
      <c r="D40" s="4"/>
      <c r="E40" s="4">
        <v>60802958446</v>
      </c>
      <c r="F40" s="4"/>
      <c r="G40" s="4">
        <v>0</v>
      </c>
      <c r="H40" s="4"/>
      <c r="I40" s="4">
        <f t="shared" si="0"/>
        <v>60802958446</v>
      </c>
      <c r="K40" s="7">
        <v>3.6044785736434208E-2</v>
      </c>
      <c r="M40" s="4">
        <v>57084314600</v>
      </c>
      <c r="N40" s="4"/>
      <c r="O40" s="4">
        <v>162681725195</v>
      </c>
      <c r="P40" s="4"/>
      <c r="Q40" s="4">
        <v>6446383419</v>
      </c>
      <c r="R40" s="4"/>
      <c r="S40" s="4">
        <f t="shared" si="1"/>
        <v>226212423214</v>
      </c>
      <c r="U40" s="7">
        <v>4.7694339908913405E-2</v>
      </c>
      <c r="W40" s="7"/>
      <c r="X40" s="6"/>
    </row>
    <row r="41" spans="1:24">
      <c r="A41" s="2" t="s">
        <v>151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f t="shared" si="0"/>
        <v>0</v>
      </c>
      <c r="K41" s="7">
        <v>0</v>
      </c>
      <c r="M41" s="4">
        <v>472594080</v>
      </c>
      <c r="N41" s="4"/>
      <c r="O41" s="4">
        <v>0</v>
      </c>
      <c r="P41" s="4"/>
      <c r="Q41" s="4">
        <v>-13210707001</v>
      </c>
      <c r="R41" s="4"/>
      <c r="S41" s="4">
        <f t="shared" si="1"/>
        <v>-12738112921</v>
      </c>
      <c r="U41" s="7">
        <v>-2.6856875445676063E-3</v>
      </c>
      <c r="W41" s="7"/>
      <c r="X41" s="6"/>
    </row>
    <row r="42" spans="1:24">
      <c r="A42" s="2" t="s">
        <v>174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f t="shared" si="0"/>
        <v>0</v>
      </c>
      <c r="K42" s="7">
        <v>0</v>
      </c>
      <c r="M42" s="4">
        <v>0</v>
      </c>
      <c r="N42" s="4"/>
      <c r="O42" s="4">
        <v>0</v>
      </c>
      <c r="P42" s="4"/>
      <c r="Q42" s="4">
        <v>0</v>
      </c>
      <c r="R42" s="4"/>
      <c r="S42" s="4">
        <f t="shared" si="1"/>
        <v>0</v>
      </c>
      <c r="U42" s="7">
        <v>0</v>
      </c>
      <c r="W42" s="7"/>
      <c r="X42" s="6"/>
    </row>
    <row r="43" spans="1:24">
      <c r="A43" s="2" t="s">
        <v>25</v>
      </c>
      <c r="C43" s="4">
        <v>0</v>
      </c>
      <c r="D43" s="4"/>
      <c r="E43" s="4">
        <v>22637131201</v>
      </c>
      <c r="F43" s="4"/>
      <c r="G43" s="4">
        <v>0</v>
      </c>
      <c r="H43" s="4"/>
      <c r="I43" s="4">
        <f t="shared" si="0"/>
        <v>22637131201</v>
      </c>
      <c r="K43" s="7">
        <v>1.3419586228723596E-2</v>
      </c>
      <c r="M43" s="4">
        <v>0</v>
      </c>
      <c r="N43" s="4"/>
      <c r="O43" s="4">
        <v>69436793850</v>
      </c>
      <c r="P43" s="4"/>
      <c r="Q43" s="4">
        <v>27520516684</v>
      </c>
      <c r="R43" s="4"/>
      <c r="S43" s="4">
        <f t="shared" si="1"/>
        <v>96957310534</v>
      </c>
      <c r="U43" s="7">
        <v>2.0442356169307299E-2</v>
      </c>
      <c r="W43" s="7"/>
      <c r="X43" s="6"/>
    </row>
    <row r="44" spans="1:24">
      <c r="A44" s="2" t="s">
        <v>175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f t="shared" si="0"/>
        <v>0</v>
      </c>
      <c r="K44" s="7">
        <v>0</v>
      </c>
      <c r="M44" s="4">
        <v>0</v>
      </c>
      <c r="N44" s="4"/>
      <c r="O44" s="4">
        <v>0</v>
      </c>
      <c r="P44" s="4"/>
      <c r="Q44" s="4">
        <v>-4733007536</v>
      </c>
      <c r="R44" s="4"/>
      <c r="S44" s="4">
        <f t="shared" si="1"/>
        <v>-4733007536</v>
      </c>
      <c r="U44" s="7">
        <v>-9.9790129563256491E-4</v>
      </c>
      <c r="W44" s="7"/>
      <c r="X44" s="6"/>
    </row>
    <row r="45" spans="1:24">
      <c r="A45" s="2" t="s">
        <v>176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f t="shared" si="0"/>
        <v>0</v>
      </c>
      <c r="K45" s="7">
        <v>0</v>
      </c>
      <c r="M45" s="4">
        <v>0</v>
      </c>
      <c r="N45" s="4"/>
      <c r="O45" s="4">
        <v>0</v>
      </c>
      <c r="P45" s="4"/>
      <c r="Q45" s="4">
        <v>1335371961</v>
      </c>
      <c r="R45" s="4"/>
      <c r="S45" s="4">
        <f t="shared" si="1"/>
        <v>1335371961</v>
      </c>
      <c r="U45" s="7">
        <v>2.8154812767517616E-4</v>
      </c>
      <c r="W45" s="7"/>
      <c r="X45" s="6"/>
    </row>
    <row r="46" spans="1:24">
      <c r="A46" s="2" t="s">
        <v>58</v>
      </c>
      <c r="C46" s="4">
        <v>0</v>
      </c>
      <c r="D46" s="4"/>
      <c r="E46" s="4">
        <v>58109545169</v>
      </c>
      <c r="F46" s="4"/>
      <c r="G46" s="4">
        <v>0</v>
      </c>
      <c r="H46" s="4"/>
      <c r="I46" s="4">
        <f t="shared" si="0"/>
        <v>58109545169</v>
      </c>
      <c r="K46" s="7">
        <v>3.4448095263628457E-2</v>
      </c>
      <c r="M46" s="4">
        <v>38105476200</v>
      </c>
      <c r="N46" s="4"/>
      <c r="O46" s="4">
        <v>121364362999</v>
      </c>
      <c r="P46" s="4"/>
      <c r="Q46" s="4">
        <v>-49302116</v>
      </c>
      <c r="R46" s="4"/>
      <c r="S46" s="4">
        <f t="shared" si="1"/>
        <v>159420537083</v>
      </c>
      <c r="U46" s="7">
        <v>3.361202349574393E-2</v>
      </c>
      <c r="W46" s="7"/>
      <c r="X46" s="6"/>
    </row>
    <row r="47" spans="1:24">
      <c r="A47" s="2" t="s">
        <v>142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f t="shared" si="0"/>
        <v>0</v>
      </c>
      <c r="K47" s="7">
        <v>0</v>
      </c>
      <c r="M47" s="4">
        <v>19986585500</v>
      </c>
      <c r="N47" s="4"/>
      <c r="O47" s="4">
        <v>0</v>
      </c>
      <c r="P47" s="4"/>
      <c r="Q47" s="4">
        <v>-6647779789</v>
      </c>
      <c r="R47" s="4"/>
      <c r="S47" s="4">
        <f t="shared" si="1"/>
        <v>13338805711</v>
      </c>
      <c r="U47" s="7">
        <v>2.8123368492346209E-3</v>
      </c>
      <c r="W47" s="7"/>
      <c r="X47" s="6"/>
    </row>
    <row r="48" spans="1:24">
      <c r="A48" s="2" t="s">
        <v>139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f t="shared" si="0"/>
        <v>0</v>
      </c>
      <c r="K48" s="7">
        <v>0</v>
      </c>
      <c r="M48" s="4">
        <v>235500000</v>
      </c>
      <c r="N48" s="4"/>
      <c r="O48" s="4">
        <v>0</v>
      </c>
      <c r="P48" s="4"/>
      <c r="Q48" s="4">
        <v>-5642795054</v>
      </c>
      <c r="R48" s="4"/>
      <c r="S48" s="4">
        <f t="shared" si="1"/>
        <v>-5407295054</v>
      </c>
      <c r="U48" s="7">
        <v>-1.1400672192494392E-3</v>
      </c>
      <c r="W48" s="7"/>
      <c r="X48" s="6"/>
    </row>
    <row r="49" spans="1:24">
      <c r="A49" s="2" t="s">
        <v>17</v>
      </c>
      <c r="C49" s="4">
        <v>0</v>
      </c>
      <c r="D49" s="4"/>
      <c r="E49" s="4">
        <v>58752299678</v>
      </c>
      <c r="F49" s="4"/>
      <c r="G49" s="4">
        <v>0</v>
      </c>
      <c r="H49" s="4"/>
      <c r="I49" s="4">
        <f t="shared" si="0"/>
        <v>58752299678</v>
      </c>
      <c r="K49" s="7">
        <v>3.4829128508558606E-2</v>
      </c>
      <c r="M49" s="4">
        <v>3370500000</v>
      </c>
      <c r="N49" s="4"/>
      <c r="O49" s="4">
        <v>64246440366</v>
      </c>
      <c r="P49" s="4"/>
      <c r="Q49" s="4">
        <v>-308452697</v>
      </c>
      <c r="R49" s="4"/>
      <c r="S49" s="4">
        <f t="shared" si="1"/>
        <v>67308487669</v>
      </c>
      <c r="U49" s="7">
        <v>1.4191236025102248E-2</v>
      </c>
      <c r="W49" s="7"/>
      <c r="X49" s="6"/>
    </row>
    <row r="50" spans="1:24">
      <c r="A50" s="2" t="s">
        <v>177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f t="shared" si="0"/>
        <v>0</v>
      </c>
      <c r="K50" s="7">
        <v>0</v>
      </c>
      <c r="M50" s="4">
        <v>0</v>
      </c>
      <c r="N50" s="4"/>
      <c r="O50" s="4">
        <v>0</v>
      </c>
      <c r="P50" s="4"/>
      <c r="Q50" s="4">
        <v>0</v>
      </c>
      <c r="R50" s="4"/>
      <c r="S50" s="4">
        <f t="shared" si="1"/>
        <v>0</v>
      </c>
      <c r="U50" s="7">
        <v>0</v>
      </c>
      <c r="W50" s="7"/>
      <c r="X50" s="6"/>
    </row>
    <row r="51" spans="1:24">
      <c r="A51" s="2" t="s">
        <v>178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f t="shared" si="0"/>
        <v>0</v>
      </c>
      <c r="K51" s="7">
        <v>0</v>
      </c>
      <c r="M51" s="4">
        <v>0</v>
      </c>
      <c r="N51" s="4"/>
      <c r="O51" s="4">
        <v>0</v>
      </c>
      <c r="P51" s="4"/>
      <c r="Q51" s="4">
        <v>-2963199418</v>
      </c>
      <c r="R51" s="4"/>
      <c r="S51" s="4">
        <f t="shared" si="1"/>
        <v>-2963199418</v>
      </c>
      <c r="U51" s="7">
        <v>-6.2475720056403953E-4</v>
      </c>
      <c r="W51" s="7"/>
      <c r="X51" s="6"/>
    </row>
    <row r="52" spans="1:24">
      <c r="A52" s="2" t="s">
        <v>134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f t="shared" si="0"/>
        <v>0</v>
      </c>
      <c r="K52" s="7">
        <v>0</v>
      </c>
      <c r="M52" s="4">
        <v>13640000000</v>
      </c>
      <c r="N52" s="4"/>
      <c r="O52" s="4">
        <v>0</v>
      </c>
      <c r="P52" s="4"/>
      <c r="Q52" s="4">
        <v>-50041767819</v>
      </c>
      <c r="R52" s="4"/>
      <c r="S52" s="4">
        <f t="shared" si="1"/>
        <v>-36401767819</v>
      </c>
      <c r="U52" s="7">
        <v>-7.6749024787303678E-3</v>
      </c>
      <c r="W52" s="7"/>
      <c r="X52" s="6"/>
    </row>
    <row r="53" spans="1:24">
      <c r="A53" s="2" t="s">
        <v>56</v>
      </c>
      <c r="C53" s="4">
        <v>0</v>
      </c>
      <c r="D53" s="4"/>
      <c r="E53" s="4">
        <v>21141826459</v>
      </c>
      <c r="F53" s="4"/>
      <c r="G53" s="4">
        <v>0</v>
      </c>
      <c r="H53" s="4"/>
      <c r="I53" s="4">
        <f t="shared" si="0"/>
        <v>21141826459</v>
      </c>
      <c r="K53" s="7">
        <v>1.2533150101048466E-2</v>
      </c>
      <c r="M53" s="4">
        <v>853642122</v>
      </c>
      <c r="N53" s="4"/>
      <c r="O53" s="4">
        <v>41085677196</v>
      </c>
      <c r="P53" s="4"/>
      <c r="Q53" s="4">
        <v>-8540694808</v>
      </c>
      <c r="R53" s="4"/>
      <c r="S53" s="4">
        <f t="shared" si="1"/>
        <v>33398624510</v>
      </c>
      <c r="U53" s="7">
        <v>7.0417235589363613E-3</v>
      </c>
      <c r="W53" s="7"/>
      <c r="X53" s="6"/>
    </row>
    <row r="54" spans="1:24">
      <c r="A54" s="2" t="s">
        <v>46</v>
      </c>
      <c r="C54" s="4">
        <v>0</v>
      </c>
      <c r="D54" s="4"/>
      <c r="E54" s="4">
        <v>12286458000</v>
      </c>
      <c r="F54" s="4"/>
      <c r="G54" s="4">
        <v>0</v>
      </c>
      <c r="H54" s="4"/>
      <c r="I54" s="4">
        <f t="shared" si="0"/>
        <v>12286458000</v>
      </c>
      <c r="K54" s="7">
        <v>7.2835723357607823E-3</v>
      </c>
      <c r="M54" s="4">
        <v>0</v>
      </c>
      <c r="N54" s="4"/>
      <c r="O54" s="4">
        <v>26885525680</v>
      </c>
      <c r="P54" s="4"/>
      <c r="Q54" s="4">
        <v>11862498688</v>
      </c>
      <c r="R54" s="4"/>
      <c r="S54" s="4">
        <f t="shared" si="1"/>
        <v>38748024368</v>
      </c>
      <c r="U54" s="7">
        <v>8.1695842286166609E-3</v>
      </c>
      <c r="W54" s="7"/>
      <c r="X54" s="6"/>
    </row>
    <row r="55" spans="1:24">
      <c r="A55" s="2" t="s">
        <v>179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f t="shared" si="0"/>
        <v>0</v>
      </c>
      <c r="K55" s="7">
        <v>0</v>
      </c>
      <c r="M55" s="4">
        <v>0</v>
      </c>
      <c r="N55" s="4"/>
      <c r="O55" s="4">
        <v>0</v>
      </c>
      <c r="P55" s="4"/>
      <c r="Q55" s="4">
        <v>-341541149</v>
      </c>
      <c r="R55" s="4"/>
      <c r="S55" s="4">
        <f t="shared" si="1"/>
        <v>-341541149</v>
      </c>
      <c r="U55" s="7">
        <v>-7.2010101929179544E-5</v>
      </c>
      <c r="W55" s="7"/>
      <c r="X55" s="6"/>
    </row>
    <row r="56" spans="1:24">
      <c r="A56" s="2" t="s">
        <v>180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f t="shared" si="0"/>
        <v>0</v>
      </c>
      <c r="K56" s="7">
        <v>0</v>
      </c>
      <c r="M56" s="4">
        <v>0</v>
      </c>
      <c r="N56" s="4"/>
      <c r="O56" s="4">
        <v>0</v>
      </c>
      <c r="P56" s="4"/>
      <c r="Q56" s="4">
        <v>16186677476</v>
      </c>
      <c r="R56" s="4"/>
      <c r="S56" s="4">
        <f t="shared" si="1"/>
        <v>16186677476</v>
      </c>
      <c r="U56" s="7">
        <v>3.4127785139632318E-3</v>
      </c>
      <c r="W56" s="7"/>
      <c r="X56" s="6"/>
    </row>
    <row r="57" spans="1:24">
      <c r="A57" s="2" t="s">
        <v>181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f t="shared" si="0"/>
        <v>0</v>
      </c>
      <c r="K57" s="7">
        <v>0</v>
      </c>
      <c r="M57" s="4">
        <v>0</v>
      </c>
      <c r="N57" s="4"/>
      <c r="O57" s="4">
        <v>0</v>
      </c>
      <c r="P57" s="4"/>
      <c r="Q57" s="4">
        <v>28149040959</v>
      </c>
      <c r="R57" s="4"/>
      <c r="S57" s="4">
        <f t="shared" si="1"/>
        <v>28149040959</v>
      </c>
      <c r="U57" s="7">
        <v>5.9349080326079242E-3</v>
      </c>
      <c r="W57" s="7"/>
      <c r="X57" s="6"/>
    </row>
    <row r="58" spans="1:24">
      <c r="A58" s="2" t="s">
        <v>182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f t="shared" si="0"/>
        <v>0</v>
      </c>
      <c r="K58" s="7">
        <v>0</v>
      </c>
      <c r="M58" s="4">
        <v>0</v>
      </c>
      <c r="N58" s="4"/>
      <c r="O58" s="4">
        <v>0</v>
      </c>
      <c r="P58" s="4"/>
      <c r="Q58" s="4">
        <v>-9993971241</v>
      </c>
      <c r="R58" s="4"/>
      <c r="S58" s="4">
        <f t="shared" si="1"/>
        <v>-9993971241</v>
      </c>
      <c r="U58" s="7">
        <v>-2.107116199171945E-3</v>
      </c>
      <c r="W58" s="7"/>
      <c r="X58" s="6"/>
    </row>
    <row r="59" spans="1:24">
      <c r="A59" s="2" t="s">
        <v>183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f t="shared" si="0"/>
        <v>0</v>
      </c>
      <c r="K59" s="7">
        <v>0</v>
      </c>
      <c r="M59" s="4">
        <v>0</v>
      </c>
      <c r="N59" s="4"/>
      <c r="O59" s="4">
        <v>0</v>
      </c>
      <c r="P59" s="4"/>
      <c r="Q59" s="4">
        <v>2736367135</v>
      </c>
      <c r="R59" s="4"/>
      <c r="S59" s="4">
        <f t="shared" si="1"/>
        <v>2736367135</v>
      </c>
      <c r="U59" s="7">
        <v>5.7693217020537404E-4</v>
      </c>
      <c r="W59" s="7"/>
      <c r="X59" s="6"/>
    </row>
    <row r="60" spans="1:24">
      <c r="A60" s="2" t="s">
        <v>124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f t="shared" si="0"/>
        <v>0</v>
      </c>
      <c r="K60" s="7">
        <v>0</v>
      </c>
      <c r="M60" s="4">
        <v>11250000000</v>
      </c>
      <c r="N60" s="4"/>
      <c r="O60" s="4">
        <v>0</v>
      </c>
      <c r="P60" s="4"/>
      <c r="Q60" s="4">
        <v>-21670096460</v>
      </c>
      <c r="R60" s="4"/>
      <c r="S60" s="4">
        <f t="shared" si="1"/>
        <v>-10420096460</v>
      </c>
      <c r="U60" s="7">
        <v>-2.1969598989563712E-3</v>
      </c>
      <c r="W60" s="7"/>
      <c r="X60" s="6"/>
    </row>
    <row r="61" spans="1:24">
      <c r="A61" s="2" t="s">
        <v>63</v>
      </c>
      <c r="C61" s="4">
        <v>0</v>
      </c>
      <c r="D61" s="4"/>
      <c r="E61" s="4">
        <v>29955718907</v>
      </c>
      <c r="F61" s="4"/>
      <c r="G61" s="4">
        <v>0</v>
      </c>
      <c r="H61" s="4"/>
      <c r="I61" s="4">
        <f t="shared" si="0"/>
        <v>29955718907</v>
      </c>
      <c r="K61" s="7">
        <v>1.7758140346782726E-2</v>
      </c>
      <c r="M61" s="4">
        <v>11200000000</v>
      </c>
      <c r="N61" s="4"/>
      <c r="O61" s="4">
        <v>171596756597</v>
      </c>
      <c r="P61" s="4"/>
      <c r="Q61" s="4">
        <v>-1133216893</v>
      </c>
      <c r="R61" s="4"/>
      <c r="S61" s="4">
        <f t="shared" si="1"/>
        <v>181663539704</v>
      </c>
      <c r="U61" s="7">
        <v>3.83017099087542E-2</v>
      </c>
      <c r="W61" s="7"/>
      <c r="X61" s="6"/>
    </row>
    <row r="62" spans="1:24">
      <c r="A62" s="2" t="s">
        <v>184</v>
      </c>
      <c r="C62" s="4">
        <v>0</v>
      </c>
      <c r="D62" s="4"/>
      <c r="E62" s="4">
        <v>0</v>
      </c>
      <c r="F62" s="4"/>
      <c r="G62" s="4">
        <v>0</v>
      </c>
      <c r="H62" s="4"/>
      <c r="I62" s="4">
        <f t="shared" si="0"/>
        <v>0</v>
      </c>
      <c r="K62" s="7">
        <v>0</v>
      </c>
      <c r="M62" s="4">
        <v>0</v>
      </c>
      <c r="N62" s="4"/>
      <c r="O62" s="4">
        <v>0</v>
      </c>
      <c r="P62" s="4"/>
      <c r="Q62" s="4">
        <v>8218129285</v>
      </c>
      <c r="R62" s="4"/>
      <c r="S62" s="4">
        <f t="shared" si="1"/>
        <v>8218129285</v>
      </c>
      <c r="U62" s="7">
        <v>1.7326999373654547E-3</v>
      </c>
      <c r="W62" s="7"/>
      <c r="X62" s="6"/>
    </row>
    <row r="63" spans="1:24">
      <c r="A63" s="2" t="s">
        <v>185</v>
      </c>
      <c r="C63" s="4">
        <v>0</v>
      </c>
      <c r="D63" s="4"/>
      <c r="E63" s="4">
        <v>0</v>
      </c>
      <c r="F63" s="4"/>
      <c r="G63" s="4">
        <v>0</v>
      </c>
      <c r="H63" s="4"/>
      <c r="I63" s="4">
        <f t="shared" si="0"/>
        <v>0</v>
      </c>
      <c r="K63" s="7">
        <v>0</v>
      </c>
      <c r="M63" s="4">
        <v>0</v>
      </c>
      <c r="N63" s="4"/>
      <c r="O63" s="4">
        <v>0</v>
      </c>
      <c r="P63" s="4"/>
      <c r="Q63" s="4">
        <v>-297565952</v>
      </c>
      <c r="R63" s="4"/>
      <c r="S63" s="4">
        <f t="shared" si="1"/>
        <v>-297565952</v>
      </c>
      <c r="U63" s="7">
        <v>-6.2738427263923468E-5</v>
      </c>
      <c r="W63" s="7"/>
      <c r="X63" s="6"/>
    </row>
    <row r="64" spans="1:24">
      <c r="A64" s="2" t="s">
        <v>34</v>
      </c>
      <c r="C64" s="4">
        <v>0</v>
      </c>
      <c r="D64" s="4"/>
      <c r="E64" s="4">
        <v>10749455982</v>
      </c>
      <c r="F64" s="4"/>
      <c r="G64" s="4">
        <v>0</v>
      </c>
      <c r="H64" s="4"/>
      <c r="I64" s="4">
        <f t="shared" si="0"/>
        <v>10749455982</v>
      </c>
      <c r="K64" s="7">
        <v>6.372417519758213E-3</v>
      </c>
      <c r="M64" s="4">
        <v>2250000000</v>
      </c>
      <c r="N64" s="4"/>
      <c r="O64" s="4">
        <v>26231331297</v>
      </c>
      <c r="P64" s="4"/>
      <c r="Q64" s="4">
        <v>5139545217</v>
      </c>
      <c r="R64" s="4"/>
      <c r="S64" s="4">
        <f t="shared" si="1"/>
        <v>33620876514</v>
      </c>
      <c r="U64" s="7">
        <v>7.0885828890898846E-3</v>
      </c>
      <c r="W64" s="7"/>
      <c r="X64" s="6"/>
    </row>
    <row r="65" spans="1:24">
      <c r="A65" s="2" t="s">
        <v>20</v>
      </c>
      <c r="C65" s="4">
        <v>0</v>
      </c>
      <c r="D65" s="4"/>
      <c r="E65" s="4">
        <v>67431529028</v>
      </c>
      <c r="F65" s="4"/>
      <c r="G65" s="4">
        <v>0</v>
      </c>
      <c r="H65" s="4"/>
      <c r="I65" s="4">
        <f t="shared" si="0"/>
        <v>67431529028</v>
      </c>
      <c r="K65" s="7">
        <v>3.9974288715787003E-2</v>
      </c>
      <c r="M65" s="4">
        <v>42322500000</v>
      </c>
      <c r="N65" s="4"/>
      <c r="O65" s="4">
        <v>119059272011</v>
      </c>
      <c r="P65" s="4"/>
      <c r="Q65" s="4">
        <v>2748977116</v>
      </c>
      <c r="R65" s="4"/>
      <c r="S65" s="4">
        <f t="shared" si="1"/>
        <v>164130749127</v>
      </c>
      <c r="U65" s="7">
        <v>3.4605118618804748E-2</v>
      </c>
      <c r="W65" s="7"/>
      <c r="X65" s="6"/>
    </row>
    <row r="66" spans="1:24">
      <c r="A66" s="2" t="s">
        <v>18</v>
      </c>
      <c r="C66" s="4">
        <v>0</v>
      </c>
      <c r="D66" s="4"/>
      <c r="E66" s="4">
        <v>69782133964</v>
      </c>
      <c r="F66" s="4"/>
      <c r="G66" s="4">
        <v>0</v>
      </c>
      <c r="H66" s="4"/>
      <c r="I66" s="4">
        <f t="shared" si="0"/>
        <v>69782133964</v>
      </c>
      <c r="K66" s="7">
        <v>4.1367757938906666E-2</v>
      </c>
      <c r="M66" s="4">
        <v>4454273850</v>
      </c>
      <c r="N66" s="4"/>
      <c r="O66" s="4">
        <v>82435984051</v>
      </c>
      <c r="P66" s="4"/>
      <c r="Q66" s="4">
        <v>1571997950</v>
      </c>
      <c r="R66" s="4"/>
      <c r="S66" s="4">
        <f t="shared" si="1"/>
        <v>88462255851</v>
      </c>
      <c r="U66" s="7">
        <v>1.8651269632859582E-2</v>
      </c>
      <c r="W66" s="7"/>
      <c r="X66" s="6"/>
    </row>
    <row r="67" spans="1:24">
      <c r="A67" s="2" t="s">
        <v>186</v>
      </c>
      <c r="C67" s="4">
        <v>0</v>
      </c>
      <c r="D67" s="4"/>
      <c r="E67" s="4">
        <v>0</v>
      </c>
      <c r="F67" s="4"/>
      <c r="G67" s="4">
        <v>0</v>
      </c>
      <c r="H67" s="4"/>
      <c r="I67" s="4">
        <f t="shared" si="0"/>
        <v>0</v>
      </c>
      <c r="K67" s="7">
        <v>0</v>
      </c>
      <c r="M67" s="4">
        <v>0</v>
      </c>
      <c r="N67" s="4"/>
      <c r="O67" s="4">
        <v>0</v>
      </c>
      <c r="P67" s="4"/>
      <c r="Q67" s="4">
        <v>196978</v>
      </c>
      <c r="R67" s="4"/>
      <c r="S67" s="4">
        <f t="shared" si="1"/>
        <v>196978</v>
      </c>
      <c r="U67" s="7">
        <v>4.1530591260632926E-8</v>
      </c>
      <c r="W67" s="7"/>
      <c r="X67" s="6"/>
    </row>
    <row r="68" spans="1:24">
      <c r="A68" s="2" t="s">
        <v>187</v>
      </c>
      <c r="C68" s="4">
        <v>0</v>
      </c>
      <c r="D68" s="4"/>
      <c r="E68" s="4">
        <v>0</v>
      </c>
      <c r="F68" s="4"/>
      <c r="G68" s="4">
        <v>0</v>
      </c>
      <c r="H68" s="4"/>
      <c r="I68" s="4">
        <f t="shared" si="0"/>
        <v>0</v>
      </c>
      <c r="K68" s="7">
        <v>0</v>
      </c>
      <c r="M68" s="4">
        <v>0</v>
      </c>
      <c r="N68" s="4"/>
      <c r="O68" s="4">
        <v>0</v>
      </c>
      <c r="P68" s="4"/>
      <c r="Q68" s="4">
        <v>321458</v>
      </c>
      <c r="R68" s="4"/>
      <c r="S68" s="4">
        <f t="shared" si="1"/>
        <v>321458</v>
      </c>
      <c r="U68" s="7">
        <v>6.7775796309539838E-8</v>
      </c>
      <c r="W68" s="7"/>
      <c r="X68" s="6"/>
    </row>
    <row r="69" spans="1:24">
      <c r="A69" s="2" t="s">
        <v>188</v>
      </c>
      <c r="C69" s="4">
        <v>0</v>
      </c>
      <c r="D69" s="4"/>
      <c r="E69" s="4">
        <v>0</v>
      </c>
      <c r="F69" s="4"/>
      <c r="G69" s="4">
        <v>0</v>
      </c>
      <c r="H69" s="4"/>
      <c r="I69" s="4">
        <f t="shared" si="0"/>
        <v>0</v>
      </c>
      <c r="K69" s="7">
        <v>0</v>
      </c>
      <c r="M69" s="4">
        <v>0</v>
      </c>
      <c r="N69" s="4"/>
      <c r="O69" s="4">
        <v>0</v>
      </c>
      <c r="P69" s="4"/>
      <c r="Q69" s="4">
        <v>53521627</v>
      </c>
      <c r="R69" s="4"/>
      <c r="S69" s="4">
        <f t="shared" si="1"/>
        <v>53521627</v>
      </c>
      <c r="U69" s="7">
        <v>1.1284431837774042E-5</v>
      </c>
      <c r="W69" s="7"/>
      <c r="X69" s="6"/>
    </row>
    <row r="70" spans="1:24">
      <c r="A70" s="2" t="s">
        <v>187</v>
      </c>
      <c r="C70" s="4">
        <v>0</v>
      </c>
      <c r="D70" s="4"/>
      <c r="E70" s="4">
        <v>0</v>
      </c>
      <c r="F70" s="4"/>
      <c r="G70" s="4">
        <v>0</v>
      </c>
      <c r="H70" s="4"/>
      <c r="I70" s="4">
        <f t="shared" si="0"/>
        <v>0</v>
      </c>
      <c r="K70" s="7">
        <v>0</v>
      </c>
      <c r="M70" s="4">
        <v>0</v>
      </c>
      <c r="N70" s="4"/>
      <c r="O70" s="4">
        <v>0</v>
      </c>
      <c r="P70" s="4"/>
      <c r="Q70" s="4">
        <v>85944858</v>
      </c>
      <c r="R70" s="4"/>
      <c r="S70" s="4">
        <f t="shared" si="1"/>
        <v>85944858</v>
      </c>
      <c r="U70" s="7">
        <v>1.8120504668293604E-5</v>
      </c>
      <c r="W70" s="7"/>
      <c r="X70" s="6"/>
    </row>
    <row r="71" spans="1:24">
      <c r="A71" s="2" t="s">
        <v>189</v>
      </c>
      <c r="C71" s="4">
        <v>0</v>
      </c>
      <c r="D71" s="4"/>
      <c r="E71" s="4">
        <v>0</v>
      </c>
      <c r="F71" s="4"/>
      <c r="G71" s="4">
        <v>0</v>
      </c>
      <c r="H71" s="4"/>
      <c r="I71" s="4">
        <f t="shared" si="0"/>
        <v>0</v>
      </c>
      <c r="K71" s="7">
        <v>0</v>
      </c>
      <c r="M71" s="4">
        <v>0</v>
      </c>
      <c r="N71" s="4"/>
      <c r="O71" s="4">
        <v>0</v>
      </c>
      <c r="P71" s="4"/>
      <c r="Q71" s="4">
        <v>2782794293</v>
      </c>
      <c r="R71" s="4"/>
      <c r="S71" s="4">
        <f t="shared" si="1"/>
        <v>2782794293</v>
      </c>
      <c r="U71" s="7">
        <v>5.8672081321266831E-4</v>
      </c>
      <c r="W71" s="7"/>
      <c r="X71" s="6"/>
    </row>
    <row r="72" spans="1:24">
      <c r="A72" s="2" t="s">
        <v>30</v>
      </c>
      <c r="C72" s="4">
        <v>0</v>
      </c>
      <c r="D72" s="4"/>
      <c r="E72" s="4">
        <v>26962832719</v>
      </c>
      <c r="F72" s="4"/>
      <c r="G72" s="4">
        <v>0</v>
      </c>
      <c r="H72" s="4"/>
      <c r="I72" s="4">
        <f t="shared" si="0"/>
        <v>26962832719</v>
      </c>
      <c r="K72" s="7">
        <v>1.5983918431646784E-2</v>
      </c>
      <c r="M72" s="4">
        <v>1512727060</v>
      </c>
      <c r="N72" s="4"/>
      <c r="O72" s="4">
        <v>12328465137</v>
      </c>
      <c r="P72" s="4"/>
      <c r="Q72" s="4">
        <v>0</v>
      </c>
      <c r="R72" s="4"/>
      <c r="S72" s="4">
        <f t="shared" si="1"/>
        <v>13841192197</v>
      </c>
      <c r="U72" s="7">
        <v>2.9182593776638449E-3</v>
      </c>
      <c r="W72" s="7"/>
      <c r="X72" s="6"/>
    </row>
    <row r="73" spans="1:24">
      <c r="A73" s="2" t="s">
        <v>16</v>
      </c>
      <c r="C73" s="4">
        <v>0</v>
      </c>
      <c r="D73" s="4"/>
      <c r="E73" s="4">
        <v>48494936000</v>
      </c>
      <c r="F73" s="4"/>
      <c r="G73" s="4">
        <v>0</v>
      </c>
      <c r="H73" s="4"/>
      <c r="I73" s="4">
        <f t="shared" ref="I73:I99" si="2">C73+E73+G73</f>
        <v>48494936000</v>
      </c>
      <c r="K73" s="7">
        <v>2.8748429716203779E-2</v>
      </c>
      <c r="M73" s="4">
        <v>2223360000</v>
      </c>
      <c r="N73" s="4"/>
      <c r="O73" s="4">
        <v>57799794472</v>
      </c>
      <c r="P73" s="4"/>
      <c r="Q73" s="4">
        <v>0</v>
      </c>
      <c r="R73" s="4"/>
      <c r="S73" s="4">
        <f t="shared" ref="S73:S99" si="3">M73+O73+Q73</f>
        <v>60023154472</v>
      </c>
      <c r="U73" s="7">
        <v>1.265520562981888E-2</v>
      </c>
      <c r="W73" s="7"/>
      <c r="X73" s="6"/>
    </row>
    <row r="74" spans="1:24">
      <c r="A74" s="2" t="s">
        <v>48</v>
      </c>
      <c r="C74" s="4">
        <v>0</v>
      </c>
      <c r="D74" s="4"/>
      <c r="E74" s="4">
        <v>6348583875</v>
      </c>
      <c r="F74" s="4"/>
      <c r="G74" s="4">
        <v>0</v>
      </c>
      <c r="H74" s="4"/>
      <c r="I74" s="4">
        <f t="shared" si="2"/>
        <v>6348583875</v>
      </c>
      <c r="K74" s="7">
        <v>3.7635232125651664E-3</v>
      </c>
      <c r="M74" s="4">
        <v>1003003145</v>
      </c>
      <c r="N74" s="4"/>
      <c r="O74" s="4">
        <v>3074734574</v>
      </c>
      <c r="P74" s="4"/>
      <c r="Q74" s="4">
        <v>0</v>
      </c>
      <c r="R74" s="4"/>
      <c r="S74" s="4">
        <f t="shared" si="3"/>
        <v>4077737719</v>
      </c>
      <c r="U74" s="7">
        <v>8.5974503993265568E-4</v>
      </c>
      <c r="W74" s="7"/>
      <c r="X74" s="6"/>
    </row>
    <row r="75" spans="1:24">
      <c r="A75" s="2" t="s">
        <v>37</v>
      </c>
      <c r="C75" s="4">
        <v>0</v>
      </c>
      <c r="D75" s="4"/>
      <c r="E75" s="4">
        <v>24105712500</v>
      </c>
      <c r="F75" s="4"/>
      <c r="G75" s="4">
        <v>0</v>
      </c>
      <c r="H75" s="4"/>
      <c r="I75" s="4">
        <f t="shared" si="2"/>
        <v>24105712500</v>
      </c>
      <c r="K75" s="7">
        <v>1.4290180351310596E-2</v>
      </c>
      <c r="M75" s="4">
        <v>11000000000</v>
      </c>
      <c r="N75" s="4"/>
      <c r="O75" s="4">
        <v>52060182820</v>
      </c>
      <c r="P75" s="4"/>
      <c r="Q75" s="4">
        <v>0</v>
      </c>
      <c r="R75" s="4"/>
      <c r="S75" s="4">
        <f t="shared" si="3"/>
        <v>63060182820</v>
      </c>
      <c r="U75" s="7">
        <v>1.3295528828184907E-2</v>
      </c>
      <c r="W75" s="7"/>
      <c r="X75" s="6"/>
    </row>
    <row r="76" spans="1:24">
      <c r="A76" s="2" t="s">
        <v>59</v>
      </c>
      <c r="C76" s="4">
        <v>0</v>
      </c>
      <c r="D76" s="4"/>
      <c r="E76" s="4">
        <v>28081912500</v>
      </c>
      <c r="F76" s="4"/>
      <c r="G76" s="4">
        <v>0</v>
      </c>
      <c r="H76" s="4"/>
      <c r="I76" s="4">
        <f t="shared" si="2"/>
        <v>28081912500</v>
      </c>
      <c r="K76" s="7">
        <v>1.664732350204224E-2</v>
      </c>
      <c r="M76" s="4">
        <v>5500000000</v>
      </c>
      <c r="N76" s="4"/>
      <c r="O76" s="4">
        <v>11580682500</v>
      </c>
      <c r="P76" s="4"/>
      <c r="Q76" s="4">
        <v>0</v>
      </c>
      <c r="R76" s="4"/>
      <c r="S76" s="4">
        <f t="shared" si="3"/>
        <v>17080682500</v>
      </c>
      <c r="U76" s="7">
        <v>3.6012693973953729E-3</v>
      </c>
      <c r="W76" s="7"/>
      <c r="X76" s="6"/>
    </row>
    <row r="77" spans="1:24">
      <c r="A77" s="2" t="s">
        <v>60</v>
      </c>
      <c r="C77" s="4">
        <v>0</v>
      </c>
      <c r="D77" s="4"/>
      <c r="E77" s="4">
        <v>32972638500</v>
      </c>
      <c r="F77" s="4"/>
      <c r="G77" s="4">
        <v>0</v>
      </c>
      <c r="H77" s="4"/>
      <c r="I77" s="4">
        <f t="shared" si="2"/>
        <v>32972638500</v>
      </c>
      <c r="K77" s="7">
        <v>1.9546609577442163E-2</v>
      </c>
      <c r="M77" s="4">
        <v>20150000000</v>
      </c>
      <c r="N77" s="4"/>
      <c r="O77" s="4">
        <v>51492784050</v>
      </c>
      <c r="P77" s="4"/>
      <c r="Q77" s="4">
        <v>0</v>
      </c>
      <c r="R77" s="4"/>
      <c r="S77" s="4">
        <f t="shared" si="3"/>
        <v>71642784050</v>
      </c>
      <c r="U77" s="7">
        <v>1.5105073567374743E-2</v>
      </c>
      <c r="W77" s="7"/>
      <c r="X77" s="6"/>
    </row>
    <row r="78" spans="1:24">
      <c r="A78" s="2" t="s">
        <v>68</v>
      </c>
      <c r="C78" s="4">
        <v>0</v>
      </c>
      <c r="D78" s="4"/>
      <c r="E78" s="4">
        <v>16564663725</v>
      </c>
      <c r="F78" s="4"/>
      <c r="G78" s="4">
        <v>0</v>
      </c>
      <c r="H78" s="4"/>
      <c r="I78" s="4">
        <f t="shared" si="2"/>
        <v>16564663725</v>
      </c>
      <c r="K78" s="7">
        <v>9.8197484139521864E-3</v>
      </c>
      <c r="M78" s="4">
        <v>2869441672</v>
      </c>
      <c r="N78" s="4"/>
      <c r="O78" s="4">
        <v>19366018554</v>
      </c>
      <c r="P78" s="4"/>
      <c r="Q78" s="4">
        <v>0</v>
      </c>
      <c r="R78" s="4"/>
      <c r="S78" s="4">
        <f t="shared" si="3"/>
        <v>22235460226</v>
      </c>
      <c r="U78" s="7">
        <v>4.6880961840310422E-3</v>
      </c>
      <c r="W78" s="7"/>
      <c r="X78" s="6"/>
    </row>
    <row r="79" spans="1:24">
      <c r="A79" s="2" t="s">
        <v>29</v>
      </c>
      <c r="C79" s="4">
        <v>0</v>
      </c>
      <c r="D79" s="4"/>
      <c r="E79" s="4">
        <v>14597624250</v>
      </c>
      <c r="F79" s="4"/>
      <c r="G79" s="4">
        <v>0</v>
      </c>
      <c r="H79" s="4"/>
      <c r="I79" s="4">
        <f t="shared" si="2"/>
        <v>14597624250</v>
      </c>
      <c r="K79" s="7">
        <v>8.6536617921235508E-3</v>
      </c>
      <c r="M79" s="4">
        <v>6215000000</v>
      </c>
      <c r="N79" s="4"/>
      <c r="O79" s="4">
        <v>32202249750</v>
      </c>
      <c r="P79" s="4"/>
      <c r="Q79" s="4">
        <v>0</v>
      </c>
      <c r="R79" s="4"/>
      <c r="S79" s="4">
        <f t="shared" si="3"/>
        <v>38417249750</v>
      </c>
      <c r="U79" s="7">
        <v>8.0998441284047071E-3</v>
      </c>
      <c r="W79" s="7"/>
      <c r="X79" s="6"/>
    </row>
    <row r="80" spans="1:24">
      <c r="A80" s="2" t="s">
        <v>47</v>
      </c>
      <c r="C80" s="4">
        <v>4254829693</v>
      </c>
      <c r="D80" s="4"/>
      <c r="E80" s="4">
        <v>23092141823</v>
      </c>
      <c r="F80" s="4"/>
      <c r="G80" s="4">
        <v>0</v>
      </c>
      <c r="H80" s="4"/>
      <c r="I80" s="4">
        <f t="shared" si="2"/>
        <v>27346971516</v>
      </c>
      <c r="K80" s="7">
        <v>1.6211640913986414E-2</v>
      </c>
      <c r="M80" s="4">
        <v>4264841057</v>
      </c>
      <c r="N80" s="4"/>
      <c r="O80" s="4">
        <v>31286674915</v>
      </c>
      <c r="P80" s="4"/>
      <c r="Q80" s="4">
        <v>0</v>
      </c>
      <c r="R80" s="4"/>
      <c r="S80" s="4">
        <f t="shared" si="3"/>
        <v>35551515972</v>
      </c>
      <c r="U80" s="7">
        <v>7.4956364595487575E-3</v>
      </c>
      <c r="W80" s="7"/>
      <c r="X80" s="6"/>
    </row>
    <row r="81" spans="1:24">
      <c r="A81" s="2" t="s">
        <v>39</v>
      </c>
      <c r="C81" s="4">
        <v>0</v>
      </c>
      <c r="D81" s="4"/>
      <c r="E81" s="4">
        <v>66312064830</v>
      </c>
      <c r="F81" s="4"/>
      <c r="G81" s="4">
        <v>0</v>
      </c>
      <c r="H81" s="4"/>
      <c r="I81" s="4">
        <f t="shared" si="2"/>
        <v>66312064830</v>
      </c>
      <c r="K81" s="7">
        <v>3.9310655757986847E-2</v>
      </c>
      <c r="M81" s="4">
        <f>32073964000+61803</f>
        <v>32074025803</v>
      </c>
      <c r="N81" s="4"/>
      <c r="O81" s="4">
        <v>279639830880</v>
      </c>
      <c r="P81" s="4"/>
      <c r="Q81" s="4">
        <v>0</v>
      </c>
      <c r="R81" s="4"/>
      <c r="S81" s="4">
        <f t="shared" si="3"/>
        <v>311713856683</v>
      </c>
      <c r="U81" s="7">
        <v>6.5721353512459182E-2</v>
      </c>
      <c r="W81" s="7"/>
      <c r="X81" s="6"/>
    </row>
    <row r="82" spans="1:24">
      <c r="A82" s="2" t="s">
        <v>64</v>
      </c>
      <c r="C82" s="4">
        <v>0</v>
      </c>
      <c r="D82" s="4"/>
      <c r="E82" s="4">
        <v>74764610967</v>
      </c>
      <c r="F82" s="4"/>
      <c r="G82" s="4">
        <v>0</v>
      </c>
      <c r="H82" s="4"/>
      <c r="I82" s="4">
        <f t="shared" si="2"/>
        <v>74764610967</v>
      </c>
      <c r="K82" s="7">
        <v>4.4321435203958572E-2</v>
      </c>
      <c r="M82" s="4">
        <v>0</v>
      </c>
      <c r="N82" s="4"/>
      <c r="O82" s="4">
        <v>151065326930</v>
      </c>
      <c r="P82" s="4"/>
      <c r="Q82" s="4">
        <v>0</v>
      </c>
      <c r="R82" s="4"/>
      <c r="S82" s="4">
        <f t="shared" si="3"/>
        <v>151065326930</v>
      </c>
      <c r="U82" s="7">
        <v>3.1850421602329773E-2</v>
      </c>
      <c r="W82" s="7"/>
      <c r="X82" s="6"/>
    </row>
    <row r="83" spans="1:24">
      <c r="A83" s="2" t="s">
        <v>21</v>
      </c>
      <c r="C83" s="4">
        <v>0</v>
      </c>
      <c r="D83" s="4"/>
      <c r="E83" s="4">
        <v>59489419275</v>
      </c>
      <c r="F83" s="4"/>
      <c r="G83" s="4">
        <v>0</v>
      </c>
      <c r="H83" s="4"/>
      <c r="I83" s="4">
        <f t="shared" si="2"/>
        <v>59489419275</v>
      </c>
      <c r="K83" s="7">
        <v>3.5266102606777663E-2</v>
      </c>
      <c r="M83" s="4">
        <v>0</v>
      </c>
      <c r="N83" s="4"/>
      <c r="O83" s="4">
        <v>23423238450</v>
      </c>
      <c r="P83" s="4"/>
      <c r="Q83" s="4">
        <v>0</v>
      </c>
      <c r="R83" s="4"/>
      <c r="S83" s="4">
        <f t="shared" si="3"/>
        <v>23423238450</v>
      </c>
      <c r="U83" s="7">
        <v>4.938525835714096E-3</v>
      </c>
      <c r="W83" s="7"/>
      <c r="X83" s="6"/>
    </row>
    <row r="84" spans="1:24">
      <c r="A84" s="2" t="s">
        <v>70</v>
      </c>
      <c r="C84" s="4">
        <v>0</v>
      </c>
      <c r="D84" s="4"/>
      <c r="E84" s="4">
        <v>1394888433</v>
      </c>
      <c r="F84" s="4"/>
      <c r="G84" s="4">
        <v>0</v>
      </c>
      <c r="H84" s="4"/>
      <c r="I84" s="4">
        <f t="shared" si="2"/>
        <v>1394888433</v>
      </c>
      <c r="K84" s="7">
        <v>8.2690803175915369E-4</v>
      </c>
      <c r="M84" s="4">
        <v>0</v>
      </c>
      <c r="N84" s="4"/>
      <c r="O84" s="4">
        <v>1394888433</v>
      </c>
      <c r="P84" s="4"/>
      <c r="Q84" s="4">
        <v>0</v>
      </c>
      <c r="R84" s="4"/>
      <c r="S84" s="4">
        <f t="shared" si="3"/>
        <v>1394888433</v>
      </c>
      <c r="U84" s="7">
        <v>2.9409650501633559E-4</v>
      </c>
      <c r="W84" s="7"/>
      <c r="X84" s="6"/>
    </row>
    <row r="85" spans="1:24">
      <c r="A85" s="2" t="s">
        <v>52</v>
      </c>
      <c r="C85" s="4">
        <v>0</v>
      </c>
      <c r="D85" s="4"/>
      <c r="E85" s="4">
        <v>10948570221</v>
      </c>
      <c r="F85" s="4"/>
      <c r="G85" s="4">
        <v>0</v>
      </c>
      <c r="H85" s="4"/>
      <c r="I85" s="4">
        <f t="shared" si="2"/>
        <v>10948570221</v>
      </c>
      <c r="K85" s="7">
        <v>6.4904550341367637E-3</v>
      </c>
      <c r="M85" s="4">
        <v>0</v>
      </c>
      <c r="N85" s="4"/>
      <c r="O85" s="4">
        <v>26218699374</v>
      </c>
      <c r="P85" s="4"/>
      <c r="Q85" s="4">
        <v>0</v>
      </c>
      <c r="R85" s="4"/>
      <c r="S85" s="4">
        <f t="shared" si="3"/>
        <v>26218699374</v>
      </c>
      <c r="U85" s="7">
        <v>5.5279172653139256E-3</v>
      </c>
      <c r="W85" s="7"/>
      <c r="X85" s="6"/>
    </row>
    <row r="86" spans="1:24">
      <c r="A86" s="2" t="s">
        <v>42</v>
      </c>
      <c r="C86" s="4">
        <v>0</v>
      </c>
      <c r="D86" s="4"/>
      <c r="E86" s="4">
        <v>26808545782</v>
      </c>
      <c r="F86" s="4"/>
      <c r="G86" s="4">
        <v>0</v>
      </c>
      <c r="H86" s="4"/>
      <c r="I86" s="4">
        <f t="shared" si="2"/>
        <v>26808545782</v>
      </c>
      <c r="K86" s="7">
        <v>1.5892455125777635E-2</v>
      </c>
      <c r="M86" s="4">
        <v>0</v>
      </c>
      <c r="N86" s="4"/>
      <c r="O86" s="4">
        <v>35278664709</v>
      </c>
      <c r="P86" s="4"/>
      <c r="Q86" s="4">
        <v>0</v>
      </c>
      <c r="R86" s="4"/>
      <c r="S86" s="4">
        <f t="shared" si="3"/>
        <v>35278664709</v>
      </c>
      <c r="U86" s="7">
        <v>7.4381088459137294E-3</v>
      </c>
      <c r="W86" s="7"/>
      <c r="X86" s="6"/>
    </row>
    <row r="87" spans="1:24">
      <c r="A87" s="2" t="s">
        <v>67</v>
      </c>
      <c r="C87" s="4">
        <v>0</v>
      </c>
      <c r="D87" s="4"/>
      <c r="E87" s="4">
        <v>0</v>
      </c>
      <c r="F87" s="4"/>
      <c r="G87" s="4">
        <v>0</v>
      </c>
      <c r="H87" s="4"/>
      <c r="I87" s="4">
        <f t="shared" si="2"/>
        <v>0</v>
      </c>
      <c r="K87" s="7">
        <v>0</v>
      </c>
      <c r="M87" s="4">
        <v>0</v>
      </c>
      <c r="N87" s="4"/>
      <c r="O87" s="4">
        <v>0</v>
      </c>
      <c r="P87" s="4"/>
      <c r="Q87" s="4">
        <v>0</v>
      </c>
      <c r="R87" s="4"/>
      <c r="S87" s="4">
        <f t="shared" si="3"/>
        <v>0</v>
      </c>
      <c r="U87" s="7">
        <v>0</v>
      </c>
      <c r="W87" s="7"/>
      <c r="X87" s="6"/>
    </row>
    <row r="88" spans="1:24">
      <c r="A88" s="2" t="s">
        <v>54</v>
      </c>
      <c r="C88" s="4">
        <v>0</v>
      </c>
      <c r="D88" s="4"/>
      <c r="E88" s="4">
        <v>28002183140</v>
      </c>
      <c r="F88" s="4"/>
      <c r="G88" s="4">
        <v>0</v>
      </c>
      <c r="H88" s="4"/>
      <c r="I88" s="4">
        <f t="shared" si="2"/>
        <v>28002183140</v>
      </c>
      <c r="K88" s="7">
        <v>1.6600058898944756E-2</v>
      </c>
      <c r="M88" s="4">
        <v>0</v>
      </c>
      <c r="N88" s="4"/>
      <c r="O88" s="4">
        <v>44414815175</v>
      </c>
      <c r="P88" s="4"/>
      <c r="Q88" s="4">
        <v>0</v>
      </c>
      <c r="R88" s="4"/>
      <c r="S88" s="4">
        <f t="shared" si="3"/>
        <v>44414815175</v>
      </c>
      <c r="U88" s="7">
        <v>9.3643632027408229E-3</v>
      </c>
      <c r="W88" s="7"/>
      <c r="X88" s="6"/>
    </row>
    <row r="89" spans="1:24">
      <c r="A89" s="2" t="s">
        <v>55</v>
      </c>
      <c r="C89" s="4">
        <v>0</v>
      </c>
      <c r="D89" s="4"/>
      <c r="E89" s="4">
        <v>17097948884</v>
      </c>
      <c r="F89" s="4"/>
      <c r="G89" s="4">
        <v>0</v>
      </c>
      <c r="H89" s="4"/>
      <c r="I89" s="4">
        <f t="shared" si="2"/>
        <v>17097948884</v>
      </c>
      <c r="K89" s="7">
        <v>1.0135886802344039E-2</v>
      </c>
      <c r="M89" s="4">
        <v>0</v>
      </c>
      <c r="N89" s="4"/>
      <c r="O89" s="4">
        <v>17661323446</v>
      </c>
      <c r="P89" s="4"/>
      <c r="Q89" s="4">
        <v>0</v>
      </c>
      <c r="R89" s="4"/>
      <c r="S89" s="4">
        <f t="shared" si="3"/>
        <v>17661323446</v>
      </c>
      <c r="U89" s="7">
        <v>3.7236909967491749E-3</v>
      </c>
      <c r="W89" s="7"/>
      <c r="X89" s="6"/>
    </row>
    <row r="90" spans="1:24">
      <c r="A90" s="2" t="s">
        <v>51</v>
      </c>
      <c r="C90" s="4">
        <v>0</v>
      </c>
      <c r="D90" s="4"/>
      <c r="E90" s="4">
        <v>30190293594</v>
      </c>
      <c r="F90" s="4"/>
      <c r="G90" s="4">
        <v>0</v>
      </c>
      <c r="H90" s="4"/>
      <c r="I90" s="4">
        <f t="shared" si="2"/>
        <v>30190293594</v>
      </c>
      <c r="K90" s="7">
        <v>1.7897199276614494E-2</v>
      </c>
      <c r="M90" s="4">
        <v>0</v>
      </c>
      <c r="N90" s="4"/>
      <c r="O90" s="4">
        <v>46904875273</v>
      </c>
      <c r="P90" s="4"/>
      <c r="Q90" s="4">
        <v>0</v>
      </c>
      <c r="R90" s="4"/>
      <c r="S90" s="4">
        <f t="shared" si="3"/>
        <v>46904875273</v>
      </c>
      <c r="U90" s="7">
        <v>9.8893643101967289E-3</v>
      </c>
      <c r="W90" s="7"/>
      <c r="X90" s="6"/>
    </row>
    <row r="91" spans="1:24">
      <c r="A91" s="2" t="s">
        <v>24</v>
      </c>
      <c r="C91" s="4">
        <v>0</v>
      </c>
      <c r="D91" s="4"/>
      <c r="E91" s="4">
        <v>9837630935</v>
      </c>
      <c r="F91" s="4"/>
      <c r="G91" s="4">
        <v>0</v>
      </c>
      <c r="H91" s="4"/>
      <c r="I91" s="4">
        <f t="shared" si="2"/>
        <v>9837630935</v>
      </c>
      <c r="K91" s="7">
        <v>5.8318757552087413E-3</v>
      </c>
      <c r="M91" s="4">
        <v>0</v>
      </c>
      <c r="N91" s="4"/>
      <c r="O91" s="4">
        <v>9668312737</v>
      </c>
      <c r="P91" s="4"/>
      <c r="Q91" s="4">
        <v>0</v>
      </c>
      <c r="R91" s="4"/>
      <c r="S91" s="4">
        <f t="shared" si="3"/>
        <v>9668312737</v>
      </c>
      <c r="U91" s="7">
        <v>2.0384547739357604E-3</v>
      </c>
      <c r="W91" s="7"/>
      <c r="X91" s="6"/>
    </row>
    <row r="92" spans="1:24">
      <c r="A92" s="2" t="s">
        <v>62</v>
      </c>
      <c r="C92" s="4">
        <v>0</v>
      </c>
      <c r="D92" s="4"/>
      <c r="E92" s="4">
        <v>46750938866</v>
      </c>
      <c r="F92" s="4"/>
      <c r="G92" s="4">
        <v>0</v>
      </c>
      <c r="H92" s="4"/>
      <c r="I92" s="4">
        <f t="shared" si="2"/>
        <v>46750938866</v>
      </c>
      <c r="K92" s="7">
        <v>2.7714565499287195E-2</v>
      </c>
      <c r="M92" s="4">
        <v>0</v>
      </c>
      <c r="N92" s="4"/>
      <c r="O92" s="4">
        <v>50027102666</v>
      </c>
      <c r="P92" s="4"/>
      <c r="Q92" s="4">
        <v>0</v>
      </c>
      <c r="R92" s="4"/>
      <c r="S92" s="4">
        <f t="shared" si="3"/>
        <v>50027102666</v>
      </c>
      <c r="U92" s="7">
        <v>1.0547650766965681E-2</v>
      </c>
      <c r="W92" s="7"/>
      <c r="X92" s="6"/>
    </row>
    <row r="93" spans="1:24">
      <c r="A93" s="2" t="s">
        <v>66</v>
      </c>
      <c r="C93" s="4">
        <v>0</v>
      </c>
      <c r="D93" s="4"/>
      <c r="E93" s="4">
        <v>20512975877</v>
      </c>
      <c r="F93" s="4"/>
      <c r="G93" s="4">
        <v>0</v>
      </c>
      <c r="H93" s="4"/>
      <c r="I93" s="4">
        <f t="shared" si="2"/>
        <v>20512975877</v>
      </c>
      <c r="K93" s="7">
        <v>1.2160359285145115E-2</v>
      </c>
      <c r="M93" s="4">
        <v>0</v>
      </c>
      <c r="N93" s="4"/>
      <c r="O93" s="4">
        <v>36780229617</v>
      </c>
      <c r="P93" s="4"/>
      <c r="Q93" s="4">
        <v>0</v>
      </c>
      <c r="R93" s="4"/>
      <c r="S93" s="4">
        <f t="shared" si="3"/>
        <v>36780229617</v>
      </c>
      <c r="U93" s="7">
        <v>7.7546968833872437E-3</v>
      </c>
      <c r="W93" s="7"/>
      <c r="X93" s="6"/>
    </row>
    <row r="94" spans="1:24">
      <c r="A94" s="2" t="s">
        <v>36</v>
      </c>
      <c r="C94" s="4">
        <v>0</v>
      </c>
      <c r="D94" s="4"/>
      <c r="E94" s="4">
        <v>80430903229</v>
      </c>
      <c r="F94" s="4"/>
      <c r="G94" s="4">
        <v>0</v>
      </c>
      <c r="H94" s="4"/>
      <c r="I94" s="4">
        <f t="shared" si="2"/>
        <v>80430903229</v>
      </c>
      <c r="K94" s="7">
        <v>4.7680487061364386E-2</v>
      </c>
      <c r="M94" s="4">
        <v>0</v>
      </c>
      <c r="N94" s="4"/>
      <c r="O94" s="4">
        <v>159816648028</v>
      </c>
      <c r="P94" s="4"/>
      <c r="Q94" s="4">
        <v>0</v>
      </c>
      <c r="R94" s="4"/>
      <c r="S94" s="4">
        <f t="shared" si="3"/>
        <v>159816648028</v>
      </c>
      <c r="U94" s="7">
        <v>3.3695539024131145E-2</v>
      </c>
      <c r="W94" s="7"/>
      <c r="X94" s="6"/>
    </row>
    <row r="95" spans="1:24">
      <c r="A95" s="2" t="s">
        <v>69</v>
      </c>
      <c r="C95" s="4">
        <v>0</v>
      </c>
      <c r="D95" s="4"/>
      <c r="E95" s="4">
        <v>-1647067728</v>
      </c>
      <c r="F95" s="4"/>
      <c r="G95" s="4">
        <v>0</v>
      </c>
      <c r="H95" s="4"/>
      <c r="I95" s="4">
        <f t="shared" si="2"/>
        <v>-1647067728</v>
      </c>
      <c r="K95" s="7">
        <v>-9.764032025165564E-4</v>
      </c>
      <c r="M95" s="4">
        <v>0</v>
      </c>
      <c r="N95" s="4"/>
      <c r="O95" s="4">
        <v>-1647067728</v>
      </c>
      <c r="P95" s="4"/>
      <c r="Q95" s="4">
        <v>0</v>
      </c>
      <c r="R95" s="4"/>
      <c r="S95" s="4">
        <f>M95+O95+Q95</f>
        <v>-1647067728</v>
      </c>
      <c r="U95" s="7">
        <v>-3.4726566718185444E-4</v>
      </c>
      <c r="W95" s="7"/>
      <c r="X95" s="6"/>
    </row>
    <row r="96" spans="1:24">
      <c r="A96" s="2" t="s">
        <v>15</v>
      </c>
      <c r="C96" s="4">
        <v>0</v>
      </c>
      <c r="D96" s="4"/>
      <c r="E96" s="4">
        <v>10788557633</v>
      </c>
      <c r="F96" s="4"/>
      <c r="G96" s="4">
        <v>0</v>
      </c>
      <c r="H96" s="4"/>
      <c r="I96" s="4">
        <f t="shared" si="2"/>
        <v>10788557633</v>
      </c>
      <c r="K96" s="7">
        <v>6.3955974877771627E-3</v>
      </c>
      <c r="M96" s="4">
        <v>0</v>
      </c>
      <c r="N96" s="4"/>
      <c r="O96" s="4">
        <v>12914347063</v>
      </c>
      <c r="P96" s="4"/>
      <c r="Q96" s="4">
        <v>0</v>
      </c>
      <c r="R96" s="4"/>
      <c r="S96" s="4">
        <f t="shared" si="3"/>
        <v>12914347063</v>
      </c>
      <c r="U96" s="7">
        <v>2.7228445271624663E-3</v>
      </c>
      <c r="W96" s="7"/>
      <c r="X96" s="6"/>
    </row>
    <row r="97" spans="1:24">
      <c r="A97" s="2" t="s">
        <v>27</v>
      </c>
      <c r="C97" s="4">
        <v>0</v>
      </c>
      <c r="D97" s="4"/>
      <c r="E97" s="4">
        <v>22503303900</v>
      </c>
      <c r="F97" s="4"/>
      <c r="G97" s="4">
        <v>0</v>
      </c>
      <c r="H97" s="4"/>
      <c r="I97" s="4">
        <f t="shared" si="2"/>
        <v>22503303900</v>
      </c>
      <c r="K97" s="7">
        <v>1.3340251661565744E-2</v>
      </c>
      <c r="M97" s="4">
        <v>0</v>
      </c>
      <c r="N97" s="4"/>
      <c r="O97" s="4">
        <v>30490785781</v>
      </c>
      <c r="P97" s="4"/>
      <c r="Q97" s="4">
        <v>0</v>
      </c>
      <c r="R97" s="4"/>
      <c r="S97" s="4">
        <f t="shared" si="3"/>
        <v>30490785781</v>
      </c>
      <c r="U97" s="7">
        <v>6.4286385357056591E-3</v>
      </c>
      <c r="W97" s="7"/>
      <c r="X97" s="6"/>
    </row>
    <row r="98" spans="1:24">
      <c r="A98" s="2" t="s">
        <v>28</v>
      </c>
      <c r="C98" s="4">
        <v>0</v>
      </c>
      <c r="D98" s="4"/>
      <c r="E98" s="4">
        <v>0</v>
      </c>
      <c r="F98" s="4"/>
      <c r="G98" s="4">
        <v>0</v>
      </c>
      <c r="H98" s="4"/>
      <c r="I98" s="4">
        <f t="shared" si="2"/>
        <v>0</v>
      </c>
      <c r="K98" s="7">
        <v>0</v>
      </c>
      <c r="M98" s="4">
        <v>0</v>
      </c>
      <c r="N98" s="4"/>
      <c r="O98" s="4">
        <v>-481749</v>
      </c>
      <c r="P98" s="4"/>
      <c r="Q98" s="4">
        <v>0</v>
      </c>
      <c r="R98" s="4"/>
      <c r="S98" s="4">
        <f t="shared" si="3"/>
        <v>-481749</v>
      </c>
      <c r="U98" s="7">
        <v>-1.0157134710078614E-7</v>
      </c>
      <c r="W98" s="7"/>
      <c r="X98" s="6"/>
    </row>
    <row r="99" spans="1:24">
      <c r="A99" s="2" t="s">
        <v>65</v>
      </c>
      <c r="C99" s="4">
        <v>0</v>
      </c>
      <c r="D99" s="4"/>
      <c r="E99" s="4">
        <v>2882745000</v>
      </c>
      <c r="F99" s="4"/>
      <c r="G99" s="4">
        <v>0</v>
      </c>
      <c r="H99" s="4"/>
      <c r="I99" s="4">
        <f t="shared" si="2"/>
        <v>2882745000</v>
      </c>
      <c r="K99" s="7">
        <v>1.7089287842804424E-3</v>
      </c>
      <c r="M99" s="4">
        <v>0</v>
      </c>
      <c r="N99" s="4"/>
      <c r="O99" s="4">
        <f>3131648357-1</f>
        <v>3131648356</v>
      </c>
      <c r="P99" s="4"/>
      <c r="Q99" s="4">
        <v>0</v>
      </c>
      <c r="R99" s="4"/>
      <c r="S99" s="4">
        <f t="shared" si="3"/>
        <v>3131648356</v>
      </c>
      <c r="U99" s="7">
        <v>6.6027276063859448E-4</v>
      </c>
      <c r="W99" s="7"/>
      <c r="X99" s="6"/>
    </row>
    <row r="100" spans="1:24" ht="19.5" thickBot="1">
      <c r="C100" s="9">
        <f>SUM(C8:C99)</f>
        <v>54131827620</v>
      </c>
      <c r="D100" s="4"/>
      <c r="E100" s="9">
        <f>SUM(E8:E99)</f>
        <v>1456967098077</v>
      </c>
      <c r="F100" s="4"/>
      <c r="G100" s="9">
        <f>SUM(G8:G99)</f>
        <v>195793815230</v>
      </c>
      <c r="H100" s="4"/>
      <c r="I100" s="9">
        <f>SUM(I8:I99)</f>
        <v>1706892740927</v>
      </c>
      <c r="K100" s="12">
        <v>1.0118682494114082</v>
      </c>
      <c r="M100" s="9">
        <f>SUM(M8:M99)</f>
        <v>495298560963</v>
      </c>
      <c r="N100" s="4"/>
      <c r="O100" s="9">
        <f>SUM(O8:O99)</f>
        <v>3257481107659</v>
      </c>
      <c r="P100" s="4"/>
      <c r="Q100" s="9">
        <f>SUM(Q8:Q99)</f>
        <v>169008454097</v>
      </c>
      <c r="R100" s="4"/>
      <c r="S100" s="9">
        <f>SUM(S8:S99)</f>
        <v>3921788122719</v>
      </c>
      <c r="U100" s="12">
        <v>0.82686482518579607</v>
      </c>
      <c r="W100" s="7"/>
      <c r="X100" s="6"/>
    </row>
    <row r="101" spans="1:24" ht="19.5" thickTop="1">
      <c r="C101" s="4"/>
      <c r="E101" s="4"/>
      <c r="F101" s="4"/>
      <c r="G101" s="4"/>
      <c r="I101" s="4"/>
      <c r="J101" s="4"/>
      <c r="K101" s="4"/>
      <c r="L101" s="4"/>
      <c r="M101" s="4"/>
      <c r="N101" s="4"/>
      <c r="O101" s="4"/>
      <c r="Q101" s="4"/>
    </row>
    <row r="102" spans="1:24">
      <c r="C102" s="5"/>
      <c r="E102" s="5"/>
      <c r="G102" s="5"/>
      <c r="M102" s="5"/>
      <c r="O102" s="5"/>
      <c r="Q102" s="5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9"/>
  <sheetViews>
    <sheetView rightToLeft="1" topLeftCell="A2" workbookViewId="0">
      <selection activeCell="G13" sqref="G13"/>
    </sheetView>
  </sheetViews>
  <sheetFormatPr defaultRowHeight="1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3.25">
      <c r="A3" s="17" t="s">
        <v>107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3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ht="23.25">
      <c r="A6" s="16" t="s">
        <v>194</v>
      </c>
      <c r="B6" s="16" t="s">
        <v>194</v>
      </c>
      <c r="C6" s="16" t="s">
        <v>194</v>
      </c>
      <c r="E6" s="16" t="s">
        <v>109</v>
      </c>
      <c r="F6" s="16" t="s">
        <v>109</v>
      </c>
      <c r="G6" s="16" t="s">
        <v>109</v>
      </c>
      <c r="I6" s="16" t="s">
        <v>110</v>
      </c>
      <c r="J6" s="16" t="s">
        <v>110</v>
      </c>
      <c r="K6" s="16" t="s">
        <v>110</v>
      </c>
    </row>
    <row r="7" spans="1:11" ht="23.25">
      <c r="A7" s="16" t="s">
        <v>195</v>
      </c>
      <c r="C7" s="16" t="s">
        <v>75</v>
      </c>
      <c r="E7" s="16" t="s">
        <v>196</v>
      </c>
      <c r="G7" s="16" t="s">
        <v>197</v>
      </c>
      <c r="I7" s="16" t="s">
        <v>196</v>
      </c>
      <c r="K7" s="16" t="s">
        <v>197</v>
      </c>
    </row>
    <row r="8" spans="1:11" ht="18.75">
      <c r="A8" s="2" t="s">
        <v>81</v>
      </c>
      <c r="C8" s="10" t="s">
        <v>82</v>
      </c>
      <c r="E8" s="4">
        <v>2616</v>
      </c>
      <c r="G8" s="7">
        <f>E8/$E$17</f>
        <v>4.5235880214835843E-3</v>
      </c>
      <c r="I8" s="4">
        <v>5759582</v>
      </c>
      <c r="K8" s="7">
        <f>I8/$I$17</f>
        <v>2.1551334198080013E-3</v>
      </c>
    </row>
    <row r="9" spans="1:11" ht="18.75">
      <c r="A9" s="2" t="s">
        <v>85</v>
      </c>
      <c r="C9" s="10" t="s">
        <v>86</v>
      </c>
      <c r="E9" s="4">
        <v>62</v>
      </c>
      <c r="G9" s="7">
        <f t="shared" ref="G9:G16" si="0">E9/$E$17</f>
        <v>1.0721041946941218E-4</v>
      </c>
      <c r="I9" s="4">
        <v>17654</v>
      </c>
      <c r="K9" s="7">
        <f t="shared" ref="K9:K16" si="1">I9/$I$17</f>
        <v>6.605813649895159E-6</v>
      </c>
    </row>
    <row r="10" spans="1:11" ht="18.75">
      <c r="A10" s="2" t="s">
        <v>88</v>
      </c>
      <c r="C10" s="10" t="s">
        <v>89</v>
      </c>
      <c r="E10" s="4">
        <v>1860</v>
      </c>
      <c r="G10" s="7">
        <f t="shared" si="0"/>
        <v>3.2163125840823652E-3</v>
      </c>
      <c r="I10" s="4">
        <v>20040</v>
      </c>
      <c r="K10" s="7">
        <f t="shared" si="1"/>
        <v>7.4986125265604957E-6</v>
      </c>
    </row>
    <row r="11" spans="1:11" ht="18.75">
      <c r="A11" s="2" t="s">
        <v>91</v>
      </c>
      <c r="C11" s="10" t="s">
        <v>92</v>
      </c>
      <c r="E11" s="4">
        <v>99680</v>
      </c>
      <c r="G11" s="7">
        <f t="shared" si="0"/>
        <v>0.17236668730179042</v>
      </c>
      <c r="I11" s="4">
        <v>1447504</v>
      </c>
      <c r="K11" s="7">
        <f t="shared" si="1"/>
        <v>5.4163032069093927E-4</v>
      </c>
    </row>
    <row r="12" spans="1:11" ht="18.75">
      <c r="A12" s="2" t="s">
        <v>93</v>
      </c>
      <c r="C12" s="10" t="s">
        <v>94</v>
      </c>
      <c r="E12" s="4">
        <v>28698</v>
      </c>
      <c r="G12" s="7">
        <f t="shared" si="0"/>
        <v>4.9624590611825656E-2</v>
      </c>
      <c r="I12" s="4">
        <v>39373073</v>
      </c>
      <c r="K12" s="7">
        <f t="shared" si="1"/>
        <v>1.473270550933038E-2</v>
      </c>
    </row>
    <row r="13" spans="1:11" ht="18.75">
      <c r="A13" s="2" t="s">
        <v>99</v>
      </c>
      <c r="C13" s="10" t="s">
        <v>100</v>
      </c>
      <c r="E13" s="4">
        <v>440775</v>
      </c>
      <c r="G13" s="7">
        <f t="shared" si="0"/>
        <v>0.76218826841338949</v>
      </c>
      <c r="I13" s="4">
        <v>5398858</v>
      </c>
      <c r="K13" s="7">
        <f t="shared" si="1"/>
        <v>2.0201568976008655E-3</v>
      </c>
    </row>
    <row r="14" spans="1:11" ht="18.75">
      <c r="A14" s="2" t="s">
        <v>99</v>
      </c>
      <c r="C14" s="10" t="s">
        <v>198</v>
      </c>
      <c r="E14" s="4">
        <v>0</v>
      </c>
      <c r="G14" s="7">
        <f t="shared" si="0"/>
        <v>0</v>
      </c>
      <c r="I14" s="4">
        <v>106034907</v>
      </c>
      <c r="K14" s="7">
        <f t="shared" si="1"/>
        <v>3.9676381331480895E-2</v>
      </c>
    </row>
    <row r="15" spans="1:11" ht="18.75">
      <c r="A15" s="2" t="s">
        <v>117</v>
      </c>
      <c r="C15" s="10" t="s">
        <v>199</v>
      </c>
      <c r="E15" s="4">
        <v>0</v>
      </c>
      <c r="G15" s="7">
        <f t="shared" si="0"/>
        <v>0</v>
      </c>
      <c r="I15" s="4">
        <v>12584031</v>
      </c>
      <c r="K15" s="7">
        <f t="shared" si="1"/>
        <v>4.708721182196886E-3</v>
      </c>
    </row>
    <row r="16" spans="1:11" ht="18.75">
      <c r="A16" s="2" t="s">
        <v>102</v>
      </c>
      <c r="C16" s="10" t="s">
        <v>105</v>
      </c>
      <c r="E16" s="4">
        <v>4611</v>
      </c>
      <c r="G16" s="7">
        <f t="shared" si="0"/>
        <v>7.9733426479590246E-3</v>
      </c>
      <c r="I16" s="4">
        <v>2501858753</v>
      </c>
      <c r="K16" s="7">
        <f t="shared" si="1"/>
        <v>0.9361511669127156</v>
      </c>
    </row>
    <row r="17" spans="3:11" ht="19.5" thickBot="1">
      <c r="C17" s="10"/>
      <c r="E17" s="9">
        <f>SUM(E8:E16)</f>
        <v>578302</v>
      </c>
      <c r="G17" s="12">
        <f>SUM(G8:G16)</f>
        <v>0.99999999999999989</v>
      </c>
      <c r="I17" s="9">
        <f>SUM(I8:I16)</f>
        <v>2672494402</v>
      </c>
      <c r="K17" s="12">
        <f>SUM(K8:K16)</f>
        <v>1</v>
      </c>
    </row>
    <row r="18" spans="3:11" ht="19.5" thickTop="1">
      <c r="C18" s="10"/>
    </row>
    <row r="19" spans="3:11" ht="18.75">
      <c r="C19" s="10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D14"/>
  <sheetViews>
    <sheetView rightToLeft="1" workbookViewId="0">
      <selection activeCell="B10" sqref="B10"/>
    </sheetView>
  </sheetViews>
  <sheetFormatPr defaultColWidth="9.42578125" defaultRowHeight="15"/>
  <cols>
    <col min="1" max="1" width="34.140625" style="1" bestFit="1" customWidth="1"/>
    <col min="2" max="2" width="14.140625" style="1" bestFit="1" customWidth="1"/>
    <col min="3" max="3" width="1" style="21" customWidth="1"/>
    <col min="4" max="4" width="18.7109375" style="1" bestFit="1" customWidth="1"/>
    <col min="5" max="16384" width="9.42578125" style="1"/>
  </cols>
  <sheetData>
    <row r="2" spans="1:4" ht="23.25">
      <c r="A2" s="17" t="s">
        <v>0</v>
      </c>
      <c r="B2" s="17"/>
      <c r="C2" s="17"/>
      <c r="D2" s="17"/>
    </row>
    <row r="3" spans="1:4" ht="23.25">
      <c r="A3" s="17" t="s">
        <v>107</v>
      </c>
      <c r="B3" s="17"/>
      <c r="C3" s="17"/>
      <c r="D3" s="17"/>
    </row>
    <row r="4" spans="1:4" ht="23.25">
      <c r="A4" s="17" t="s">
        <v>2</v>
      </c>
      <c r="B4" s="17"/>
      <c r="C4" s="17"/>
      <c r="D4" s="17"/>
    </row>
    <row r="6" spans="1:4" ht="23.25">
      <c r="A6" s="17" t="s">
        <v>200</v>
      </c>
      <c r="B6" s="16" t="s">
        <v>109</v>
      </c>
      <c r="C6" s="20"/>
      <c r="D6" s="16" t="s">
        <v>6</v>
      </c>
    </row>
    <row r="7" spans="1:4" ht="23.25">
      <c r="A7" s="16" t="s">
        <v>200</v>
      </c>
      <c r="B7" s="16" t="s">
        <v>78</v>
      </c>
      <c r="C7" s="20"/>
      <c r="D7" s="16" t="s">
        <v>78</v>
      </c>
    </row>
    <row r="8" spans="1:4" ht="18.75">
      <c r="A8" s="2" t="s">
        <v>200</v>
      </c>
      <c r="B8" s="4">
        <v>3996</v>
      </c>
      <c r="C8" s="4"/>
      <c r="D8" s="4">
        <v>2283577209</v>
      </c>
    </row>
    <row r="9" spans="1:4" ht="18.75">
      <c r="A9" s="2" t="s">
        <v>201</v>
      </c>
      <c r="B9" s="4">
        <v>0</v>
      </c>
      <c r="C9" s="4"/>
      <c r="D9" s="4">
        <v>443</v>
      </c>
    </row>
    <row r="10" spans="1:4" ht="18.75">
      <c r="A10" s="2" t="s">
        <v>202</v>
      </c>
      <c r="B10" s="4">
        <v>128795890</v>
      </c>
      <c r="C10" s="4"/>
      <c r="D10" s="4">
        <v>1438368094</v>
      </c>
    </row>
    <row r="11" spans="1:4" ht="18.75">
      <c r="A11" s="2" t="s">
        <v>207</v>
      </c>
      <c r="B11" s="4">
        <v>170946950</v>
      </c>
      <c r="C11" s="4"/>
      <c r="D11" s="4">
        <v>0</v>
      </c>
    </row>
    <row r="12" spans="1:4" ht="19.5" thickBot="1">
      <c r="A12" s="2" t="s">
        <v>116</v>
      </c>
      <c r="B12" s="9">
        <f>SUM(B8:B11)</f>
        <v>299746836</v>
      </c>
      <c r="C12" s="4"/>
      <c r="D12" s="9">
        <f>SUM(D8:D11)</f>
        <v>3721945746</v>
      </c>
    </row>
    <row r="13" spans="1:4" ht="15.75" thickTop="1"/>
    <row r="14" spans="1:4" ht="18.75">
      <c r="A14" s="10"/>
    </row>
  </sheetData>
  <mergeCells count="8">
    <mergeCell ref="A2:D2"/>
    <mergeCell ref="A3:D3"/>
    <mergeCell ref="A4:D4"/>
    <mergeCell ref="D7"/>
    <mergeCell ref="D6"/>
    <mergeCell ref="A6:A7"/>
    <mergeCell ref="B7"/>
    <mergeCell ref="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2023-04-29T04:57:36Z</dcterms:created>
  <dcterms:modified xsi:type="dcterms:W3CDTF">2023-04-30T08:56:18Z</dcterms:modified>
</cp:coreProperties>
</file>