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7B821006-C530-4E9C-88FE-97CFBC6FB27A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6">'سرمایه‌گذاری در سهام'!$A$1:$U$99</definedName>
    <definedName name="_xlnm.Print_Area" localSheetId="2">'سود اوراق بهادار و سپرده بانکی'!$A$1:$Q$15</definedName>
    <definedName name="_xlnm.Print_Area" localSheetId="0">سهام!$A$1:$Z$68</definedName>
  </definedNames>
  <calcPr calcId="191029"/>
</workbook>
</file>

<file path=xl/calcChain.xml><?xml version="1.0" encoding="utf-8"?>
<calcChain xmlns="http://schemas.openxmlformats.org/spreadsheetml/2006/main">
  <c r="U98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8" i="11"/>
  <c r="K9" i="11"/>
  <c r="K98" i="11" s="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8" i="11"/>
  <c r="C10" i="15"/>
  <c r="C9" i="15"/>
  <c r="C7" i="15"/>
  <c r="S9" i="11"/>
  <c r="S98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8" i="11"/>
  <c r="Q98" i="11"/>
  <c r="O98" i="11"/>
  <c r="M98" i="11"/>
  <c r="G98" i="11"/>
  <c r="E98" i="11"/>
  <c r="C98" i="11"/>
  <c r="Q67" i="9"/>
  <c r="I67" i="9"/>
  <c r="O67" i="9"/>
  <c r="M67" i="9"/>
  <c r="G67" i="9"/>
  <c r="E67" i="9"/>
  <c r="I69" i="10"/>
  <c r="G69" i="10"/>
  <c r="E69" i="10"/>
  <c r="Q69" i="10"/>
  <c r="O69" i="10"/>
  <c r="M69" i="10"/>
  <c r="Q51" i="8"/>
  <c r="O51" i="8"/>
  <c r="S9" i="8"/>
  <c r="S10" i="8"/>
  <c r="S11" i="8"/>
  <c r="S12" i="8"/>
  <c r="S13" i="8"/>
  <c r="S51" i="8" s="1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8" i="8"/>
  <c r="M51" i="8"/>
  <c r="K51" i="8"/>
  <c r="I51" i="8"/>
  <c r="K8" i="7"/>
  <c r="Q9" i="7"/>
  <c r="Q10" i="7"/>
  <c r="Q11" i="7"/>
  <c r="Q12" i="7"/>
  <c r="Q13" i="7"/>
  <c r="Q14" i="7"/>
  <c r="Q8" i="7"/>
  <c r="S9" i="6"/>
  <c r="S10" i="6"/>
  <c r="S11" i="6"/>
  <c r="S12" i="6"/>
  <c r="S13" i="6"/>
  <c r="S14" i="6"/>
  <c r="S15" i="6"/>
  <c r="S16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9" i="1"/>
  <c r="I98" i="11" l="1"/>
  <c r="E10" i="14"/>
  <c r="O15" i="7"/>
  <c r="M15" i="7"/>
  <c r="I15" i="7"/>
  <c r="G15" i="7"/>
  <c r="M17" i="6"/>
  <c r="O17" i="6"/>
  <c r="W68" i="1"/>
  <c r="U68" i="1"/>
  <c r="G68" i="1"/>
  <c r="E68" i="1"/>
  <c r="Q6" i="6"/>
  <c r="K6" i="6"/>
  <c r="S17" i="6" l="1"/>
  <c r="G7" i="15"/>
  <c r="Q17" i="6"/>
  <c r="I15" i="13"/>
  <c r="E15" i="13"/>
  <c r="T45" i="8"/>
  <c r="I68" i="1"/>
  <c r="C8" i="15"/>
  <c r="G8" i="15" s="1"/>
  <c r="L68" i="1"/>
  <c r="M68" i="1"/>
  <c r="N68" i="1"/>
  <c r="O68" i="1"/>
  <c r="K68" i="1"/>
  <c r="F68" i="1"/>
  <c r="G11" i="13" l="1"/>
  <c r="G12" i="13"/>
  <c r="G9" i="13"/>
  <c r="G13" i="13"/>
  <c r="G9" i="15"/>
  <c r="G10" i="13"/>
  <c r="G14" i="13"/>
  <c r="K13" i="13"/>
  <c r="K14" i="13"/>
  <c r="K8" i="13"/>
  <c r="K9" i="13"/>
  <c r="K10" i="13"/>
  <c r="K11" i="13"/>
  <c r="K12" i="13"/>
  <c r="G8" i="13"/>
  <c r="K15" i="7"/>
  <c r="Q15" i="7"/>
  <c r="Y68" i="1"/>
  <c r="C10" i="14"/>
  <c r="G10" i="15" l="1"/>
  <c r="G11" i="15" s="1"/>
  <c r="K15" i="13"/>
  <c r="G15" i="13"/>
  <c r="A3" i="6"/>
  <c r="A4" i="6"/>
  <c r="A2" i="6"/>
  <c r="C11" i="15" l="1"/>
  <c r="E7" i="15" s="1"/>
  <c r="E8" i="15"/>
  <c r="K17" i="6"/>
  <c r="E10" i="15" l="1"/>
  <c r="E9" i="15"/>
  <c r="E11" i="15" l="1"/>
</calcChain>
</file>

<file path=xl/sharedStrings.xml><?xml version="1.0" encoding="utf-8"?>
<sst xmlns="http://schemas.openxmlformats.org/spreadsheetml/2006/main" count="683" uniqueCount="206">
  <si>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</si>
  <si>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</si>
  <si>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</si>
  <si>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</si>
  <si>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</si>
  <si>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</si>
  <si>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</si>
  <si>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</si>
  <si>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</si>
  <si>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</si>
  <si>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</si>
  <si>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</si>
  <si>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</si>
  <si>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</si>
  <si>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</si>
  <si>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</si>
  <si>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</si>
  <si>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</si>
  <si>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</si>
  <si>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</si>
  <si>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</si>
  <si>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</si>
  <si>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</si>
  <si>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</si>
  <si>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</si>
  <si>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</si>
  <si>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</si>
  <si>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</si>
  <si>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</si>
  <si>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</si>
  <si>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</si>
  <si>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</si>
  <si>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</si>
  <si>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</si>
  <si>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</si>
  <si>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</si>
  <si>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</si>
  <si>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</si>
  <si>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</si>
  <si>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</si>
  <si>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</si>
  <si>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</si>
  <si>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</si>
  <si>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</si>
  <si>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</si>
  <si>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</si>
  <si>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</si>
  <si>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</si>
  <si>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</si>
  <si>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</si>
  <si>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</si>
  <si>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</si>
  <si>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</si>
  <si>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</si>
  <si>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</si>
  <si>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</si>
  <si>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</si>
  <si>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</si>
  <si>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</si>
  <si>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</si>
  <si>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</si>
  <si>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</si>
  <si>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</si>
  <si>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</si>
  <si>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</si>
  <si>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</si>
  <si>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</si>
  <si>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</si>
  <si>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</si>
  <si>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</si>
  <si>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</si>
  <si>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</si>
  <si>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</si>
  <si>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</si>
  <si>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</si>
  <si>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</si>
  <si>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</si>
  <si>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</si>
  <si>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</si>
  <si>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</si>
  <si>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</si>
  <si>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</si>
  <si>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</si>
  <si>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</si>
  <si>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</si>
  <si>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</si>
  <si>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</si>
  <si>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</si>
  <si>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</si>
  <si>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</si>
  <si>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</si>
  <si>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</si>
  <si>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</si>
  <si>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</si>
  <si>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</si>
  <si>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</si>
  <si>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</si>
  <si>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</si>
  <si>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</si>
  <si>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</si>
  <si>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</si>
  <si>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</si>
  <si>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</si>
  <si>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</si>
  <si>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</si>
  <si>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</si>
  <si>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</si>
  <si>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</si>
  <si>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</si>
  <si>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</si>
  <si>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</si>
  <si>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</si>
  <si>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</si>
  <si>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</si>
  <si>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</si>
  <si>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</si>
  <si>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</si>
  <si>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</si>
  <si>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</si>
  <si>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</si>
  <si>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</si>
  <si>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</si>
  <si>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</si>
  <si>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</si>
  <si>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</si>
  <si>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</si>
  <si>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</si>
  <si>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</si>
  <si>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</si>
  <si>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</si>
  <si>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</si>
  <si>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</si>
  <si>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</si>
  <si>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</si>
  <si>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</si>
  <si>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</si>
  <si>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</si>
  <si>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</si>
  <si>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</si>
  <si>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</si>
  <si>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</si>
  <si>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</si>
  <si>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</si>
  <si>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</si>
  <si>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</si>
  <si>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</si>
  <si>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</si>
  <si>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</si>
  <si>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</si>
  <si>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</si>
  <si>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</si>
  <si>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</si>
  <si>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</si>
  <si>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</si>
  <si>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</si>
  <si>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</si>
  <si>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</si>
  <si>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</si>
  <si>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</si>
  <si>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</si>
  <si>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</si>
  <si>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</si>
  <si>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</si>
  <si>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</si>
  <si>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</si>
  <si>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</si>
  <si>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</si>
  <si>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</si>
  <si>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</si>
  <si>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</si>
  <si>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</si>
  <si>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</si>
  <si>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</si>
  <si>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</si>
  <si>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</si>
  <si>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</si>
  <si>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</si>
  <si>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</si>
  <si>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</si>
  <si>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</si>
  <si>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</si>
  <si>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</si>
  <si>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</si>
  <si>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</si>
  <si>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</si>
  <si>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</si>
  <si>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</si>
  <si>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</si>
  <si>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</si>
  <si>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</si>
  <si>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</si>
  <si>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</si>
  <si>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</si>
  <si>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</si>
  <si>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</si>
  <si>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1402/06/31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</si>
  <si>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</si>
  <si>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</si>
  <si>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</si>
  <si>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</si>
  <si>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</si>
  <si>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</si>
  <si>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 xml:space="preserve"> منتهی به 1402/07/30</t>
  </si>
  <si>
    <t>برای ماه منتهی به 1402/07/30</t>
  </si>
  <si>
    <t>تامین سرمایه کاردان</t>
  </si>
  <si>
    <t>پرتو بار فرابر خلیج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</si>
</sst>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;\(#,##0\);\-\ ;"/>
    <numFmt numFmtId="165" formatCode="0.0000%"/>
    <numFmt numFmtId="166" formatCode="0.000%"/>
    <numFmt numFmtId="167" formatCode="#,##0.0000"/>
  </numFmts>
  <fonts count="1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7" fillId="0" borderId="0" xfId="0" applyFont="1"/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/>
    <xf numFmtId="9" fontId="6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9" fontId="6" fillId="0" borderId="0" xfId="0" applyNumberFormat="1" applyFont="1"/>
    <xf numFmtId="3" fontId="18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 applyFill="1"/>
    <xf numFmtId="9" fontId="8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zoomScale="85" zoomScaleNormal="91" zoomScaleSheetLayoutView="85" workbookViewId="0">
      <selection activeCell="AA9" sqref="AA9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4.710937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3" t="s">
        <v>0</v>
      </c>
      <c r="B2" s="53"/>
      <c r="C2" s="53"/>
      <c r="D2" s="53"/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9" ht="30" x14ac:dyDescent="0.45">
      <c r="A3" s="54" t="s">
        <v>115</v>
      </c>
      <c r="B3" s="53"/>
      <c r="C3" s="53"/>
      <c r="D3" s="53"/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9" ht="30" x14ac:dyDescent="0.45">
      <c r="A4" s="54" t="s">
        <v>202</v>
      </c>
      <c r="B4" s="53"/>
      <c r="C4" s="53"/>
      <c r="D4" s="53"/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6" spans="1:29" s="3" customFormat="1" ht="30" x14ac:dyDescent="0.25">
      <c r="A6" s="53" t="s">
        <v>3</v>
      </c>
      <c r="C6" s="52" t="s">
        <v>195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2" t="s">
        <v>201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  <c r="AA6" s="6"/>
      <c r="AB6" s="6"/>
    </row>
    <row r="7" spans="1:29" ht="30" x14ac:dyDescent="0.45">
      <c r="A7" s="53" t="s">
        <v>3</v>
      </c>
      <c r="C7" s="53" t="s">
        <v>7</v>
      </c>
      <c r="E7" s="53" t="s">
        <v>8</v>
      </c>
      <c r="G7" s="53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3" t="s">
        <v>7</v>
      </c>
      <c r="S7" s="53" t="s">
        <v>12</v>
      </c>
      <c r="U7" s="53" t="s">
        <v>8</v>
      </c>
      <c r="W7" s="53" t="s">
        <v>9</v>
      </c>
      <c r="Y7" s="53" t="s">
        <v>13</v>
      </c>
    </row>
    <row r="8" spans="1:29" ht="30" x14ac:dyDescent="0.45">
      <c r="A8" s="51" t="s">
        <v>3</v>
      </c>
      <c r="C8" s="51" t="s">
        <v>7</v>
      </c>
      <c r="E8" s="51" t="s">
        <v>8</v>
      </c>
      <c r="G8" s="51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9" ht="21" x14ac:dyDescent="0.55000000000000004">
      <c r="A9" s="12" t="s">
        <v>192</v>
      </c>
      <c r="C9" s="5">
        <v>4000000</v>
      </c>
      <c r="D9" s="5"/>
      <c r="E9" s="5">
        <v>16071493393</v>
      </c>
      <c r="F9" s="5"/>
      <c r="G9" s="5">
        <v>13996224000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4000000</v>
      </c>
      <c r="R9" s="5"/>
      <c r="S9" s="5">
        <v>3353</v>
      </c>
      <c r="T9" s="5"/>
      <c r="U9" s="5">
        <v>16071493393</v>
      </c>
      <c r="V9" s="5"/>
      <c r="W9" s="5">
        <v>13332198600</v>
      </c>
      <c r="Y9" s="6">
        <f>W9/9567870727051</f>
        <v>1.3934342321647605E-3</v>
      </c>
      <c r="AA9" s="5"/>
    </row>
    <row r="10" spans="1:29" ht="21" x14ac:dyDescent="0.55000000000000004">
      <c r="A10" s="12" t="s">
        <v>15</v>
      </c>
      <c r="C10" s="5">
        <v>9696722</v>
      </c>
      <c r="D10" s="5"/>
      <c r="E10" s="5">
        <v>21256384776</v>
      </c>
      <c r="F10" s="5"/>
      <c r="G10" s="5">
        <v>24666268823.991901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9696722</v>
      </c>
      <c r="R10" s="5"/>
      <c r="S10" s="5">
        <v>2247</v>
      </c>
      <c r="T10" s="5"/>
      <c r="U10" s="5">
        <v>21256384776</v>
      </c>
      <c r="V10" s="5"/>
      <c r="W10" s="5">
        <v>21658892554.7127</v>
      </c>
      <c r="Y10" s="6">
        <f t="shared" ref="Y10:Y67" si="0">W10/9567870727051</f>
        <v>2.2637108268485544E-3</v>
      </c>
    </row>
    <row r="11" spans="1:29" ht="21" x14ac:dyDescent="0.55000000000000004">
      <c r="A11" s="12" t="s">
        <v>16</v>
      </c>
      <c r="C11" s="5">
        <v>14192003</v>
      </c>
      <c r="D11" s="5"/>
      <c r="E11" s="5">
        <v>38484276436</v>
      </c>
      <c r="F11" s="5"/>
      <c r="G11" s="5">
        <v>42322681746.449997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14192003</v>
      </c>
      <c r="R11" s="5"/>
      <c r="S11" s="5">
        <v>3152</v>
      </c>
      <c r="T11" s="5"/>
      <c r="U11" s="5">
        <v>38484276436</v>
      </c>
      <c r="V11" s="5"/>
      <c r="W11" s="5">
        <v>44467030954.936798</v>
      </c>
      <c r="Y11" s="6">
        <f t="shared" si="0"/>
        <v>4.6475367637667051E-3</v>
      </c>
    </row>
    <row r="12" spans="1:29" ht="21" x14ac:dyDescent="0.55000000000000004">
      <c r="A12" s="12" t="s">
        <v>17</v>
      </c>
      <c r="C12" s="5">
        <v>115337017</v>
      </c>
      <c r="D12" s="5"/>
      <c r="E12" s="5">
        <v>539675840030</v>
      </c>
      <c r="F12" s="5"/>
      <c r="G12" s="5">
        <v>668413940995.79602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115337017</v>
      </c>
      <c r="R12" s="5"/>
      <c r="S12" s="5">
        <v>6910</v>
      </c>
      <c r="T12" s="5"/>
      <c r="U12" s="5">
        <v>539675840030</v>
      </c>
      <c r="V12" s="5"/>
      <c r="W12" s="5">
        <v>792236763684.55298</v>
      </c>
      <c r="Y12" s="6">
        <f t="shared" si="0"/>
        <v>8.2801783833124115E-2</v>
      </c>
      <c r="AC12" s="13"/>
    </row>
    <row r="13" spans="1:29" ht="21" x14ac:dyDescent="0.55000000000000004">
      <c r="A13" s="12" t="s">
        <v>73</v>
      </c>
      <c r="C13" s="5">
        <v>29700000</v>
      </c>
      <c r="D13" s="5"/>
      <c r="E13" s="5">
        <v>155875633111</v>
      </c>
      <c r="F13" s="5"/>
      <c r="G13" s="5">
        <v>134626179600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29700000</v>
      </c>
      <c r="R13" s="5"/>
      <c r="S13" s="5">
        <v>3901</v>
      </c>
      <c r="T13" s="5"/>
      <c r="U13" s="5">
        <v>155875633111</v>
      </c>
      <c r="V13" s="5"/>
      <c r="W13" s="5">
        <v>115170334785</v>
      </c>
      <c r="Y13" s="6">
        <f t="shared" si="0"/>
        <v>1.2037195952008613E-2</v>
      </c>
    </row>
    <row r="14" spans="1:29" ht="21" x14ac:dyDescent="0.55000000000000004">
      <c r="A14" s="12" t="s">
        <v>18</v>
      </c>
      <c r="C14" s="5">
        <v>25723446</v>
      </c>
      <c r="D14" s="5"/>
      <c r="E14" s="5">
        <v>53383290416</v>
      </c>
      <c r="F14" s="5"/>
      <c r="G14" s="5">
        <v>82592364533.048996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25723446</v>
      </c>
      <c r="R14" s="5"/>
      <c r="S14" s="5">
        <v>3204</v>
      </c>
      <c r="T14" s="5"/>
      <c r="U14" s="5">
        <v>53383290416</v>
      </c>
      <c r="V14" s="5"/>
      <c r="W14" s="5">
        <v>81927534354.145203</v>
      </c>
      <c r="Y14" s="6">
        <f t="shared" si="0"/>
        <v>8.5627760545001451E-3</v>
      </c>
    </row>
    <row r="15" spans="1:29" ht="21" x14ac:dyDescent="0.55000000000000004">
      <c r="A15" s="12" t="s">
        <v>187</v>
      </c>
      <c r="C15" s="5">
        <v>35100000</v>
      </c>
      <c r="D15" s="5"/>
      <c r="E15" s="5">
        <v>101458854289</v>
      </c>
      <c r="F15" s="5"/>
      <c r="G15" s="5">
        <v>122467954050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35100000</v>
      </c>
      <c r="R15" s="5"/>
      <c r="S15" s="5">
        <v>3459</v>
      </c>
      <c r="T15" s="5"/>
      <c r="U15" s="5">
        <v>101458854289</v>
      </c>
      <c r="V15" s="5"/>
      <c r="W15" s="5">
        <v>120688505145</v>
      </c>
      <c r="Y15" s="6">
        <f t="shared" si="0"/>
        <v>1.2613935596326613E-2</v>
      </c>
    </row>
    <row r="16" spans="1:29" ht="21" x14ac:dyDescent="0.55000000000000004">
      <c r="A16" s="12" t="s">
        <v>154</v>
      </c>
      <c r="C16" s="5">
        <v>14516486</v>
      </c>
      <c r="D16" s="5"/>
      <c r="E16" s="5">
        <v>190753201004</v>
      </c>
      <c r="F16" s="5"/>
      <c r="G16" s="5">
        <v>206206313459.60699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14516486</v>
      </c>
      <c r="R16" s="5"/>
      <c r="S16" s="5">
        <v>13600</v>
      </c>
      <c r="T16" s="5"/>
      <c r="U16" s="5">
        <v>190753201004</v>
      </c>
      <c r="V16" s="5"/>
      <c r="W16" s="5">
        <v>196249535552.88</v>
      </c>
      <c r="Y16" s="6">
        <f t="shared" si="0"/>
        <v>2.0511307181234027E-2</v>
      </c>
    </row>
    <row r="17" spans="1:25" ht="21" x14ac:dyDescent="0.55000000000000004">
      <c r="A17" s="12" t="s">
        <v>155</v>
      </c>
      <c r="C17" s="5">
        <v>11162523</v>
      </c>
      <c r="D17" s="5"/>
      <c r="E17" s="5">
        <v>53326263993</v>
      </c>
      <c r="F17" s="5"/>
      <c r="G17" s="5">
        <v>41155457110.048302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11162523</v>
      </c>
      <c r="R17" s="5"/>
      <c r="S17" s="5">
        <v>3510</v>
      </c>
      <c r="T17" s="5"/>
      <c r="U17" s="5">
        <v>53326263993</v>
      </c>
      <c r="V17" s="5"/>
      <c r="W17" s="5">
        <v>38947332000</v>
      </c>
      <c r="Y17" s="6">
        <f t="shared" si="0"/>
        <v>4.0706373561136431E-3</v>
      </c>
    </row>
    <row r="18" spans="1:25" ht="21" x14ac:dyDescent="0.55000000000000004">
      <c r="A18" s="12" t="s">
        <v>20</v>
      </c>
      <c r="C18" s="5">
        <v>15569837</v>
      </c>
      <c r="D18" s="5"/>
      <c r="E18" s="5">
        <v>176386263843</v>
      </c>
      <c r="F18" s="5"/>
      <c r="G18" s="5">
        <v>202286957860.939</v>
      </c>
      <c r="H18" s="5"/>
      <c r="I18" s="5">
        <v>17000000</v>
      </c>
      <c r="J18" s="5"/>
      <c r="K18" s="5">
        <v>220551083386</v>
      </c>
      <c r="L18" s="5"/>
      <c r="M18" s="5">
        <v>0</v>
      </c>
      <c r="N18" s="5"/>
      <c r="O18" s="5">
        <v>0</v>
      </c>
      <c r="P18" s="5"/>
      <c r="Q18" s="5">
        <v>32569837</v>
      </c>
      <c r="R18" s="5"/>
      <c r="S18" s="5">
        <v>11770</v>
      </c>
      <c r="T18" s="5"/>
      <c r="U18" s="5">
        <v>396937347229</v>
      </c>
      <c r="V18" s="5"/>
      <c r="W18" s="5">
        <v>381066066950.13501</v>
      </c>
      <c r="Y18" s="6">
        <f t="shared" si="0"/>
        <v>3.9827677214822367E-2</v>
      </c>
    </row>
    <row r="19" spans="1:25" ht="21" x14ac:dyDescent="0.55000000000000004">
      <c r="A19" s="12" t="s">
        <v>131</v>
      </c>
      <c r="C19" s="5">
        <v>1800000</v>
      </c>
      <c r="D19" s="5"/>
      <c r="E19" s="5">
        <v>259242158688</v>
      </c>
      <c r="F19" s="5"/>
      <c r="G19" s="5">
        <v>302354224200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1800000</v>
      </c>
      <c r="R19" s="5"/>
      <c r="S19" s="5">
        <v>161030</v>
      </c>
      <c r="T19" s="5"/>
      <c r="U19" s="5">
        <v>259242158688</v>
      </c>
      <c r="V19" s="5"/>
      <c r="W19" s="5">
        <v>288129368700</v>
      </c>
      <c r="Y19" s="6">
        <f t="shared" si="0"/>
        <v>3.011426229718793E-2</v>
      </c>
    </row>
    <row r="20" spans="1:25" ht="21" x14ac:dyDescent="0.55000000000000004">
      <c r="A20" s="12" t="s">
        <v>156</v>
      </c>
      <c r="C20" s="5">
        <v>3850000</v>
      </c>
      <c r="D20" s="5"/>
      <c r="E20" s="5">
        <v>172852672579</v>
      </c>
      <c r="F20" s="5"/>
      <c r="G20" s="5">
        <v>121548457800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29470</v>
      </c>
      <c r="T20" s="5"/>
      <c r="U20" s="5">
        <v>172852672579</v>
      </c>
      <c r="V20" s="5"/>
      <c r="W20" s="5">
        <v>112784415975</v>
      </c>
      <c r="Y20" s="6">
        <f t="shared" si="0"/>
        <v>1.1787828158686077E-2</v>
      </c>
    </row>
    <row r="21" spans="1:25" ht="21" x14ac:dyDescent="0.55000000000000004">
      <c r="A21" s="12" t="s">
        <v>158</v>
      </c>
      <c r="C21" s="5">
        <v>1500000</v>
      </c>
      <c r="D21" s="5"/>
      <c r="E21" s="5">
        <v>223993237762</v>
      </c>
      <c r="F21" s="5"/>
      <c r="G21" s="5">
        <v>209660055750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132030</v>
      </c>
      <c r="T21" s="5"/>
      <c r="U21" s="5">
        <v>223993237762</v>
      </c>
      <c r="V21" s="5"/>
      <c r="W21" s="5">
        <v>196866632250</v>
      </c>
      <c r="Y21" s="6">
        <f t="shared" si="0"/>
        <v>2.057580394490531E-2</v>
      </c>
    </row>
    <row r="22" spans="1:25" ht="21" x14ac:dyDescent="0.55000000000000004">
      <c r="A22" s="12" t="s">
        <v>190</v>
      </c>
      <c r="C22" s="5">
        <v>3300000</v>
      </c>
      <c r="D22" s="5"/>
      <c r="E22" s="5">
        <v>50536854720</v>
      </c>
      <c r="F22" s="5"/>
      <c r="G22" s="5">
        <v>49697529750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3300000</v>
      </c>
      <c r="R22" s="5"/>
      <c r="S22" s="5">
        <v>15070</v>
      </c>
      <c r="T22" s="5"/>
      <c r="U22" s="5">
        <v>50536854720</v>
      </c>
      <c r="V22" s="5"/>
      <c r="W22" s="5">
        <v>49435100550</v>
      </c>
      <c r="Y22" s="6">
        <f t="shared" si="0"/>
        <v>5.1667818222327546E-3</v>
      </c>
    </row>
    <row r="23" spans="1:25" ht="21" x14ac:dyDescent="0.55000000000000004">
      <c r="A23" s="12" t="s">
        <v>74</v>
      </c>
      <c r="C23" s="5">
        <v>2409443</v>
      </c>
      <c r="D23" s="5"/>
      <c r="E23" s="5">
        <v>43323830558</v>
      </c>
      <c r="F23" s="5"/>
      <c r="G23" s="5">
        <v>33962614624.646999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2409443</v>
      </c>
      <c r="R23" s="5"/>
      <c r="S23" s="5">
        <v>13370</v>
      </c>
      <c r="T23" s="5"/>
      <c r="U23" s="5">
        <v>43323830558</v>
      </c>
      <c r="V23" s="5"/>
      <c r="W23" s="5">
        <v>32022578105.185501</v>
      </c>
      <c r="Y23" s="6">
        <f t="shared" si="0"/>
        <v>3.3468865768272633E-3</v>
      </c>
    </row>
    <row r="24" spans="1:25" ht="21" x14ac:dyDescent="0.55000000000000004">
      <c r="A24" s="12" t="s">
        <v>68</v>
      </c>
      <c r="C24" s="5">
        <v>3171861</v>
      </c>
      <c r="D24" s="5"/>
      <c r="E24" s="5">
        <v>142473876516</v>
      </c>
      <c r="F24" s="5"/>
      <c r="G24" s="5">
        <v>132267864514.74699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3171861</v>
      </c>
      <c r="R24" s="5"/>
      <c r="S24" s="5">
        <v>43150</v>
      </c>
      <c r="T24" s="5"/>
      <c r="U24" s="5">
        <v>142473876516</v>
      </c>
      <c r="V24" s="5"/>
      <c r="W24" s="5">
        <v>136051450627.20799</v>
      </c>
      <c r="Y24" s="6">
        <f t="shared" si="0"/>
        <v>1.4219616308417834E-2</v>
      </c>
    </row>
    <row r="25" spans="1:25" ht="21" x14ac:dyDescent="0.55000000000000004">
      <c r="A25" s="12" t="s">
        <v>24</v>
      </c>
      <c r="C25" s="5">
        <v>31920000</v>
      </c>
      <c r="D25" s="5"/>
      <c r="E25" s="5">
        <v>87349808111</v>
      </c>
      <c r="F25" s="5"/>
      <c r="G25" s="5">
        <v>91350888804</v>
      </c>
      <c r="H25" s="5"/>
      <c r="I25" s="5">
        <v>0</v>
      </c>
      <c r="J25" s="5"/>
      <c r="K25" s="5">
        <v>0</v>
      </c>
      <c r="L25" s="5"/>
      <c r="M25" s="5">
        <v>-1193969</v>
      </c>
      <c r="N25" s="5"/>
      <c r="O25" s="5">
        <v>3257449374</v>
      </c>
      <c r="P25" s="5"/>
      <c r="Q25" s="5">
        <v>30726031</v>
      </c>
      <c r="R25" s="5"/>
      <c r="S25" s="5">
        <v>2613</v>
      </c>
      <c r="T25" s="5"/>
      <c r="U25" s="5">
        <v>84082484709</v>
      </c>
      <c r="V25" s="5"/>
      <c r="W25" s="5">
        <v>79809410644.932098</v>
      </c>
      <c r="Y25" s="6">
        <f t="shared" si="0"/>
        <v>8.3413972577293469E-3</v>
      </c>
    </row>
    <row r="26" spans="1:25" ht="21" x14ac:dyDescent="0.55000000000000004">
      <c r="A26" s="12" t="s">
        <v>169</v>
      </c>
      <c r="C26" s="5">
        <v>14700697</v>
      </c>
      <c r="D26" s="5"/>
      <c r="E26" s="5">
        <v>64155358701</v>
      </c>
      <c r="F26" s="5"/>
      <c r="G26" s="5">
        <v>62033152235.348297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14700697</v>
      </c>
      <c r="R26" s="5"/>
      <c r="S26" s="5">
        <v>5097</v>
      </c>
      <c r="T26" s="5"/>
      <c r="U26" s="5">
        <v>64155358701</v>
      </c>
      <c r="V26" s="5"/>
      <c r="W26" s="5">
        <v>74483622365.976501</v>
      </c>
      <c r="Y26" s="6">
        <f t="shared" si="0"/>
        <v>7.7847647079293024E-3</v>
      </c>
    </row>
    <row r="27" spans="1:25" ht="21" x14ac:dyDescent="0.55000000000000004">
      <c r="A27" s="12" t="s">
        <v>26</v>
      </c>
      <c r="C27" s="5">
        <v>1000000</v>
      </c>
      <c r="D27" s="5"/>
      <c r="E27" s="5">
        <v>35646203227</v>
      </c>
      <c r="F27" s="5"/>
      <c r="G27" s="5">
        <v>61879612500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1000000</v>
      </c>
      <c r="R27" s="5"/>
      <c r="S27" s="5">
        <v>62900</v>
      </c>
      <c r="T27" s="5"/>
      <c r="U27" s="5">
        <v>35646203227</v>
      </c>
      <c r="V27" s="5"/>
      <c r="W27" s="5">
        <v>62525745000</v>
      </c>
      <c r="Y27" s="6">
        <f t="shared" si="0"/>
        <v>6.5349696691890426E-3</v>
      </c>
    </row>
    <row r="28" spans="1:25" ht="21" x14ac:dyDescent="0.55000000000000004">
      <c r="A28" s="12" t="s">
        <v>27</v>
      </c>
      <c r="C28" s="5">
        <v>7824002</v>
      </c>
      <c r="D28" s="5"/>
      <c r="E28" s="5">
        <v>110841014095</v>
      </c>
      <c r="F28" s="5"/>
      <c r="G28" s="5">
        <v>49620125820.078003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7824002</v>
      </c>
      <c r="R28" s="5"/>
      <c r="S28" s="5">
        <v>6020</v>
      </c>
      <c r="T28" s="5"/>
      <c r="U28" s="5">
        <v>110841014095</v>
      </c>
      <c r="V28" s="5"/>
      <c r="W28" s="5">
        <v>46820244112.362</v>
      </c>
      <c r="Y28" s="6">
        <f t="shared" si="0"/>
        <v>4.8934862779853724E-3</v>
      </c>
    </row>
    <row r="29" spans="1:25" ht="21" x14ac:dyDescent="0.55000000000000004">
      <c r="A29" s="12" t="s">
        <v>29</v>
      </c>
      <c r="C29" s="5">
        <v>9500000</v>
      </c>
      <c r="D29" s="5"/>
      <c r="E29" s="5">
        <v>265503120439</v>
      </c>
      <c r="F29" s="5"/>
      <c r="G29" s="5">
        <v>254973825000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9500000</v>
      </c>
      <c r="R29" s="5"/>
      <c r="S29" s="5">
        <v>26600</v>
      </c>
      <c r="T29" s="5"/>
      <c r="U29" s="5">
        <v>265503120439</v>
      </c>
      <c r="V29" s="5"/>
      <c r="W29" s="5">
        <v>251196435000</v>
      </c>
      <c r="Y29" s="6">
        <f t="shared" si="0"/>
        <v>2.6254162725024979E-2</v>
      </c>
    </row>
    <row r="30" spans="1:25" ht="21" x14ac:dyDescent="0.55000000000000004">
      <c r="A30" s="12" t="s">
        <v>197</v>
      </c>
      <c r="C30" s="5">
        <v>11199999</v>
      </c>
      <c r="D30" s="5"/>
      <c r="E30" s="5">
        <v>19443198264</v>
      </c>
      <c r="F30" s="5"/>
      <c r="G30" s="5">
        <v>20919581572.18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11199999</v>
      </c>
      <c r="R30" s="5"/>
      <c r="S30" s="5">
        <v>1340</v>
      </c>
      <c r="T30" s="5"/>
      <c r="U30" s="5">
        <v>19443198264</v>
      </c>
      <c r="V30" s="5"/>
      <c r="W30" s="5">
        <v>14918701067.973</v>
      </c>
      <c r="Y30" s="6">
        <f t="shared" si="0"/>
        <v>1.559249857525116E-3</v>
      </c>
    </row>
    <row r="31" spans="1:25" ht="21" x14ac:dyDescent="0.55000000000000004">
      <c r="A31" s="12" t="s">
        <v>30</v>
      </c>
      <c r="C31" s="5">
        <v>3333286</v>
      </c>
      <c r="D31" s="5"/>
      <c r="E31" s="5">
        <v>25391218457</v>
      </c>
      <c r="F31" s="5"/>
      <c r="G31" s="5">
        <v>51126578992.268997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3333286</v>
      </c>
      <c r="R31" s="5"/>
      <c r="S31" s="5">
        <v>15060</v>
      </c>
      <c r="T31" s="5"/>
      <c r="U31" s="5">
        <v>25391218457</v>
      </c>
      <c r="V31" s="5"/>
      <c r="W31" s="5">
        <v>49900601401.398003</v>
      </c>
      <c r="Y31" s="6">
        <f t="shared" si="0"/>
        <v>5.2154343244119397E-3</v>
      </c>
    </row>
    <row r="32" spans="1:25" ht="21" x14ac:dyDescent="0.55000000000000004">
      <c r="A32" s="12" t="s">
        <v>31</v>
      </c>
      <c r="C32" s="5">
        <v>11000000</v>
      </c>
      <c r="D32" s="5"/>
      <c r="E32" s="5">
        <v>165875923005</v>
      </c>
      <c r="F32" s="5"/>
      <c r="G32" s="5">
        <v>191901352500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11000000</v>
      </c>
      <c r="R32" s="5"/>
      <c r="S32" s="5">
        <v>17030</v>
      </c>
      <c r="T32" s="5"/>
      <c r="U32" s="5">
        <v>165875923005</v>
      </c>
      <c r="V32" s="5"/>
      <c r="W32" s="5">
        <v>186215386500</v>
      </c>
      <c r="Y32" s="6">
        <f t="shared" si="0"/>
        <v>1.9462573420177796E-2</v>
      </c>
    </row>
    <row r="33" spans="1:25" ht="21" x14ac:dyDescent="0.55000000000000004">
      <c r="A33" s="12" t="s">
        <v>72</v>
      </c>
      <c r="C33" s="5">
        <v>14000000</v>
      </c>
      <c r="D33" s="5"/>
      <c r="E33" s="5">
        <v>50474797013</v>
      </c>
      <c r="F33" s="5"/>
      <c r="G33" s="5">
        <v>33984581400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14000000</v>
      </c>
      <c r="R33" s="5"/>
      <c r="S33" s="5">
        <v>2302</v>
      </c>
      <c r="T33" s="5"/>
      <c r="U33" s="5">
        <v>50474797013</v>
      </c>
      <c r="V33" s="5"/>
      <c r="W33" s="5">
        <v>32036243400</v>
      </c>
      <c r="Y33" s="6">
        <f t="shared" si="0"/>
        <v>3.3483148250973683E-3</v>
      </c>
    </row>
    <row r="34" spans="1:25" ht="21" x14ac:dyDescent="0.55000000000000004">
      <c r="A34" s="12" t="s">
        <v>32</v>
      </c>
      <c r="C34" s="5">
        <v>14940887</v>
      </c>
      <c r="D34" s="5"/>
      <c r="E34" s="5">
        <v>142687680310</v>
      </c>
      <c r="F34" s="5"/>
      <c r="G34" s="5">
        <v>225898748466.944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14940887</v>
      </c>
      <c r="R34" s="5"/>
      <c r="S34" s="5">
        <v>14940</v>
      </c>
      <c r="T34" s="5"/>
      <c r="U34" s="5">
        <v>142687680310</v>
      </c>
      <c r="V34" s="5"/>
      <c r="W34" s="5">
        <v>221888711511.909</v>
      </c>
      <c r="Y34" s="6">
        <f t="shared" si="0"/>
        <v>2.3191023148396918E-2</v>
      </c>
    </row>
    <row r="35" spans="1:25" ht="21" x14ac:dyDescent="0.55000000000000004">
      <c r="A35" s="12" t="s">
        <v>33</v>
      </c>
      <c r="C35" s="5">
        <v>11450305</v>
      </c>
      <c r="D35" s="5"/>
      <c r="E35" s="5">
        <v>335864017277</v>
      </c>
      <c r="F35" s="5"/>
      <c r="G35" s="5">
        <v>346701071372.71503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11450305</v>
      </c>
      <c r="R35" s="5"/>
      <c r="S35" s="5">
        <v>29250</v>
      </c>
      <c r="T35" s="5"/>
      <c r="U35" s="5">
        <v>335864017277</v>
      </c>
      <c r="V35" s="5"/>
      <c r="W35" s="5">
        <v>332928638793.56299</v>
      </c>
      <c r="Y35" s="6">
        <f t="shared" si="0"/>
        <v>3.4796523520356754E-2</v>
      </c>
    </row>
    <row r="36" spans="1:25" ht="21" x14ac:dyDescent="0.55000000000000004">
      <c r="A36" s="12" t="s">
        <v>157</v>
      </c>
      <c r="C36" s="5">
        <v>5000000</v>
      </c>
      <c r="D36" s="5"/>
      <c r="E36" s="5">
        <v>92085376000</v>
      </c>
      <c r="F36" s="5"/>
      <c r="G36" s="5">
        <v>82009125000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5000000</v>
      </c>
      <c r="R36" s="5"/>
      <c r="S36" s="5">
        <v>15990</v>
      </c>
      <c r="T36" s="5"/>
      <c r="U36" s="5">
        <v>92085376000</v>
      </c>
      <c r="V36" s="5"/>
      <c r="W36" s="5">
        <v>79474297500</v>
      </c>
      <c r="Y36" s="6">
        <f t="shared" si="0"/>
        <v>8.3063724173555488E-3</v>
      </c>
    </row>
    <row r="37" spans="1:25" ht="21" x14ac:dyDescent="0.55000000000000004">
      <c r="A37" s="12" t="s">
        <v>35</v>
      </c>
      <c r="C37" s="5">
        <v>45560570</v>
      </c>
      <c r="D37" s="5"/>
      <c r="E37" s="5">
        <v>175125216657</v>
      </c>
      <c r="F37" s="5"/>
      <c r="G37" s="5">
        <v>148277772608.229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45560570</v>
      </c>
      <c r="R37" s="5"/>
      <c r="S37" s="5">
        <v>3057</v>
      </c>
      <c r="T37" s="5"/>
      <c r="U37" s="5">
        <v>175125216657</v>
      </c>
      <c r="V37" s="5"/>
      <c r="W37" s="5">
        <v>138449954448.185</v>
      </c>
      <c r="Y37" s="6">
        <f t="shared" si="0"/>
        <v>1.4470299442565516E-2</v>
      </c>
    </row>
    <row r="38" spans="1:25" ht="21" x14ac:dyDescent="0.55000000000000004">
      <c r="A38" s="12" t="s">
        <v>36</v>
      </c>
      <c r="C38" s="5">
        <v>96412732</v>
      </c>
      <c r="D38" s="5"/>
      <c r="E38" s="5">
        <v>595388685115</v>
      </c>
      <c r="F38" s="5"/>
      <c r="G38" s="5">
        <v>728376979458.95996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96412732</v>
      </c>
      <c r="R38" s="5"/>
      <c r="S38" s="5">
        <v>7830</v>
      </c>
      <c r="T38" s="5"/>
      <c r="U38" s="5">
        <v>595388685115</v>
      </c>
      <c r="V38" s="5"/>
      <c r="W38" s="5">
        <v>750419966995.21802</v>
      </c>
      <c r="Y38" s="6">
        <f t="shared" si="0"/>
        <v>7.8431240179026931E-2</v>
      </c>
    </row>
    <row r="39" spans="1:25" ht="21" x14ac:dyDescent="0.55000000000000004">
      <c r="A39" s="12" t="s">
        <v>37</v>
      </c>
      <c r="C39" s="5">
        <v>20866134</v>
      </c>
      <c r="D39" s="5"/>
      <c r="E39" s="5">
        <v>282258510197</v>
      </c>
      <c r="F39" s="5"/>
      <c r="G39" s="5">
        <v>205967866391.811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20866134</v>
      </c>
      <c r="R39" s="5"/>
      <c r="S39" s="5">
        <v>9210</v>
      </c>
      <c r="T39" s="5"/>
      <c r="U39" s="5">
        <v>282258510197</v>
      </c>
      <c r="V39" s="5"/>
      <c r="W39" s="5">
        <v>191033640429.867</v>
      </c>
      <c r="Y39" s="6">
        <f t="shared" si="0"/>
        <v>1.9966160275322532E-2</v>
      </c>
    </row>
    <row r="40" spans="1:25" ht="21" x14ac:dyDescent="0.55000000000000004">
      <c r="A40" s="12" t="s">
        <v>38</v>
      </c>
      <c r="C40" s="5">
        <v>12800000</v>
      </c>
      <c r="D40" s="5"/>
      <c r="E40" s="5">
        <v>84627081149</v>
      </c>
      <c r="F40" s="5"/>
      <c r="G40" s="5">
        <v>90975456000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12800000</v>
      </c>
      <c r="R40" s="5"/>
      <c r="S40" s="5">
        <v>6370</v>
      </c>
      <c r="T40" s="5"/>
      <c r="U40" s="5">
        <v>84627081149</v>
      </c>
      <c r="V40" s="5"/>
      <c r="W40" s="5">
        <v>81050860800</v>
      </c>
      <c r="Y40" s="6">
        <f t="shared" si="0"/>
        <v>8.4711492360413001E-3</v>
      </c>
    </row>
    <row r="41" spans="1:25" ht="21" x14ac:dyDescent="0.55000000000000004">
      <c r="A41" s="12" t="s">
        <v>76</v>
      </c>
      <c r="C41" s="5">
        <v>4067871</v>
      </c>
      <c r="D41" s="5"/>
      <c r="E41" s="5">
        <v>60058333446</v>
      </c>
      <c r="F41" s="5"/>
      <c r="G41" s="5">
        <v>40800601720.579498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4067871</v>
      </c>
      <c r="R41" s="5"/>
      <c r="S41" s="5">
        <v>8210</v>
      </c>
      <c r="T41" s="5"/>
      <c r="U41" s="5">
        <v>60058333446</v>
      </c>
      <c r="V41" s="5"/>
      <c r="W41" s="5">
        <v>33198507445.585499</v>
      </c>
      <c r="Y41" s="6">
        <f t="shared" si="0"/>
        <v>3.4697905513840395E-3</v>
      </c>
    </row>
    <row r="42" spans="1:25" ht="21" x14ac:dyDescent="0.55000000000000004">
      <c r="A42" s="12" t="s">
        <v>39</v>
      </c>
      <c r="C42" s="5">
        <v>38645000</v>
      </c>
      <c r="D42" s="5"/>
      <c r="E42" s="5">
        <v>578788217479</v>
      </c>
      <c r="F42" s="5"/>
      <c r="G42" s="5">
        <v>605037230437.5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38645000</v>
      </c>
      <c r="R42" s="5"/>
      <c r="S42" s="5">
        <v>15430</v>
      </c>
      <c r="T42" s="5"/>
      <c r="U42" s="5">
        <v>578788217479</v>
      </c>
      <c r="V42" s="5"/>
      <c r="W42" s="5">
        <v>592744410517.5</v>
      </c>
      <c r="Y42" s="6">
        <f t="shared" si="0"/>
        <v>6.1951548827018393E-2</v>
      </c>
    </row>
    <row r="43" spans="1:25" ht="21" x14ac:dyDescent="0.55000000000000004">
      <c r="A43" s="12" t="s">
        <v>40</v>
      </c>
      <c r="C43" s="5">
        <v>13570000</v>
      </c>
      <c r="D43" s="5"/>
      <c r="E43" s="5">
        <v>221599169532</v>
      </c>
      <c r="F43" s="5"/>
      <c r="G43" s="5">
        <v>280441684215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13570000</v>
      </c>
      <c r="R43" s="5"/>
      <c r="S43" s="5">
        <v>20380</v>
      </c>
      <c r="T43" s="5"/>
      <c r="U43" s="5">
        <v>221599169532</v>
      </c>
      <c r="V43" s="5"/>
      <c r="W43" s="5">
        <v>274911088230</v>
      </c>
      <c r="Y43" s="6">
        <f t="shared" si="0"/>
        <v>2.8732734384960993E-2</v>
      </c>
    </row>
    <row r="44" spans="1:25" ht="21" x14ac:dyDescent="0.55000000000000004">
      <c r="A44" s="12" t="s">
        <v>191</v>
      </c>
      <c r="C44" s="5">
        <v>4174960</v>
      </c>
      <c r="D44" s="5"/>
      <c r="E44" s="5">
        <v>121169180403</v>
      </c>
      <c r="F44" s="5"/>
      <c r="G44" s="5">
        <v>120892966120.44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4174960</v>
      </c>
      <c r="R44" s="5"/>
      <c r="S44" s="5">
        <v>27600</v>
      </c>
      <c r="T44" s="5"/>
      <c r="U44" s="5">
        <v>121169180403</v>
      </c>
      <c r="V44" s="5"/>
      <c r="W44" s="5">
        <v>114543284068.8</v>
      </c>
      <c r="Y44" s="6">
        <f t="shared" si="0"/>
        <v>1.1971658829477563E-2</v>
      </c>
    </row>
    <row r="45" spans="1:25" ht="21" x14ac:dyDescent="0.55000000000000004">
      <c r="A45" s="12" t="s">
        <v>42</v>
      </c>
      <c r="C45" s="5">
        <v>4208399</v>
      </c>
      <c r="D45" s="5"/>
      <c r="E45" s="5">
        <v>101821562599</v>
      </c>
      <c r="F45" s="5"/>
      <c r="G45" s="5">
        <v>117887057351.271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4208399</v>
      </c>
      <c r="R45" s="5"/>
      <c r="S45" s="5">
        <v>32580</v>
      </c>
      <c r="T45" s="5"/>
      <c r="U45" s="5">
        <v>101821562599</v>
      </c>
      <c r="V45" s="5"/>
      <c r="W45" s="5">
        <v>136293837065.451</v>
      </c>
      <c r="Y45" s="6">
        <f t="shared" si="0"/>
        <v>1.4244949681449067E-2</v>
      </c>
    </row>
    <row r="46" spans="1:25" ht="21" x14ac:dyDescent="0.55000000000000004">
      <c r="A46" s="12" t="s">
        <v>43</v>
      </c>
      <c r="C46" s="5">
        <v>2708474</v>
      </c>
      <c r="D46" s="5"/>
      <c r="E46" s="5">
        <v>4952063533</v>
      </c>
      <c r="F46" s="5"/>
      <c r="G46" s="5">
        <v>13515640070.094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2708474</v>
      </c>
      <c r="R46" s="5"/>
      <c r="S46" s="5">
        <v>4575</v>
      </c>
      <c r="T46" s="5"/>
      <c r="U46" s="5">
        <v>4952063533</v>
      </c>
      <c r="V46" s="5"/>
      <c r="W46" s="5">
        <v>12317540502.127501</v>
      </c>
      <c r="Y46" s="6">
        <f t="shared" si="0"/>
        <v>1.2873857573454069E-3</v>
      </c>
    </row>
    <row r="47" spans="1:25" ht="21" x14ac:dyDescent="0.55000000000000004">
      <c r="A47" s="12" t="s">
        <v>44</v>
      </c>
      <c r="C47" s="5">
        <v>6666666</v>
      </c>
      <c r="D47" s="5"/>
      <c r="E47" s="5">
        <v>51886186238</v>
      </c>
      <c r="F47" s="5"/>
      <c r="G47" s="5">
        <v>42744145725.584999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6666666</v>
      </c>
      <c r="R47" s="5"/>
      <c r="S47" s="5">
        <v>5940</v>
      </c>
      <c r="T47" s="5"/>
      <c r="U47" s="5">
        <v>51886186238</v>
      </c>
      <c r="V47" s="5"/>
      <c r="W47" s="5">
        <v>39364376063.561996</v>
      </c>
      <c r="Y47" s="6">
        <f t="shared" si="0"/>
        <v>4.1142253262544705E-3</v>
      </c>
    </row>
    <row r="48" spans="1:25" ht="21" x14ac:dyDescent="0.55000000000000004">
      <c r="A48" s="12" t="s">
        <v>46</v>
      </c>
      <c r="C48" s="5">
        <v>16900000</v>
      </c>
      <c r="D48" s="5"/>
      <c r="E48" s="5">
        <v>140224043952</v>
      </c>
      <c r="F48" s="5"/>
      <c r="G48" s="5">
        <v>162450633150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16900000</v>
      </c>
      <c r="R48" s="5"/>
      <c r="S48" s="5">
        <v>8320</v>
      </c>
      <c r="T48" s="5"/>
      <c r="U48" s="5">
        <v>140224043952</v>
      </c>
      <c r="V48" s="5"/>
      <c r="W48" s="5">
        <v>139771382400</v>
      </c>
      <c r="Y48" s="6">
        <f t="shared" si="0"/>
        <v>1.4608410417254896E-2</v>
      </c>
    </row>
    <row r="49" spans="1:25" ht="21" x14ac:dyDescent="0.55000000000000004">
      <c r="A49" s="12" t="s">
        <v>65</v>
      </c>
      <c r="C49" s="5">
        <v>7671027</v>
      </c>
      <c r="D49" s="5"/>
      <c r="E49" s="5">
        <v>42319829696</v>
      </c>
      <c r="F49" s="5"/>
      <c r="G49" s="5">
        <v>34924260503.223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7671027</v>
      </c>
      <c r="R49" s="5"/>
      <c r="S49" s="5">
        <v>4500</v>
      </c>
      <c r="T49" s="5"/>
      <c r="U49" s="5">
        <v>42319829696</v>
      </c>
      <c r="V49" s="5"/>
      <c r="W49" s="5">
        <v>34314229752.075001</v>
      </c>
      <c r="Y49" s="6">
        <f t="shared" si="0"/>
        <v>3.5864018997517643E-3</v>
      </c>
    </row>
    <row r="50" spans="1:25" ht="21" x14ac:dyDescent="0.55000000000000004">
      <c r="A50" s="12" t="s">
        <v>171</v>
      </c>
      <c r="C50" s="5">
        <v>22948997</v>
      </c>
      <c r="D50" s="5"/>
      <c r="E50" s="5">
        <v>98446507252</v>
      </c>
      <c r="F50" s="5"/>
      <c r="G50" s="5">
        <v>80094513592.621399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22948997</v>
      </c>
      <c r="R50" s="5"/>
      <c r="S50" s="5">
        <v>3309</v>
      </c>
      <c r="T50" s="5"/>
      <c r="U50" s="5">
        <v>98446507252</v>
      </c>
      <c r="V50" s="5"/>
      <c r="W50" s="5">
        <v>75486398598.115601</v>
      </c>
      <c r="Y50" s="6">
        <f t="shared" si="0"/>
        <v>7.8895713321768448E-3</v>
      </c>
    </row>
    <row r="51" spans="1:25" ht="21" x14ac:dyDescent="0.55000000000000004">
      <c r="A51" s="12" t="s">
        <v>49</v>
      </c>
      <c r="C51" s="5">
        <v>158986973</v>
      </c>
      <c r="D51" s="5"/>
      <c r="E51" s="5">
        <v>724499233270</v>
      </c>
      <c r="F51" s="5"/>
      <c r="G51" s="5">
        <v>885029602859.64001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158986973</v>
      </c>
      <c r="R51" s="5"/>
      <c r="S51" s="5">
        <v>5380</v>
      </c>
      <c r="T51" s="5"/>
      <c r="U51" s="5">
        <v>724499233270</v>
      </c>
      <c r="V51" s="5"/>
      <c r="W51" s="5">
        <v>850260582747.297</v>
      </c>
      <c r="Y51" s="6">
        <f t="shared" si="0"/>
        <v>8.8866228129878114E-2</v>
      </c>
    </row>
    <row r="52" spans="1:25" ht="21" x14ac:dyDescent="0.55000000000000004">
      <c r="A52" s="12" t="s">
        <v>51</v>
      </c>
      <c r="C52" s="5">
        <v>4500000</v>
      </c>
      <c r="D52" s="5"/>
      <c r="E52" s="5">
        <v>36550392384</v>
      </c>
      <c r="F52" s="5"/>
      <c r="G52" s="5">
        <v>50502710250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4500000</v>
      </c>
      <c r="R52" s="5"/>
      <c r="S52" s="5">
        <v>11290</v>
      </c>
      <c r="T52" s="5"/>
      <c r="U52" s="5">
        <v>36550392384</v>
      </c>
      <c r="V52" s="5"/>
      <c r="W52" s="5">
        <v>50502710250</v>
      </c>
      <c r="Y52" s="6">
        <f t="shared" si="0"/>
        <v>5.2783646111788443E-3</v>
      </c>
    </row>
    <row r="53" spans="1:25" ht="21" x14ac:dyDescent="0.55000000000000004">
      <c r="A53" s="12" t="s">
        <v>69</v>
      </c>
      <c r="C53" s="5">
        <v>3494557</v>
      </c>
      <c r="D53" s="5"/>
      <c r="E53" s="5">
        <v>120856192994</v>
      </c>
      <c r="F53" s="5"/>
      <c r="G53" s="5">
        <v>101781296505.405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3494557</v>
      </c>
      <c r="R53" s="5"/>
      <c r="S53" s="5">
        <v>25750</v>
      </c>
      <c r="T53" s="5"/>
      <c r="U53" s="5">
        <v>120856192994</v>
      </c>
      <c r="V53" s="5"/>
      <c r="W53" s="5">
        <v>89449432935.637497</v>
      </c>
      <c r="Y53" s="6">
        <f t="shared" si="0"/>
        <v>9.3489382839108993E-3</v>
      </c>
    </row>
    <row r="54" spans="1:25" ht="21" x14ac:dyDescent="0.55000000000000004">
      <c r="A54" s="12" t="s">
        <v>52</v>
      </c>
      <c r="C54" s="5">
        <v>4271000</v>
      </c>
      <c r="D54" s="5"/>
      <c r="E54" s="5">
        <v>48642232912</v>
      </c>
      <c r="F54" s="5"/>
      <c r="G54" s="5">
        <v>53494403130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4271000</v>
      </c>
      <c r="R54" s="5"/>
      <c r="S54" s="5">
        <v>11310</v>
      </c>
      <c r="T54" s="5"/>
      <c r="U54" s="5">
        <v>48642232912</v>
      </c>
      <c r="V54" s="5"/>
      <c r="W54" s="5">
        <v>48017595190.5</v>
      </c>
      <c r="Y54" s="6">
        <f t="shared" si="0"/>
        <v>5.0186291767865404E-3</v>
      </c>
    </row>
    <row r="55" spans="1:25" ht="21" x14ac:dyDescent="0.55000000000000004">
      <c r="A55" s="12" t="s">
        <v>53</v>
      </c>
      <c r="C55" s="5">
        <v>64083212</v>
      </c>
      <c r="D55" s="5"/>
      <c r="E55" s="5">
        <v>157930610781</v>
      </c>
      <c r="F55" s="5"/>
      <c r="G55" s="5">
        <v>127021622275.868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64083212</v>
      </c>
      <c r="R55" s="5"/>
      <c r="S55" s="5">
        <v>1671</v>
      </c>
      <c r="T55" s="5"/>
      <c r="U55" s="5">
        <v>157930610781</v>
      </c>
      <c r="V55" s="5"/>
      <c r="W55" s="5">
        <v>106445903120.851</v>
      </c>
      <c r="Y55" s="6">
        <f t="shared" si="0"/>
        <v>1.1125349219016848E-2</v>
      </c>
    </row>
    <row r="56" spans="1:25" ht="21" x14ac:dyDescent="0.55000000000000004">
      <c r="A56" s="12" t="s">
        <v>56</v>
      </c>
      <c r="C56" s="5">
        <v>9487381</v>
      </c>
      <c r="D56" s="5"/>
      <c r="E56" s="5">
        <v>296878288946</v>
      </c>
      <c r="F56" s="5"/>
      <c r="G56" s="5">
        <v>242752166077.707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9487381</v>
      </c>
      <c r="R56" s="5"/>
      <c r="S56" s="5">
        <v>24900</v>
      </c>
      <c r="T56" s="5"/>
      <c r="U56" s="5">
        <v>296878288946</v>
      </c>
      <c r="V56" s="5"/>
      <c r="W56" s="5">
        <v>234830183967.94501</v>
      </c>
      <c r="Y56" s="6">
        <f t="shared" si="0"/>
        <v>2.4543620066271959E-2</v>
      </c>
    </row>
    <row r="57" spans="1:25" ht="21" x14ac:dyDescent="0.55000000000000004">
      <c r="A57" s="12" t="s">
        <v>57</v>
      </c>
      <c r="C57" s="5">
        <v>9683080</v>
      </c>
      <c r="D57" s="5"/>
      <c r="E57" s="5">
        <v>93633122696</v>
      </c>
      <c r="F57" s="5"/>
      <c r="G57" s="5">
        <v>202808561751.17999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9683080</v>
      </c>
      <c r="R57" s="5"/>
      <c r="S57" s="5">
        <v>20100</v>
      </c>
      <c r="T57" s="5"/>
      <c r="U57" s="5">
        <v>93633122696</v>
      </c>
      <c r="V57" s="5"/>
      <c r="W57" s="5">
        <v>193471860047.39999</v>
      </c>
      <c r="Y57" s="6">
        <f t="shared" si="0"/>
        <v>2.0220994364023113E-2</v>
      </c>
    </row>
    <row r="58" spans="1:25" ht="21" x14ac:dyDescent="0.55000000000000004">
      <c r="A58" s="12" t="s">
        <v>59</v>
      </c>
      <c r="C58" s="5">
        <v>78000000</v>
      </c>
      <c r="D58" s="5"/>
      <c r="E58" s="5">
        <v>532441372173</v>
      </c>
      <c r="F58" s="5"/>
      <c r="G58" s="5">
        <v>573765660000</v>
      </c>
      <c r="H58" s="5"/>
      <c r="I58" s="5">
        <v>0</v>
      </c>
      <c r="J58" s="5"/>
      <c r="K58" s="5">
        <v>0</v>
      </c>
      <c r="L58" s="5"/>
      <c r="M58" s="5">
        <v>-7200000</v>
      </c>
      <c r="N58" s="5"/>
      <c r="O58" s="5">
        <v>49766924472</v>
      </c>
      <c r="P58" s="5"/>
      <c r="Q58" s="5">
        <v>70800000</v>
      </c>
      <c r="R58" s="5"/>
      <c r="S58" s="5">
        <v>6980</v>
      </c>
      <c r="T58" s="5"/>
      <c r="U58" s="5">
        <v>483292937812</v>
      </c>
      <c r="V58" s="5"/>
      <c r="W58" s="5">
        <v>491243605200</v>
      </c>
      <c r="Y58" s="6">
        <f t="shared" si="0"/>
        <v>5.134304373606547E-2</v>
      </c>
    </row>
    <row r="59" spans="1:25" ht="21" x14ac:dyDescent="0.55000000000000004">
      <c r="A59" s="12" t="s">
        <v>60</v>
      </c>
      <c r="C59" s="5">
        <v>13000000</v>
      </c>
      <c r="D59" s="5"/>
      <c r="E59" s="5">
        <v>281900677837</v>
      </c>
      <c r="F59" s="5"/>
      <c r="G59" s="5">
        <v>335859673500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13000000</v>
      </c>
      <c r="R59" s="5"/>
      <c r="S59" s="5">
        <v>24200</v>
      </c>
      <c r="T59" s="5"/>
      <c r="U59" s="5">
        <v>281900677837</v>
      </c>
      <c r="V59" s="5"/>
      <c r="W59" s="5">
        <v>312728130000</v>
      </c>
      <c r="Y59" s="6">
        <f t="shared" si="0"/>
        <v>3.2685237804878739E-2</v>
      </c>
    </row>
    <row r="60" spans="1:25" ht="21" x14ac:dyDescent="0.55000000000000004">
      <c r="A60" s="12" t="s">
        <v>61</v>
      </c>
      <c r="C60" s="5">
        <v>1000000</v>
      </c>
      <c r="D60" s="5"/>
      <c r="E60" s="5">
        <v>13851733597</v>
      </c>
      <c r="F60" s="5"/>
      <c r="G60" s="5">
        <v>17922721500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1000000</v>
      </c>
      <c r="R60" s="5"/>
      <c r="S60" s="5">
        <v>18250</v>
      </c>
      <c r="T60" s="5"/>
      <c r="U60" s="5">
        <v>13851733597</v>
      </c>
      <c r="V60" s="5"/>
      <c r="W60" s="5">
        <v>18141412500</v>
      </c>
      <c r="Y60" s="6">
        <f t="shared" si="0"/>
        <v>1.89607625536884E-3</v>
      </c>
    </row>
    <row r="61" spans="1:25" ht="21" x14ac:dyDescent="0.55000000000000004">
      <c r="A61" s="12" t="s">
        <v>196</v>
      </c>
      <c r="C61" s="5">
        <v>500000</v>
      </c>
      <c r="D61" s="5"/>
      <c r="E61" s="5">
        <v>14947881383</v>
      </c>
      <c r="F61" s="5"/>
      <c r="G61" s="5">
        <v>14861047500</v>
      </c>
      <c r="H61" s="5"/>
      <c r="I61" s="5">
        <v>651400</v>
      </c>
      <c r="J61" s="5"/>
      <c r="K61" s="5">
        <v>19480453398</v>
      </c>
      <c r="L61" s="5"/>
      <c r="M61" s="5">
        <v>0</v>
      </c>
      <c r="N61" s="5"/>
      <c r="O61" s="5">
        <v>0</v>
      </c>
      <c r="P61" s="5"/>
      <c r="Q61" s="5">
        <v>1151400</v>
      </c>
      <c r="R61" s="5"/>
      <c r="S61" s="5">
        <v>30420</v>
      </c>
      <c r="T61" s="5"/>
      <c r="U61" s="5">
        <v>34428334781</v>
      </c>
      <c r="V61" s="5"/>
      <c r="W61" s="5">
        <v>34817185751.400002</v>
      </c>
      <c r="Y61" s="6">
        <f t="shared" si="0"/>
        <v>3.6389690814866726E-3</v>
      </c>
    </row>
    <row r="62" spans="1:25" ht="21" x14ac:dyDescent="0.55000000000000004">
      <c r="A62" s="12" t="s">
        <v>62</v>
      </c>
      <c r="C62" s="5">
        <v>2209396</v>
      </c>
      <c r="D62" s="5"/>
      <c r="E62" s="5">
        <v>73010312572</v>
      </c>
      <c r="F62" s="5"/>
      <c r="G62" s="5">
        <v>92747641461.173996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2209396</v>
      </c>
      <c r="R62" s="5"/>
      <c r="S62" s="5">
        <v>41250</v>
      </c>
      <c r="T62" s="5"/>
      <c r="U62" s="5">
        <v>73010312572</v>
      </c>
      <c r="V62" s="5"/>
      <c r="W62" s="5">
        <v>90595316369.25</v>
      </c>
      <c r="Y62" s="6">
        <f t="shared" si="0"/>
        <v>9.4687019665840744E-3</v>
      </c>
    </row>
    <row r="63" spans="1:25" ht="21" x14ac:dyDescent="0.55000000000000004">
      <c r="A63" s="12" t="s">
        <v>188</v>
      </c>
      <c r="C63" s="5">
        <v>15000000</v>
      </c>
      <c r="D63" s="5"/>
      <c r="E63" s="5">
        <v>75069600000</v>
      </c>
      <c r="F63" s="5"/>
      <c r="G63" s="5">
        <v>74702857500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15000000</v>
      </c>
      <c r="R63" s="5"/>
      <c r="S63" s="5">
        <v>5220</v>
      </c>
      <c r="T63" s="5"/>
      <c r="U63" s="5">
        <v>75069600000</v>
      </c>
      <c r="V63" s="5"/>
      <c r="W63" s="5">
        <v>77834115000</v>
      </c>
      <c r="Y63" s="6">
        <f t="shared" si="0"/>
        <v>8.1349463449523381E-3</v>
      </c>
    </row>
    <row r="64" spans="1:25" ht="21" x14ac:dyDescent="0.55000000000000004">
      <c r="A64" s="12" t="s">
        <v>63</v>
      </c>
      <c r="C64" s="5">
        <v>10200</v>
      </c>
      <c r="D64" s="5"/>
      <c r="E64" s="5">
        <v>698446833</v>
      </c>
      <c r="F64" s="5"/>
      <c r="G64" s="5">
        <v>465323353.82999998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10200</v>
      </c>
      <c r="R64" s="5"/>
      <c r="S64" s="5">
        <v>45893</v>
      </c>
      <c r="T64" s="5"/>
      <c r="U64" s="5">
        <v>698446833</v>
      </c>
      <c r="V64" s="5"/>
      <c r="W64" s="5">
        <v>465323353.82999998</v>
      </c>
      <c r="Y64" s="6">
        <f t="shared" si="0"/>
        <v>4.8633950761312338E-5</v>
      </c>
    </row>
    <row r="65" spans="1:25" ht="21" x14ac:dyDescent="0.55000000000000004">
      <c r="A65" s="12" t="s">
        <v>64</v>
      </c>
      <c r="C65" s="5">
        <v>2995371</v>
      </c>
      <c r="D65" s="5"/>
      <c r="E65" s="5">
        <v>18424300439</v>
      </c>
      <c r="F65" s="5"/>
      <c r="G65" s="5">
        <v>19949575218</v>
      </c>
      <c r="H65" s="5"/>
      <c r="I65" s="5">
        <v>0</v>
      </c>
      <c r="J65" s="5"/>
      <c r="K65" s="5">
        <v>0</v>
      </c>
      <c r="L65" s="5"/>
      <c r="M65" s="5">
        <v>-495371</v>
      </c>
      <c r="N65" s="5"/>
      <c r="O65" s="5">
        <v>3619567256</v>
      </c>
      <c r="P65" s="5"/>
      <c r="Q65" s="5">
        <v>2500000</v>
      </c>
      <c r="R65" s="5"/>
      <c r="S65" s="5">
        <v>6810</v>
      </c>
      <c r="T65" s="5"/>
      <c r="U65" s="5">
        <v>15377310892</v>
      </c>
      <c r="V65" s="5"/>
      <c r="W65" s="5">
        <v>16923701250</v>
      </c>
      <c r="Y65" s="6">
        <f t="shared" si="0"/>
        <v>1.7688053834331232E-3</v>
      </c>
    </row>
    <row r="66" spans="1:25" ht="21" x14ac:dyDescent="0.55000000000000004">
      <c r="A66" s="12" t="s">
        <v>204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4000414</v>
      </c>
      <c r="J66" s="5"/>
      <c r="K66" s="5">
        <v>31051515652</v>
      </c>
      <c r="L66" s="5"/>
      <c r="M66" s="5">
        <v>0</v>
      </c>
      <c r="N66" s="5"/>
      <c r="O66" s="5">
        <v>0</v>
      </c>
      <c r="P66" s="5"/>
      <c r="Q66" s="5">
        <v>4000414</v>
      </c>
      <c r="R66" s="5"/>
      <c r="S66" s="5">
        <v>7290</v>
      </c>
      <c r="T66" s="5"/>
      <c r="U66" s="5">
        <v>31051515652</v>
      </c>
      <c r="V66" s="5"/>
      <c r="W66" s="5">
        <v>28989498102</v>
      </c>
      <c r="Y66" s="6">
        <f t="shared" si="0"/>
        <v>3.0298797850642693E-3</v>
      </c>
    </row>
    <row r="67" spans="1:25" ht="21" x14ac:dyDescent="0.55000000000000004">
      <c r="A67" s="12" t="s">
        <v>205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3600000</v>
      </c>
      <c r="J67" s="5"/>
      <c r="K67" s="5">
        <v>18736997760</v>
      </c>
      <c r="L67" s="5"/>
      <c r="M67" s="5">
        <v>-1800000</v>
      </c>
      <c r="N67" s="5"/>
      <c r="O67" s="5">
        <v>10234738930</v>
      </c>
      <c r="P67" s="5"/>
      <c r="Q67" s="5">
        <v>1800000</v>
      </c>
      <c r="R67" s="5"/>
      <c r="S67" s="5">
        <v>5470</v>
      </c>
      <c r="T67" s="5"/>
      <c r="U67" s="5">
        <v>9368498881</v>
      </c>
      <c r="V67" s="5"/>
      <c r="W67" s="5">
        <v>9787416300</v>
      </c>
      <c r="Y67" s="6">
        <f t="shared" si="0"/>
        <v>1.0229461265951561E-3</v>
      </c>
    </row>
    <row r="68" spans="1:25" ht="19.5" thickBot="1" x14ac:dyDescent="0.5">
      <c r="E68" s="7">
        <f>SUM(E9:E67)</f>
        <v>8682410833078</v>
      </c>
      <c r="F68" s="5">
        <f>SUM(F9:F67)</f>
        <v>0</v>
      </c>
      <c r="G68" s="7">
        <f>SUM(G9:G67)</f>
        <v>9326675402710.9258</v>
      </c>
      <c r="H68" s="5"/>
      <c r="I68" s="7">
        <f>SUM(I9:I67)</f>
        <v>25251814</v>
      </c>
      <c r="J68" s="5"/>
      <c r="K68" s="7">
        <f>SUM(K9:K67)</f>
        <v>289820050196</v>
      </c>
      <c r="L68" s="5">
        <f>SUM(L9:L67)</f>
        <v>0</v>
      </c>
      <c r="M68" s="7">
        <f>SUM(M9:M67)</f>
        <v>-10689340</v>
      </c>
      <c r="N68" s="5">
        <f>SUM(N9:N67)</f>
        <v>0</v>
      </c>
      <c r="O68" s="7">
        <f>SUM(O9:O67)</f>
        <v>66878680032</v>
      </c>
      <c r="P68" s="5"/>
      <c r="Q68" s="5"/>
      <c r="R68" s="5"/>
      <c r="S68" s="5"/>
      <c r="T68" s="5"/>
      <c r="U68" s="7">
        <f>SUM(U9:U67)</f>
        <v>8907399637085</v>
      </c>
      <c r="V68" s="5"/>
      <c r="W68" s="7">
        <f>SUM(W9:W67)</f>
        <v>9321635227489.4688</v>
      </c>
      <c r="Y68" s="8">
        <f>SUM(Y9:Y67)</f>
        <v>0.97426433669663237</v>
      </c>
    </row>
    <row r="69" spans="1:25" ht="19.5" thickTop="1" x14ac:dyDescent="0.45">
      <c r="E69" s="11"/>
      <c r="G69" s="11"/>
      <c r="I69" s="11"/>
      <c r="K69" s="11"/>
      <c r="M69" s="11"/>
      <c r="U69" s="11"/>
      <c r="W69" s="11"/>
    </row>
    <row r="70" spans="1:25" x14ac:dyDescent="0.45">
      <c r="G70" s="11"/>
      <c r="I70" s="14"/>
      <c r="K70" s="11"/>
      <c r="M70" s="14"/>
      <c r="U70" s="11"/>
      <c r="W70" s="11"/>
    </row>
    <row r="71" spans="1:25" x14ac:dyDescent="0.45">
      <c r="E71" s="11"/>
      <c r="G71" s="11"/>
      <c r="I71" s="11"/>
      <c r="K71" s="11"/>
      <c r="W71" s="14"/>
    </row>
    <row r="72" spans="1:25" x14ac:dyDescent="0.45">
      <c r="E72" s="11"/>
      <c r="G72" s="11"/>
      <c r="I72" s="11"/>
      <c r="K72" s="11"/>
      <c r="O72" s="11"/>
      <c r="U72" s="14"/>
    </row>
    <row r="73" spans="1:25" x14ac:dyDescent="0.45">
      <c r="E73" s="11"/>
      <c r="G73" s="14"/>
      <c r="I73" s="14"/>
      <c r="K73" s="11"/>
      <c r="O73" s="11"/>
      <c r="U73" s="14"/>
    </row>
    <row r="74" spans="1:25" x14ac:dyDescent="0.45">
      <c r="E74" s="11"/>
      <c r="G74" s="11"/>
      <c r="O74" s="11"/>
    </row>
    <row r="75" spans="1:25" x14ac:dyDescent="0.45">
      <c r="E75" s="11"/>
      <c r="G75" s="14"/>
      <c r="I75" s="14"/>
      <c r="K75" s="11"/>
      <c r="Y75" s="13"/>
    </row>
    <row r="76" spans="1:25" x14ac:dyDescent="0.45">
      <c r="E76" s="11"/>
      <c r="I76" s="14"/>
    </row>
    <row r="77" spans="1:25" x14ac:dyDescent="0.45">
      <c r="U77" s="11"/>
    </row>
    <row r="78" spans="1:25" x14ac:dyDescent="0.45">
      <c r="E78" s="11"/>
      <c r="U78" s="11"/>
    </row>
    <row r="79" spans="1:25" x14ac:dyDescent="0.45">
      <c r="E79" s="11"/>
      <c r="S79" s="11"/>
      <c r="U79" s="11"/>
    </row>
    <row r="80" spans="1:25" x14ac:dyDescent="0.45">
      <c r="E80" s="11"/>
      <c r="I80" s="14"/>
      <c r="U80" s="11"/>
    </row>
    <row r="81" spans="7:21" x14ac:dyDescent="0.45">
      <c r="U81" s="11"/>
    </row>
    <row r="82" spans="7:21" x14ac:dyDescent="0.45">
      <c r="G82" s="11"/>
    </row>
    <row r="83" spans="7:21" x14ac:dyDescent="0.45">
      <c r="G83" s="11"/>
    </row>
    <row r="84" spans="7:21" x14ac:dyDescent="0.45">
      <c r="G84" s="11"/>
    </row>
  </sheetData>
  <mergeCells count="17"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100" workbookViewId="0">
      <selection activeCell="J37" sqref="J37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4" t="s">
        <v>0</v>
      </c>
      <c r="B2" s="54"/>
      <c r="C2" s="54"/>
      <c r="D2" s="54"/>
      <c r="E2" s="54"/>
      <c r="F2" s="54"/>
      <c r="G2" s="54"/>
    </row>
    <row r="3" spans="1:20" ht="30" x14ac:dyDescent="0.45">
      <c r="A3" s="54" t="s">
        <v>115</v>
      </c>
      <c r="B3" s="54"/>
      <c r="C3" s="54"/>
      <c r="D3" s="54"/>
      <c r="E3" s="54"/>
      <c r="F3" s="54"/>
      <c r="G3" s="54"/>
    </row>
    <row r="4" spans="1:20" ht="30" x14ac:dyDescent="0.45">
      <c r="A4" s="54" t="s">
        <v>203</v>
      </c>
      <c r="B4" s="54"/>
      <c r="C4" s="54"/>
      <c r="D4" s="54"/>
      <c r="E4" s="54"/>
      <c r="F4" s="54"/>
      <c r="G4" s="54"/>
      <c r="R4" s="24"/>
    </row>
    <row r="5" spans="1:20" x14ac:dyDescent="0.45">
      <c r="R5" s="24"/>
    </row>
    <row r="6" spans="1:20" s="17" customFormat="1" ht="19.5" x14ac:dyDescent="0.45">
      <c r="A6" s="58" t="s">
        <v>119</v>
      </c>
      <c r="C6" s="58" t="s">
        <v>86</v>
      </c>
      <c r="E6" s="58" t="s">
        <v>139</v>
      </c>
      <c r="G6" s="58" t="s">
        <v>13</v>
      </c>
      <c r="R6" s="29" t="s">
        <v>150</v>
      </c>
    </row>
    <row r="7" spans="1:20" ht="21" x14ac:dyDescent="0.55000000000000004">
      <c r="A7" s="2" t="s">
        <v>147</v>
      </c>
      <c r="C7" s="35">
        <f>'سرمایه‌گذاری در سهام'!I98</f>
        <v>-226507295607</v>
      </c>
      <c r="D7" s="24"/>
      <c r="E7" s="27">
        <f>C7/$C$11</f>
        <v>1.0004484947104257</v>
      </c>
      <c r="F7" s="24"/>
      <c r="G7" s="27">
        <f>C7/9855090635810</f>
        <v>-2.2983786144386193E-2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148</v>
      </c>
      <c r="C8" s="25">
        <f>0</f>
        <v>0</v>
      </c>
      <c r="D8" s="24"/>
      <c r="E8" s="27">
        <f t="shared" ref="E8:E10" si="0">C8/$C$11</f>
        <v>0</v>
      </c>
      <c r="F8" s="24"/>
      <c r="G8" s="45">
        <f t="shared" ref="G8:G10" si="1">C8/9855090635810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149</v>
      </c>
      <c r="C9" s="25">
        <f>'درآمد سپرده بانکی'!E15</f>
        <v>577263</v>
      </c>
      <c r="D9" s="24"/>
      <c r="E9" s="27">
        <f t="shared" si="0"/>
        <v>-2.5496834344976244E-6</v>
      </c>
      <c r="F9" s="24"/>
      <c r="G9" s="45">
        <f t="shared" si="1"/>
        <v>5.8575108168201455E-8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144</v>
      </c>
      <c r="C10" s="34">
        <f>'سایر درآمدها'!C10</f>
        <v>100964520</v>
      </c>
      <c r="E10" s="27">
        <f t="shared" si="0"/>
        <v>-4.4594502699117058E-4</v>
      </c>
      <c r="G10" s="45">
        <f t="shared" si="1"/>
        <v>1.0244910344419336E-5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-226405753824</v>
      </c>
      <c r="E11" s="32">
        <f>SUM(E7:E10)</f>
        <v>1</v>
      </c>
      <c r="G11" s="32">
        <f>SUM(G7:G10)</f>
        <v>-2.2973482658933606E-2</v>
      </c>
      <c r="J11" s="25"/>
      <c r="K11" s="25"/>
      <c r="L11" s="25"/>
      <c r="M11" s="48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151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U8" sqref="U8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53" t="str">
        <f>سهام!A2</f>
        <v>صندوق سرمایه‌گذاری تجارت شاخصی کاردان</v>
      </c>
      <c r="B2" s="53"/>
      <c r="C2" s="53"/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ht="30" x14ac:dyDescent="0.45">
      <c r="A3" s="53" t="str">
        <f>سهام!A3</f>
        <v>صورت وضعیت درآمدها</v>
      </c>
      <c r="B3" s="53"/>
      <c r="C3" s="53"/>
      <c r="D3" s="53" t="s">
        <v>0</v>
      </c>
      <c r="E3" s="53" t="s">
        <v>0</v>
      </c>
      <c r="F3" s="53" t="s">
        <v>0</v>
      </c>
      <c r="G3" s="53" t="s">
        <v>0</v>
      </c>
      <c r="H3" s="53" t="s">
        <v>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3" ht="30" x14ac:dyDescent="0.45">
      <c r="A4" s="53" t="str">
        <f>سهام!A4</f>
        <v xml:space="preserve"> منتهی به 1402/07/30</v>
      </c>
      <c r="B4" s="53"/>
      <c r="C4" s="53"/>
      <c r="D4" s="53" t="s">
        <v>0</v>
      </c>
      <c r="E4" s="53" t="s">
        <v>0</v>
      </c>
      <c r="F4" s="53" t="s">
        <v>0</v>
      </c>
      <c r="G4" s="53" t="s">
        <v>0</v>
      </c>
      <c r="H4" s="53" t="s">
        <v>0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6" spans="1:23" ht="30" x14ac:dyDescent="0.45">
      <c r="A6" s="53" t="s">
        <v>81</v>
      </c>
      <c r="C6" s="51" t="s">
        <v>82</v>
      </c>
      <c r="D6" s="51" t="s">
        <v>82</v>
      </c>
      <c r="E6" s="51" t="s">
        <v>82</v>
      </c>
      <c r="F6" s="51" t="s">
        <v>82</v>
      </c>
      <c r="G6" s="51" t="s">
        <v>82</v>
      </c>
      <c r="H6" s="51" t="s">
        <v>82</v>
      </c>
      <c r="I6" s="51" t="s">
        <v>82</v>
      </c>
      <c r="K6" s="33" t="str">
        <f>سهام!C6</f>
        <v>1402/06/31</v>
      </c>
      <c r="M6" s="51" t="s">
        <v>5</v>
      </c>
      <c r="N6" s="51" t="s">
        <v>5</v>
      </c>
      <c r="O6" s="51" t="s">
        <v>5</v>
      </c>
      <c r="Q6" s="52" t="str">
        <f>سهام!Q6</f>
        <v>1402/07/30</v>
      </c>
      <c r="R6" s="51" t="s">
        <v>6</v>
      </c>
      <c r="S6" s="51" t="s">
        <v>6</v>
      </c>
    </row>
    <row r="7" spans="1:23" ht="61.5" customHeight="1" x14ac:dyDescent="0.45">
      <c r="A7" s="51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0" t="s">
        <v>80</v>
      </c>
      <c r="U7" s="5"/>
    </row>
    <row r="8" spans="1:23" ht="21" x14ac:dyDescent="0.55000000000000004">
      <c r="A8" s="2" t="s">
        <v>89</v>
      </c>
      <c r="B8" s="1"/>
      <c r="C8" s="38">
        <v>55917450</v>
      </c>
      <c r="D8" s="1"/>
      <c r="E8" s="36" t="s">
        <v>91</v>
      </c>
      <c r="F8" s="36"/>
      <c r="G8" s="36" t="s">
        <v>92</v>
      </c>
      <c r="H8" s="36"/>
      <c r="I8" s="5">
        <v>0</v>
      </c>
      <c r="J8" s="36"/>
      <c r="K8" s="37">
        <v>1010144681</v>
      </c>
      <c r="L8" s="36"/>
      <c r="M8" s="37">
        <v>167794838640</v>
      </c>
      <c r="N8" s="36"/>
      <c r="O8" s="37">
        <v>168804000000</v>
      </c>
      <c r="P8" s="36"/>
      <c r="Q8" s="37">
        <v>983321</v>
      </c>
      <c r="R8" s="36"/>
      <c r="S8" s="39">
        <f>Q8/9567870727051</f>
        <v>1.0277323221141369E-7</v>
      </c>
      <c r="U8" s="37"/>
      <c r="W8" s="11"/>
    </row>
    <row r="9" spans="1:23" ht="21" x14ac:dyDescent="0.55000000000000004">
      <c r="A9" s="2" t="s">
        <v>93</v>
      </c>
      <c r="B9" s="1"/>
      <c r="C9" s="1" t="s">
        <v>94</v>
      </c>
      <c r="D9" s="1"/>
      <c r="E9" s="36" t="s">
        <v>91</v>
      </c>
      <c r="F9" s="36"/>
      <c r="G9" s="36" t="s">
        <v>95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>
        <f t="shared" ref="S9:S16" si="0">Q9/9567870727051</f>
        <v>7.8533669761610144E-10</v>
      </c>
      <c r="U9" s="15"/>
    </row>
    <row r="10" spans="1:23" ht="21" x14ac:dyDescent="0.55000000000000004">
      <c r="A10" s="2" t="s">
        <v>96</v>
      </c>
      <c r="B10" s="1"/>
      <c r="C10" s="1" t="s">
        <v>97</v>
      </c>
      <c r="D10" s="1"/>
      <c r="E10" s="36" t="s">
        <v>91</v>
      </c>
      <c r="F10" s="36"/>
      <c r="G10" s="36" t="s">
        <v>98</v>
      </c>
      <c r="H10" s="36"/>
      <c r="I10" s="5">
        <v>10</v>
      </c>
      <c r="J10" s="36"/>
      <c r="K10" s="37">
        <v>219920</v>
      </c>
      <c r="L10" s="36"/>
      <c r="M10" s="5">
        <v>0</v>
      </c>
      <c r="N10" s="36"/>
      <c r="O10" s="5">
        <v>0</v>
      </c>
      <c r="P10" s="36"/>
      <c r="Q10" s="37">
        <v>219920</v>
      </c>
      <c r="R10" s="36"/>
      <c r="S10" s="39">
        <f t="shared" si="0"/>
        <v>2.2985260385910703E-8</v>
      </c>
      <c r="U10" s="15"/>
    </row>
    <row r="11" spans="1:23" ht="21" x14ac:dyDescent="0.55000000000000004">
      <c r="A11" s="2" t="s">
        <v>99</v>
      </c>
      <c r="B11" s="1"/>
      <c r="C11" s="1" t="s">
        <v>100</v>
      </c>
      <c r="D11" s="1"/>
      <c r="E11" s="36" t="s">
        <v>91</v>
      </c>
      <c r="F11" s="36"/>
      <c r="G11" s="36" t="s">
        <v>98</v>
      </c>
      <c r="H11" s="36"/>
      <c r="I11" s="5">
        <v>10</v>
      </c>
      <c r="J11" s="36"/>
      <c r="K11" s="37">
        <v>22156958</v>
      </c>
      <c r="L11" s="36"/>
      <c r="M11" s="37">
        <v>93695</v>
      </c>
      <c r="N11" s="36"/>
      <c r="O11" s="5">
        <v>0</v>
      </c>
      <c r="P11" s="36"/>
      <c r="Q11" s="37">
        <v>22250653</v>
      </c>
      <c r="R11" s="36"/>
      <c r="S11" s="39">
        <f t="shared" si="0"/>
        <v>2.3255595351107001E-6</v>
      </c>
      <c r="U11" s="15"/>
    </row>
    <row r="12" spans="1:23" ht="21" x14ac:dyDescent="0.55000000000000004">
      <c r="A12" s="2" t="s">
        <v>101</v>
      </c>
      <c r="B12" s="1"/>
      <c r="C12" s="1" t="s">
        <v>102</v>
      </c>
      <c r="D12" s="1"/>
      <c r="E12" s="36" t="s">
        <v>91</v>
      </c>
      <c r="F12" s="36"/>
      <c r="G12" s="36" t="s">
        <v>103</v>
      </c>
      <c r="H12" s="36"/>
      <c r="I12" s="5">
        <v>0</v>
      </c>
      <c r="J12" s="36"/>
      <c r="K12" s="37">
        <v>995372</v>
      </c>
      <c r="L12" s="36"/>
      <c r="M12" s="37">
        <v>4090</v>
      </c>
      <c r="N12" s="36"/>
      <c r="O12" s="5">
        <v>0</v>
      </c>
      <c r="P12" s="36"/>
      <c r="Q12" s="37">
        <v>999462</v>
      </c>
      <c r="R12" s="36"/>
      <c r="S12" s="39">
        <f t="shared" si="0"/>
        <v>1.0446023242917008E-7</v>
      </c>
      <c r="U12" s="15"/>
      <c r="V12" s="37"/>
    </row>
    <row r="13" spans="1:23" ht="21" x14ac:dyDescent="0.55000000000000004">
      <c r="A13" s="2" t="s">
        <v>101</v>
      </c>
      <c r="B13" s="1"/>
      <c r="C13" s="1" t="s">
        <v>104</v>
      </c>
      <c r="D13" s="1"/>
      <c r="E13" s="36" t="s">
        <v>105</v>
      </c>
      <c r="F13" s="36"/>
      <c r="G13" s="36" t="s">
        <v>106</v>
      </c>
      <c r="H13" s="36"/>
      <c r="I13" s="5">
        <v>0</v>
      </c>
      <c r="J13" s="36"/>
      <c r="K13" s="37">
        <v>496000</v>
      </c>
      <c r="L13" s="36"/>
      <c r="M13" s="5">
        <v>0</v>
      </c>
      <c r="N13" s="36"/>
      <c r="O13" s="5">
        <v>0</v>
      </c>
      <c r="P13" s="36"/>
      <c r="Q13" s="37">
        <v>496000</v>
      </c>
      <c r="R13" s="36"/>
      <c r="S13" s="39">
        <f t="shared" si="0"/>
        <v>5.1840165293796424E-8</v>
      </c>
      <c r="U13" s="15"/>
      <c r="V13" s="11"/>
    </row>
    <row r="14" spans="1:23" ht="21" x14ac:dyDescent="0.55000000000000004">
      <c r="A14" s="2" t="s">
        <v>107</v>
      </c>
      <c r="B14" s="1"/>
      <c r="C14" s="1" t="s">
        <v>108</v>
      </c>
      <c r="D14" s="1"/>
      <c r="E14" s="36" t="s">
        <v>91</v>
      </c>
      <c r="F14" s="36"/>
      <c r="G14" s="36" t="s">
        <v>109</v>
      </c>
      <c r="H14" s="36"/>
      <c r="I14" s="5">
        <v>0</v>
      </c>
      <c r="J14" s="36"/>
      <c r="K14" s="37">
        <v>113352859</v>
      </c>
      <c r="L14" s="36"/>
      <c r="M14" s="37">
        <v>481361</v>
      </c>
      <c r="N14" s="36"/>
      <c r="O14" s="5">
        <v>113011300</v>
      </c>
      <c r="P14" s="36"/>
      <c r="Q14" s="37">
        <v>822920</v>
      </c>
      <c r="R14" s="36"/>
      <c r="S14" s="39">
        <f t="shared" si="0"/>
        <v>8.6008687144296273E-8</v>
      </c>
      <c r="U14" s="15"/>
    </row>
    <row r="15" spans="1:23" ht="21" x14ac:dyDescent="0.55000000000000004">
      <c r="A15" s="2" t="s">
        <v>110</v>
      </c>
      <c r="B15" s="1"/>
      <c r="C15" s="1" t="s">
        <v>111</v>
      </c>
      <c r="D15" s="1"/>
      <c r="E15" s="36" t="s">
        <v>105</v>
      </c>
      <c r="F15" s="36"/>
      <c r="G15" s="36" t="s">
        <v>112</v>
      </c>
      <c r="H15" s="36"/>
      <c r="I15" s="5">
        <v>0</v>
      </c>
      <c r="J15" s="36"/>
      <c r="K15" s="37">
        <v>865945</v>
      </c>
      <c r="L15" s="36"/>
      <c r="M15" s="5">
        <v>0</v>
      </c>
      <c r="N15" s="36"/>
      <c r="O15" s="5">
        <v>0</v>
      </c>
      <c r="P15" s="36"/>
      <c r="Q15" s="37">
        <v>865945</v>
      </c>
      <c r="R15" s="36"/>
      <c r="S15" s="39">
        <f t="shared" si="0"/>
        <v>9.0505507934146251E-8</v>
      </c>
      <c r="U15" s="15"/>
    </row>
    <row r="16" spans="1:23" ht="21" x14ac:dyDescent="0.55000000000000004">
      <c r="A16" s="2" t="s">
        <v>110</v>
      </c>
      <c r="B16" s="1"/>
      <c r="C16" s="1" t="s">
        <v>113</v>
      </c>
      <c r="D16" s="1"/>
      <c r="E16" s="36" t="s">
        <v>91</v>
      </c>
      <c r="F16" s="36"/>
      <c r="G16" s="36" t="s">
        <v>114</v>
      </c>
      <c r="H16" s="36"/>
      <c r="I16" s="5">
        <v>0</v>
      </c>
      <c r="J16" s="36"/>
      <c r="K16" s="37">
        <v>166157479512</v>
      </c>
      <c r="L16" s="36"/>
      <c r="M16" s="37">
        <v>229076104288</v>
      </c>
      <c r="N16" s="36"/>
      <c r="O16" s="37">
        <v>348281603572</v>
      </c>
      <c r="P16" s="36"/>
      <c r="Q16" s="37">
        <v>46951980228</v>
      </c>
      <c r="R16" s="36"/>
      <c r="S16" s="39">
        <f t="shared" si="0"/>
        <v>4.90725487074714E-3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167305718761</v>
      </c>
      <c r="L17" s="5"/>
      <c r="M17" s="7">
        <f>SUM(M8:M16)</f>
        <v>396871522074</v>
      </c>
      <c r="N17" s="5"/>
      <c r="O17" s="7">
        <f>SUM(O8:O16)</f>
        <v>517198614872</v>
      </c>
      <c r="P17" s="5"/>
      <c r="Q17" s="7">
        <f>SUM(Q8:Q16)</f>
        <v>46978625963</v>
      </c>
      <c r="R17" s="9"/>
      <c r="S17" s="8">
        <f>SUM(S8:S16)</f>
        <v>4.9100397887043472E-3</v>
      </c>
      <c r="U17" s="15"/>
    </row>
    <row r="18" spans="3:21" ht="19.5" thickTop="1" x14ac:dyDescent="0.45">
      <c r="K18" s="11"/>
      <c r="M18" s="11"/>
      <c r="N18" s="11"/>
      <c r="S18" s="10"/>
    </row>
    <row r="19" spans="3:21" x14ac:dyDescent="0.45">
      <c r="N19" s="11"/>
      <c r="Q19" s="14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K8" sqref="K8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20" ht="30" x14ac:dyDescent="0.45">
      <c r="A4" s="54" t="s">
        <v>202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20" s="19" customFormat="1" ht="27" thickBot="1" x14ac:dyDescent="0.65">
      <c r="A6" s="55" t="s">
        <v>116</v>
      </c>
      <c r="B6" s="55"/>
      <c r="C6" s="55"/>
      <c r="D6" s="55"/>
      <c r="E6" s="55"/>
      <c r="G6" s="55" t="s">
        <v>117</v>
      </c>
      <c r="H6" s="55"/>
      <c r="I6" s="55"/>
      <c r="J6" s="55"/>
      <c r="K6" s="55"/>
      <c r="M6" s="55" t="s">
        <v>118</v>
      </c>
      <c r="N6" s="55" t="s">
        <v>118</v>
      </c>
      <c r="O6" s="55" t="s">
        <v>118</v>
      </c>
      <c r="P6" s="55" t="s">
        <v>118</v>
      </c>
      <c r="Q6" s="55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5">
        <v>0</v>
      </c>
      <c r="H8" s="5"/>
      <c r="I8" s="5">
        <v>0</v>
      </c>
      <c r="J8" s="5"/>
      <c r="K8" s="5">
        <f>G8-I8</f>
        <v>0</v>
      </c>
      <c r="L8" s="9"/>
      <c r="M8" s="25">
        <v>10005</v>
      </c>
      <c r="N8" s="24"/>
      <c r="O8" s="5">
        <v>0</v>
      </c>
      <c r="P8" s="24"/>
      <c r="Q8" s="25">
        <f>M8-O8</f>
        <v>10005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60</v>
      </c>
      <c r="H9" s="9"/>
      <c r="I9" s="16">
        <v>1</v>
      </c>
      <c r="J9" s="9"/>
      <c r="K9" s="16">
        <v>59</v>
      </c>
      <c r="L9" s="9"/>
      <c r="M9" s="25">
        <v>308</v>
      </c>
      <c r="N9" s="24"/>
      <c r="O9" s="25">
        <v>17</v>
      </c>
      <c r="P9" s="24"/>
      <c r="Q9" s="25">
        <f t="shared" ref="Q9:Q14" si="0">M9-O9</f>
        <v>291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1800</v>
      </c>
      <c r="H10" s="9"/>
      <c r="I10" s="16">
        <v>11</v>
      </c>
      <c r="J10" s="9"/>
      <c r="K10" s="16">
        <v>1789</v>
      </c>
      <c r="L10" s="9"/>
      <c r="M10" s="25">
        <v>9240</v>
      </c>
      <c r="N10" s="24"/>
      <c r="O10" s="25">
        <v>324</v>
      </c>
      <c r="P10" s="24"/>
      <c r="Q10" s="25">
        <f t="shared" si="0"/>
        <v>8916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87755</v>
      </c>
      <c r="H11" s="9"/>
      <c r="I11" s="16">
        <v>-297</v>
      </c>
      <c r="J11" s="9"/>
      <c r="K11" s="16">
        <v>88052</v>
      </c>
      <c r="L11" s="9"/>
      <c r="M11" s="25">
        <v>615043</v>
      </c>
      <c r="N11" s="24"/>
      <c r="O11" s="25">
        <v>167</v>
      </c>
      <c r="P11" s="24"/>
      <c r="Q11" s="25">
        <f t="shared" si="0"/>
        <v>614876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4090</v>
      </c>
      <c r="H12" s="9"/>
      <c r="I12" s="5">
        <v>0</v>
      </c>
      <c r="J12" s="9"/>
      <c r="K12" s="16">
        <v>4090</v>
      </c>
      <c r="L12" s="9"/>
      <c r="M12" s="25">
        <v>295546</v>
      </c>
      <c r="N12" s="24"/>
      <c r="O12" s="5">
        <v>0</v>
      </c>
      <c r="P12" s="24"/>
      <c r="Q12" s="25">
        <f t="shared" si="0"/>
        <v>295546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481361</v>
      </c>
      <c r="H13" s="9"/>
      <c r="I13" s="5">
        <v>0</v>
      </c>
      <c r="J13" s="9"/>
      <c r="K13" s="16">
        <v>481361</v>
      </c>
      <c r="L13" s="9"/>
      <c r="M13" s="25">
        <v>2386535</v>
      </c>
      <c r="N13" s="24"/>
      <c r="O13" s="5">
        <v>0</v>
      </c>
      <c r="P13" s="24"/>
      <c r="Q13" s="25">
        <f t="shared" si="0"/>
        <v>2386535</v>
      </c>
      <c r="R13" s="9"/>
      <c r="S13" s="9"/>
      <c r="T13" s="9"/>
    </row>
    <row r="14" spans="1:20" ht="21" x14ac:dyDescent="0.55000000000000004">
      <c r="A14" s="12" t="s">
        <v>110</v>
      </c>
      <c r="C14" s="9">
        <v>30</v>
      </c>
      <c r="D14" s="9"/>
      <c r="E14" s="9">
        <v>0</v>
      </c>
      <c r="F14" s="9"/>
      <c r="G14" s="16">
        <v>2197</v>
      </c>
      <c r="I14" s="5">
        <v>0</v>
      </c>
      <c r="K14" s="16">
        <v>2197</v>
      </c>
      <c r="M14" s="25">
        <v>114596263</v>
      </c>
      <c r="N14" s="24"/>
      <c r="O14" s="5">
        <v>0</v>
      </c>
      <c r="P14" s="24"/>
      <c r="Q14" s="25">
        <f t="shared" si="0"/>
        <v>114596263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577263</v>
      </c>
      <c r="H15" s="9"/>
      <c r="I15" s="7">
        <f>SUM(I8:I14)</f>
        <v>-285</v>
      </c>
      <c r="J15" s="9"/>
      <c r="K15" s="7">
        <f>SUM(K8:K14)</f>
        <v>577548</v>
      </c>
      <c r="L15" s="9"/>
      <c r="M15" s="7">
        <f>SUM(M8:M14)</f>
        <v>117912940</v>
      </c>
      <c r="N15" s="9"/>
      <c r="O15" s="7">
        <f>SUM(O8:O14)</f>
        <v>508</v>
      </c>
      <c r="P15" s="9"/>
      <c r="Q15" s="7">
        <f>SUM(Q8:Q14)</f>
        <v>117912432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3"/>
  <sheetViews>
    <sheetView rightToLeft="1" view="pageBreakPreview" zoomScale="60" zoomScaleNormal="100" workbookViewId="0">
      <selection activeCell="O40" sqref="O40"/>
    </sheetView>
  </sheetViews>
  <sheetFormatPr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2" max="16384" width="9.140625" style="10"/>
  </cols>
  <sheetData>
    <row r="2" spans="1:22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2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2" ht="30" x14ac:dyDescent="0.45">
      <c r="A4" s="54" t="s">
        <v>203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6" spans="1:22" s="17" customFormat="1" ht="20.25" thickBot="1" x14ac:dyDescent="0.5">
      <c r="A6" s="57" t="s">
        <v>3</v>
      </c>
      <c r="C6" s="56" t="s">
        <v>125</v>
      </c>
      <c r="D6" s="56" t="s">
        <v>125</v>
      </c>
      <c r="E6" s="56" t="s">
        <v>125</v>
      </c>
      <c r="F6" s="56" t="s">
        <v>125</v>
      </c>
      <c r="G6" s="56" t="s">
        <v>125</v>
      </c>
      <c r="I6" s="56" t="s">
        <v>117</v>
      </c>
      <c r="J6" s="56"/>
      <c r="K6" s="56"/>
      <c r="L6" s="56"/>
      <c r="M6" s="56"/>
      <c r="O6" s="56" t="s">
        <v>118</v>
      </c>
      <c r="P6" s="56" t="s">
        <v>118</v>
      </c>
      <c r="Q6" s="56" t="s">
        <v>118</v>
      </c>
      <c r="R6" s="56" t="s">
        <v>118</v>
      </c>
      <c r="S6" s="56" t="s">
        <v>118</v>
      </c>
    </row>
    <row r="7" spans="1:22" s="18" customFormat="1" ht="15.75" x14ac:dyDescent="0.4">
      <c r="A7" s="57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ht="21" x14ac:dyDescent="0.55000000000000004">
      <c r="A8" s="2" t="s">
        <v>60</v>
      </c>
      <c r="C8" s="9" t="s">
        <v>175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f>O8-Q8</f>
        <v>49175058500</v>
      </c>
      <c r="V8" s="11"/>
    </row>
    <row r="9" spans="1:22" ht="21" x14ac:dyDescent="0.55000000000000004">
      <c r="A9" s="2" t="s">
        <v>169</v>
      </c>
      <c r="C9" s="9" t="s">
        <v>175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16">
        <v>29318010</v>
      </c>
      <c r="R9" s="9"/>
      <c r="S9" s="16">
        <f t="shared" ref="S9:S50" si="0">O9-Q9</f>
        <v>4280429490</v>
      </c>
      <c r="V9" s="11"/>
    </row>
    <row r="10" spans="1:22" ht="21" x14ac:dyDescent="0.55000000000000004">
      <c r="A10" s="2" t="s">
        <v>27</v>
      </c>
      <c r="C10" s="9" t="s">
        <v>176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109824105</v>
      </c>
      <c r="R10" s="9"/>
      <c r="S10" s="16">
        <f t="shared" si="0"/>
        <v>2628576945</v>
      </c>
      <c r="V10" s="11"/>
    </row>
    <row r="11" spans="1:22" ht="21" x14ac:dyDescent="0.55000000000000004">
      <c r="A11" s="2" t="s">
        <v>17</v>
      </c>
      <c r="C11" s="9" t="s">
        <v>177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f t="shared" si="0"/>
        <v>14417127125</v>
      </c>
      <c r="V11" s="11"/>
    </row>
    <row r="12" spans="1:22" ht="21" x14ac:dyDescent="0.55000000000000004">
      <c r="A12" s="2" t="s">
        <v>52</v>
      </c>
      <c r="C12" s="9" t="s">
        <v>198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59007237</v>
      </c>
      <c r="R12" s="9"/>
      <c r="S12" s="16">
        <f t="shared" si="0"/>
        <v>1435842763</v>
      </c>
      <c r="V12" s="11"/>
    </row>
    <row r="13" spans="1:22" ht="21" x14ac:dyDescent="0.55000000000000004">
      <c r="A13" s="2" t="s">
        <v>39</v>
      </c>
      <c r="C13" s="9" t="s">
        <v>168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f t="shared" si="0"/>
        <v>72485665400</v>
      </c>
      <c r="V13" s="11"/>
    </row>
    <row r="14" spans="1:22" ht="21" x14ac:dyDescent="0.55000000000000004">
      <c r="A14" s="2" t="s">
        <v>76</v>
      </c>
      <c r="C14" s="9" t="s">
        <v>193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v>0</v>
      </c>
      <c r="N14" s="9"/>
      <c r="O14" s="16">
        <v>203393550</v>
      </c>
      <c r="P14" s="9"/>
      <c r="Q14" s="16">
        <v>21658799</v>
      </c>
      <c r="R14" s="9"/>
      <c r="S14" s="16">
        <f t="shared" si="0"/>
        <v>181734751</v>
      </c>
      <c r="V14" s="11"/>
    </row>
    <row r="15" spans="1:22" ht="21" x14ac:dyDescent="0.55000000000000004">
      <c r="A15" s="2" t="s">
        <v>59</v>
      </c>
      <c r="C15" s="9" t="s">
        <v>168</v>
      </c>
      <c r="D15" s="9"/>
      <c r="E15" s="16">
        <v>78000000</v>
      </c>
      <c r="F15" s="9"/>
      <c r="G15" s="16">
        <v>480</v>
      </c>
      <c r="H15" s="9"/>
      <c r="I15" s="5">
        <v>0</v>
      </c>
      <c r="J15" s="5"/>
      <c r="K15" s="5">
        <v>0</v>
      </c>
      <c r="L15" s="5"/>
      <c r="M15" s="5">
        <v>0</v>
      </c>
      <c r="N15" s="9"/>
      <c r="O15" s="16">
        <v>37440000000</v>
      </c>
      <c r="P15" s="9"/>
      <c r="Q15" s="5">
        <v>0</v>
      </c>
      <c r="R15" s="9"/>
      <c r="S15" s="16">
        <f t="shared" si="0"/>
        <v>37440000000</v>
      </c>
      <c r="V15" s="11"/>
    </row>
    <row r="16" spans="1:22" ht="21" x14ac:dyDescent="0.55000000000000004">
      <c r="A16" s="2" t="s">
        <v>53</v>
      </c>
      <c r="C16" s="9" t="s">
        <v>178</v>
      </c>
      <c r="D16" s="9"/>
      <c r="E16" s="16">
        <v>73874355</v>
      </c>
      <c r="F16" s="9"/>
      <c r="G16" s="16">
        <v>40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2954974200</v>
      </c>
      <c r="P16" s="9"/>
      <c r="Q16" s="5">
        <v>0</v>
      </c>
      <c r="R16" s="9"/>
      <c r="S16" s="16">
        <f t="shared" si="0"/>
        <v>2954974200</v>
      </c>
      <c r="V16" s="11"/>
    </row>
    <row r="17" spans="1:22" ht="21" x14ac:dyDescent="0.55000000000000004">
      <c r="A17" s="2" t="s">
        <v>37</v>
      </c>
      <c r="C17" s="9" t="s">
        <v>179</v>
      </c>
      <c r="D17" s="9"/>
      <c r="E17" s="16">
        <v>19170382</v>
      </c>
      <c r="F17" s="9"/>
      <c r="G17" s="16">
        <v>2200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42174840400</v>
      </c>
      <c r="P17" s="9"/>
      <c r="Q17" s="5">
        <v>0</v>
      </c>
      <c r="R17" s="9"/>
      <c r="S17" s="16">
        <f t="shared" si="0"/>
        <v>42174840400</v>
      </c>
      <c r="V17" s="11"/>
    </row>
    <row r="18" spans="1:22" ht="21" x14ac:dyDescent="0.55000000000000004">
      <c r="A18" s="2" t="s">
        <v>30</v>
      </c>
      <c r="C18" s="9" t="s">
        <v>175</v>
      </c>
      <c r="D18" s="9"/>
      <c r="E18" s="16">
        <v>3333286</v>
      </c>
      <c r="F18" s="9"/>
      <c r="G18" s="16">
        <v>1200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3999943200</v>
      </c>
      <c r="P18" s="9"/>
      <c r="Q18" s="16">
        <v>160418498</v>
      </c>
      <c r="R18" s="9"/>
      <c r="S18" s="16">
        <f t="shared" si="0"/>
        <v>3839524702</v>
      </c>
      <c r="V18" s="11"/>
    </row>
    <row r="19" spans="1:22" ht="21" x14ac:dyDescent="0.55000000000000004">
      <c r="A19" s="2" t="s">
        <v>77</v>
      </c>
      <c r="C19" s="9" t="s">
        <v>180</v>
      </c>
      <c r="D19" s="9"/>
      <c r="E19" s="16">
        <v>2846157</v>
      </c>
      <c r="F19" s="9"/>
      <c r="G19" s="16">
        <v>4200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11953859400</v>
      </c>
      <c r="P19" s="9"/>
      <c r="Q19" s="16">
        <v>0</v>
      </c>
      <c r="R19" s="9"/>
      <c r="S19" s="16">
        <f t="shared" si="0"/>
        <v>11953859400</v>
      </c>
      <c r="V19" s="11"/>
    </row>
    <row r="20" spans="1:22" ht="21" x14ac:dyDescent="0.55000000000000004">
      <c r="A20" s="2" t="s">
        <v>20</v>
      </c>
      <c r="C20" s="9" t="s">
        <v>178</v>
      </c>
      <c r="D20" s="9"/>
      <c r="E20" s="16">
        <v>16450000</v>
      </c>
      <c r="F20" s="9"/>
      <c r="G20" s="16">
        <v>2270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37341500000</v>
      </c>
      <c r="P20" s="9"/>
      <c r="Q20" s="16">
        <v>0</v>
      </c>
      <c r="R20" s="9"/>
      <c r="S20" s="16">
        <f t="shared" si="0"/>
        <v>37341500000</v>
      </c>
      <c r="V20" s="11"/>
    </row>
    <row r="21" spans="1:22" ht="21" x14ac:dyDescent="0.55000000000000004">
      <c r="A21" s="2" t="s">
        <v>74</v>
      </c>
      <c r="C21" s="9" t="s">
        <v>201</v>
      </c>
      <c r="D21" s="9"/>
      <c r="E21" s="16">
        <v>2409443</v>
      </c>
      <c r="F21" s="9"/>
      <c r="G21" s="16">
        <v>650</v>
      </c>
      <c r="H21" s="9"/>
      <c r="I21" s="5">
        <v>1566137950</v>
      </c>
      <c r="J21" s="5"/>
      <c r="K21" s="5">
        <v>91888171</v>
      </c>
      <c r="L21" s="5"/>
      <c r="M21" s="5">
        <v>1474249779</v>
      </c>
      <c r="N21" s="9"/>
      <c r="O21" s="16">
        <v>1566137950</v>
      </c>
      <c r="P21" s="9"/>
      <c r="Q21" s="5">
        <v>91888171</v>
      </c>
      <c r="R21" s="9"/>
      <c r="S21" s="16">
        <f t="shared" si="0"/>
        <v>1474249779</v>
      </c>
      <c r="V21" s="11"/>
    </row>
    <row r="22" spans="1:22" ht="21" x14ac:dyDescent="0.55000000000000004">
      <c r="A22" s="2" t="s">
        <v>49</v>
      </c>
      <c r="C22" s="9" t="s">
        <v>177</v>
      </c>
      <c r="D22" s="9"/>
      <c r="E22" s="16">
        <v>106000001</v>
      </c>
      <c r="F22" s="9"/>
      <c r="G22" s="16">
        <v>500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53000000500</v>
      </c>
      <c r="P22" s="9"/>
      <c r="Q22" s="5">
        <v>0</v>
      </c>
      <c r="R22" s="9"/>
      <c r="S22" s="16">
        <f t="shared" si="0"/>
        <v>53000000500</v>
      </c>
      <c r="V22" s="11"/>
    </row>
    <row r="23" spans="1:22" ht="21" x14ac:dyDescent="0.55000000000000004">
      <c r="A23" s="2" t="s">
        <v>48</v>
      </c>
      <c r="C23" s="9" t="s">
        <v>181</v>
      </c>
      <c r="D23" s="9"/>
      <c r="E23" s="16">
        <v>87000000</v>
      </c>
      <c r="F23" s="9"/>
      <c r="G23" s="16">
        <v>250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21750000000</v>
      </c>
      <c r="P23" s="9"/>
      <c r="Q23" s="5">
        <v>0</v>
      </c>
      <c r="R23" s="9"/>
      <c r="S23" s="16">
        <f t="shared" si="0"/>
        <v>21750000000</v>
      </c>
      <c r="V23" s="11"/>
    </row>
    <row r="24" spans="1:22" ht="21" x14ac:dyDescent="0.55000000000000004">
      <c r="A24" s="2" t="s">
        <v>156</v>
      </c>
      <c r="C24" s="9" t="s">
        <v>160</v>
      </c>
      <c r="D24" s="9"/>
      <c r="E24" s="16">
        <v>3847138</v>
      </c>
      <c r="F24" s="9"/>
      <c r="G24" s="16">
        <v>4200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16157979600</v>
      </c>
      <c r="P24" s="9"/>
      <c r="Q24" s="5">
        <v>0</v>
      </c>
      <c r="R24" s="9"/>
      <c r="S24" s="16">
        <f t="shared" si="0"/>
        <v>16157979600</v>
      </c>
      <c r="V24" s="11"/>
    </row>
    <row r="25" spans="1:22" ht="21" x14ac:dyDescent="0.55000000000000004">
      <c r="A25" s="2" t="s">
        <v>51</v>
      </c>
      <c r="C25" s="9" t="s">
        <v>182</v>
      </c>
      <c r="D25" s="9"/>
      <c r="E25" s="16">
        <v>4550000</v>
      </c>
      <c r="F25" s="9"/>
      <c r="G25" s="16">
        <v>1000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4550000000</v>
      </c>
      <c r="P25" s="9"/>
      <c r="Q25" s="16">
        <v>0</v>
      </c>
      <c r="R25" s="9"/>
      <c r="S25" s="16">
        <f t="shared" si="0"/>
        <v>4550000000</v>
      </c>
      <c r="V25" s="11"/>
    </row>
    <row r="26" spans="1:22" ht="21" x14ac:dyDescent="0.55000000000000004">
      <c r="A26" s="2" t="s">
        <v>62</v>
      </c>
      <c r="C26" s="9" t="s">
        <v>179</v>
      </c>
      <c r="D26" s="9"/>
      <c r="E26" s="16">
        <v>2209396</v>
      </c>
      <c r="F26" s="9"/>
      <c r="G26" s="16">
        <v>4790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10583006840</v>
      </c>
      <c r="P26" s="9"/>
      <c r="Q26" s="5">
        <v>7243673</v>
      </c>
      <c r="R26" s="9"/>
      <c r="S26" s="16">
        <f t="shared" si="0"/>
        <v>10575763167</v>
      </c>
      <c r="V26" s="11"/>
    </row>
    <row r="27" spans="1:22" ht="21" x14ac:dyDescent="0.55000000000000004">
      <c r="A27" s="2" t="s">
        <v>15</v>
      </c>
      <c r="C27" s="9" t="s">
        <v>152</v>
      </c>
      <c r="D27" s="9"/>
      <c r="E27" s="16">
        <v>120692462</v>
      </c>
      <c r="F27" s="9"/>
      <c r="G27" s="16">
        <v>58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7000162796</v>
      </c>
      <c r="P27" s="9"/>
      <c r="Q27" s="5">
        <v>0</v>
      </c>
      <c r="R27" s="9"/>
      <c r="S27" s="16">
        <f t="shared" si="0"/>
        <v>7000162796</v>
      </c>
      <c r="V27" s="11"/>
    </row>
    <row r="28" spans="1:22" ht="21" x14ac:dyDescent="0.55000000000000004">
      <c r="A28" s="2" t="s">
        <v>18</v>
      </c>
      <c r="C28" s="9" t="s">
        <v>179</v>
      </c>
      <c r="D28" s="9"/>
      <c r="E28" s="16">
        <v>31399892</v>
      </c>
      <c r="F28" s="9"/>
      <c r="G28" s="16">
        <v>140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4395984880</v>
      </c>
      <c r="P28" s="9"/>
      <c r="Q28" s="5">
        <v>0</v>
      </c>
      <c r="R28" s="9"/>
      <c r="S28" s="16">
        <f t="shared" si="0"/>
        <v>4395984880</v>
      </c>
      <c r="V28" s="11"/>
    </row>
    <row r="29" spans="1:22" ht="21" x14ac:dyDescent="0.55000000000000004">
      <c r="A29" s="2" t="s">
        <v>19</v>
      </c>
      <c r="C29" s="9" t="s">
        <v>181</v>
      </c>
      <c r="D29" s="9"/>
      <c r="E29" s="16">
        <v>17800000</v>
      </c>
      <c r="F29" s="9"/>
      <c r="G29" s="16">
        <v>2000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35600000000</v>
      </c>
      <c r="P29" s="9"/>
      <c r="Q29" s="5">
        <v>0</v>
      </c>
      <c r="R29" s="9"/>
      <c r="S29" s="16">
        <f t="shared" si="0"/>
        <v>35600000000</v>
      </c>
      <c r="V29" s="11"/>
    </row>
    <row r="30" spans="1:22" ht="21" x14ac:dyDescent="0.55000000000000004">
      <c r="A30" s="2" t="s">
        <v>16</v>
      </c>
      <c r="C30" s="9" t="s">
        <v>178</v>
      </c>
      <c r="D30" s="9"/>
      <c r="E30" s="16">
        <v>34740000</v>
      </c>
      <c r="F30" s="9"/>
      <c r="G30" s="16">
        <v>104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3612960000</v>
      </c>
      <c r="P30" s="9"/>
      <c r="Q30" s="16">
        <v>0</v>
      </c>
      <c r="R30" s="9"/>
      <c r="S30" s="16">
        <f t="shared" si="0"/>
        <v>3612960000</v>
      </c>
      <c r="V30" s="11"/>
    </row>
    <row r="31" spans="1:22" ht="21" x14ac:dyDescent="0.55000000000000004">
      <c r="A31" s="2" t="s">
        <v>31</v>
      </c>
      <c r="C31" s="9" t="s">
        <v>199</v>
      </c>
      <c r="D31" s="9"/>
      <c r="E31" s="16">
        <v>11000000</v>
      </c>
      <c r="F31" s="9"/>
      <c r="G31" s="16">
        <v>2740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30140000000</v>
      </c>
      <c r="P31" s="9"/>
      <c r="Q31" s="5">
        <v>0</v>
      </c>
      <c r="R31" s="9"/>
      <c r="S31" s="16">
        <f t="shared" si="0"/>
        <v>30140000000</v>
      </c>
      <c r="V31" s="11"/>
    </row>
    <row r="32" spans="1:22" ht="21" x14ac:dyDescent="0.55000000000000004">
      <c r="A32" s="2" t="s">
        <v>43</v>
      </c>
      <c r="C32" s="9" t="s">
        <v>161</v>
      </c>
      <c r="D32" s="9"/>
      <c r="E32" s="16">
        <v>2708475</v>
      </c>
      <c r="F32" s="9"/>
      <c r="G32" s="16">
        <v>449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1216105275</v>
      </c>
      <c r="P32" s="9"/>
      <c r="Q32" s="16">
        <v>0</v>
      </c>
      <c r="R32" s="9"/>
      <c r="S32" s="16">
        <f t="shared" si="0"/>
        <v>1216105275</v>
      </c>
      <c r="V32" s="11"/>
    </row>
    <row r="33" spans="1:22" ht="21" x14ac:dyDescent="0.55000000000000004">
      <c r="A33" s="2" t="s">
        <v>33</v>
      </c>
      <c r="C33" s="9" t="s">
        <v>198</v>
      </c>
      <c r="D33" s="9"/>
      <c r="E33" s="16">
        <v>11450305</v>
      </c>
      <c r="F33" s="9"/>
      <c r="G33" s="16">
        <v>3860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44198177300</v>
      </c>
      <c r="P33" s="9"/>
      <c r="Q33" s="5">
        <v>918942653</v>
      </c>
      <c r="R33" s="9"/>
      <c r="S33" s="16">
        <f t="shared" si="0"/>
        <v>43279234647</v>
      </c>
      <c r="V33" s="11"/>
    </row>
    <row r="34" spans="1:22" ht="21" x14ac:dyDescent="0.55000000000000004">
      <c r="A34" s="2" t="s">
        <v>29</v>
      </c>
      <c r="C34" s="9" t="s">
        <v>162</v>
      </c>
      <c r="D34" s="9"/>
      <c r="E34" s="16">
        <v>9817663</v>
      </c>
      <c r="F34" s="9"/>
      <c r="G34" s="16">
        <v>2800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27489456400</v>
      </c>
      <c r="P34" s="9"/>
      <c r="Q34" s="5">
        <v>0</v>
      </c>
      <c r="R34" s="9"/>
      <c r="S34" s="16">
        <f t="shared" si="0"/>
        <v>27489456400</v>
      </c>
      <c r="V34" s="11"/>
    </row>
    <row r="35" spans="1:22" ht="21" x14ac:dyDescent="0.55000000000000004">
      <c r="A35" s="2" t="s">
        <v>28</v>
      </c>
      <c r="C35" s="9" t="s">
        <v>183</v>
      </c>
      <c r="D35" s="9"/>
      <c r="E35" s="16">
        <v>1</v>
      </c>
      <c r="F35" s="9"/>
      <c r="G35" s="16">
        <v>60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60</v>
      </c>
      <c r="P35" s="9"/>
      <c r="Q35" s="16">
        <v>0</v>
      </c>
      <c r="R35" s="9"/>
      <c r="S35" s="16">
        <f t="shared" si="0"/>
        <v>60</v>
      </c>
      <c r="V35" s="11"/>
    </row>
    <row r="36" spans="1:22" ht="21" x14ac:dyDescent="0.55000000000000004">
      <c r="A36" s="2" t="s">
        <v>32</v>
      </c>
      <c r="C36" s="9" t="s">
        <v>163</v>
      </c>
      <c r="D36" s="9"/>
      <c r="E36" s="16">
        <v>21940887</v>
      </c>
      <c r="F36" s="9"/>
      <c r="G36" s="16">
        <v>1850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40590640950</v>
      </c>
      <c r="P36" s="9"/>
      <c r="Q36" s="16">
        <v>0</v>
      </c>
      <c r="R36" s="9"/>
      <c r="S36" s="16">
        <f t="shared" si="0"/>
        <v>40590640950</v>
      </c>
      <c r="V36" s="11"/>
    </row>
    <row r="37" spans="1:22" ht="21" x14ac:dyDescent="0.55000000000000004">
      <c r="A37" s="2" t="s">
        <v>56</v>
      </c>
      <c r="C37" s="9" t="s">
        <v>175</v>
      </c>
      <c r="D37" s="9"/>
      <c r="E37" s="16">
        <v>9487381</v>
      </c>
      <c r="F37" s="9"/>
      <c r="G37" s="16">
        <v>4290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40700864490</v>
      </c>
      <c r="P37" s="9"/>
      <c r="Q37" s="5">
        <v>0</v>
      </c>
      <c r="R37" s="9"/>
      <c r="S37" s="16">
        <f t="shared" si="0"/>
        <v>40700864490</v>
      </c>
      <c r="V37" s="11"/>
    </row>
    <row r="38" spans="1:22" ht="21" x14ac:dyDescent="0.55000000000000004">
      <c r="A38" s="2" t="s">
        <v>73</v>
      </c>
      <c r="C38" s="9" t="s">
        <v>164</v>
      </c>
      <c r="D38" s="9"/>
      <c r="E38" s="16">
        <v>3394369</v>
      </c>
      <c r="F38" s="9"/>
      <c r="G38" s="16">
        <v>300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1018310700</v>
      </c>
      <c r="P38" s="9"/>
      <c r="Q38" s="5">
        <v>0</v>
      </c>
      <c r="R38" s="9"/>
      <c r="S38" s="16">
        <f t="shared" si="0"/>
        <v>1018310700</v>
      </c>
      <c r="V38" s="11"/>
    </row>
    <row r="39" spans="1:22" ht="21" x14ac:dyDescent="0.55000000000000004">
      <c r="A39" s="2" t="s">
        <v>61</v>
      </c>
      <c r="C39" s="9" t="s">
        <v>165</v>
      </c>
      <c r="D39" s="9"/>
      <c r="E39" s="16">
        <v>1501861</v>
      </c>
      <c r="F39" s="9"/>
      <c r="G39" s="16">
        <v>800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1201488800</v>
      </c>
      <c r="P39" s="9"/>
      <c r="Q39" s="5">
        <v>0</v>
      </c>
      <c r="R39" s="9"/>
      <c r="S39" s="16">
        <f t="shared" si="0"/>
        <v>1201488800</v>
      </c>
      <c r="V39" s="11"/>
    </row>
    <row r="40" spans="1:22" ht="21" x14ac:dyDescent="0.55000000000000004">
      <c r="A40" s="2" t="s">
        <v>24</v>
      </c>
      <c r="C40" s="9" t="s">
        <v>166</v>
      </c>
      <c r="D40" s="9"/>
      <c r="E40" s="16">
        <v>27440000</v>
      </c>
      <c r="F40" s="9"/>
      <c r="G40" s="16">
        <v>572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64">
        <v>15695678911</v>
      </c>
      <c r="P40" s="9"/>
      <c r="Q40" s="5">
        <v>0</v>
      </c>
      <c r="R40" s="9"/>
      <c r="S40" s="16">
        <f t="shared" si="0"/>
        <v>15695678911</v>
      </c>
      <c r="V40" s="11"/>
    </row>
    <row r="41" spans="1:22" ht="21" x14ac:dyDescent="0.55000000000000004">
      <c r="A41" s="2" t="s">
        <v>158</v>
      </c>
      <c r="C41" s="9" t="s">
        <v>184</v>
      </c>
      <c r="D41" s="9"/>
      <c r="E41" s="16">
        <v>1500000</v>
      </c>
      <c r="F41" s="9"/>
      <c r="G41" s="16">
        <v>13200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19800000000</v>
      </c>
      <c r="P41" s="9"/>
      <c r="Q41" s="16">
        <v>0</v>
      </c>
      <c r="R41" s="9"/>
      <c r="S41" s="16">
        <f t="shared" si="0"/>
        <v>19800000000</v>
      </c>
      <c r="V41" s="11"/>
    </row>
    <row r="42" spans="1:22" ht="21" x14ac:dyDescent="0.55000000000000004">
      <c r="A42" s="2" t="s">
        <v>36</v>
      </c>
      <c r="C42" s="9" t="s">
        <v>199</v>
      </c>
      <c r="D42" s="9"/>
      <c r="E42" s="16">
        <v>38999999</v>
      </c>
      <c r="F42" s="9"/>
      <c r="G42" s="16">
        <v>2250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87749997750</v>
      </c>
      <c r="P42" s="9"/>
      <c r="Q42" s="5">
        <v>3519230679</v>
      </c>
      <c r="R42" s="9"/>
      <c r="S42" s="16">
        <f t="shared" si="0"/>
        <v>84230767071</v>
      </c>
      <c r="V42" s="11"/>
    </row>
    <row r="43" spans="1:22" ht="21" x14ac:dyDescent="0.55000000000000004">
      <c r="A43" s="2" t="s">
        <v>21</v>
      </c>
      <c r="C43" s="9" t="s">
        <v>165</v>
      </c>
      <c r="D43" s="9"/>
      <c r="E43" s="16">
        <v>12014573</v>
      </c>
      <c r="F43" s="9"/>
      <c r="G43" s="16">
        <v>1300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15618944900</v>
      </c>
      <c r="P43" s="9"/>
      <c r="Q43" s="16">
        <v>0</v>
      </c>
      <c r="R43" s="9"/>
      <c r="S43" s="16">
        <f t="shared" si="0"/>
        <v>15618944900</v>
      </c>
      <c r="V43" s="11"/>
    </row>
    <row r="44" spans="1:22" ht="21" x14ac:dyDescent="0.55000000000000004">
      <c r="A44" s="2" t="s">
        <v>35</v>
      </c>
      <c r="C44" s="9" t="s">
        <v>200</v>
      </c>
      <c r="D44" s="9"/>
      <c r="E44" s="16">
        <v>17400000</v>
      </c>
      <c r="F44" s="9"/>
      <c r="G44" s="16">
        <v>550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9570000000</v>
      </c>
      <c r="P44" s="9"/>
      <c r="Q44" s="5">
        <v>180080645</v>
      </c>
      <c r="R44" s="9"/>
      <c r="S44" s="16">
        <f t="shared" si="0"/>
        <v>9389919355</v>
      </c>
      <c r="V44" s="11"/>
    </row>
    <row r="45" spans="1:22" ht="21" x14ac:dyDescent="0.55000000000000004">
      <c r="A45" s="2" t="s">
        <v>171</v>
      </c>
      <c r="C45" s="9" t="s">
        <v>181</v>
      </c>
      <c r="D45" s="9"/>
      <c r="E45" s="16">
        <v>22948997</v>
      </c>
      <c r="F45" s="9"/>
      <c r="G45" s="16">
        <v>44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1009755868</v>
      </c>
      <c r="P45" s="9"/>
      <c r="Q45" s="16">
        <v>0</v>
      </c>
      <c r="R45" s="9"/>
      <c r="S45" s="16">
        <f t="shared" si="0"/>
        <v>1009755868</v>
      </c>
      <c r="T45" s="10">
        <f t="shared" ref="T45" si="1">SUM(T8:T44)</f>
        <v>0</v>
      </c>
      <c r="V45" s="11"/>
    </row>
    <row r="46" spans="1:22" ht="21" x14ac:dyDescent="0.55000000000000004">
      <c r="A46" s="2" t="s">
        <v>157</v>
      </c>
      <c r="C46" s="9" t="s">
        <v>194</v>
      </c>
      <c r="D46" s="9"/>
      <c r="E46" s="16">
        <v>5000000</v>
      </c>
      <c r="F46" s="9"/>
      <c r="G46" s="16">
        <v>2400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12000000000</v>
      </c>
      <c r="P46" s="9"/>
      <c r="Q46" s="16">
        <v>8213552</v>
      </c>
      <c r="R46" s="9"/>
      <c r="S46" s="16">
        <f t="shared" si="0"/>
        <v>11991786448</v>
      </c>
      <c r="V46" s="11"/>
    </row>
    <row r="47" spans="1:22" ht="21" x14ac:dyDescent="0.55000000000000004">
      <c r="A47" s="2" t="s">
        <v>46</v>
      </c>
      <c r="C47" s="9" t="s">
        <v>181</v>
      </c>
      <c r="D47" s="9"/>
      <c r="E47" s="16">
        <v>10500000</v>
      </c>
      <c r="F47" s="9"/>
      <c r="G47" s="16">
        <v>200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2100000000</v>
      </c>
      <c r="P47" s="9"/>
      <c r="Q47" s="5">
        <v>194468614</v>
      </c>
      <c r="R47" s="9"/>
      <c r="S47" s="16">
        <f t="shared" si="0"/>
        <v>1905531386</v>
      </c>
      <c r="V47" s="11"/>
    </row>
    <row r="48" spans="1:22" ht="21" x14ac:dyDescent="0.55000000000000004">
      <c r="A48" s="2" t="s">
        <v>65</v>
      </c>
      <c r="C48" s="9" t="s">
        <v>185</v>
      </c>
      <c r="D48" s="9"/>
      <c r="E48" s="16">
        <v>5712467</v>
      </c>
      <c r="F48" s="9"/>
      <c r="G48" s="16">
        <v>700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3998726900</v>
      </c>
      <c r="P48" s="9"/>
      <c r="Q48" s="5">
        <v>0</v>
      </c>
      <c r="R48" s="9"/>
      <c r="S48" s="16">
        <f t="shared" si="0"/>
        <v>3998726900</v>
      </c>
      <c r="V48" s="11"/>
    </row>
    <row r="49" spans="1:22" ht="21" x14ac:dyDescent="0.55000000000000004">
      <c r="A49" s="2" t="s">
        <v>44</v>
      </c>
      <c r="C49" s="9" t="s">
        <v>179</v>
      </c>
      <c r="D49" s="9"/>
      <c r="E49" s="16">
        <v>6666666</v>
      </c>
      <c r="F49" s="9"/>
      <c r="G49" s="16">
        <v>600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3999999600</v>
      </c>
      <c r="P49" s="9"/>
      <c r="Q49" s="5">
        <v>0</v>
      </c>
      <c r="R49" s="9"/>
      <c r="S49" s="16">
        <f t="shared" si="0"/>
        <v>3999999600</v>
      </c>
      <c r="V49" s="11"/>
    </row>
    <row r="50" spans="1:22" ht="21" x14ac:dyDescent="0.55000000000000004">
      <c r="A50" s="2" t="s">
        <v>25</v>
      </c>
      <c r="C50" s="9" t="s">
        <v>167</v>
      </c>
      <c r="D50" s="9"/>
      <c r="E50" s="16">
        <v>70247</v>
      </c>
      <c r="F50" s="9"/>
      <c r="G50" s="16">
        <v>29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2037163</v>
      </c>
      <c r="P50" s="9"/>
      <c r="Q50" s="5">
        <v>0</v>
      </c>
      <c r="R50" s="9"/>
      <c r="S50" s="16">
        <f t="shared" si="0"/>
        <v>2037163</v>
      </c>
      <c r="V50" s="11"/>
    </row>
    <row r="51" spans="1:22" ht="19.5" thickBot="1" x14ac:dyDescent="0.5">
      <c r="I51" s="7">
        <f>SUM(I8:I50)</f>
        <v>1566137950</v>
      </c>
      <c r="J51" s="5"/>
      <c r="K51" s="7">
        <f>SUM(K8:K50)</f>
        <v>91888171</v>
      </c>
      <c r="L51" s="5"/>
      <c r="M51" s="7">
        <f>SUM(M8:M50)</f>
        <v>1474249779</v>
      </c>
      <c r="N51" s="5"/>
      <c r="O51" s="7">
        <f>SUM(O8:O50)</f>
        <v>797005777958</v>
      </c>
      <c r="P51" s="5"/>
      <c r="Q51" s="7">
        <f>SUM(Q8:Q50)</f>
        <v>5300294636</v>
      </c>
      <c r="R51" s="5"/>
      <c r="S51" s="7">
        <f>SUM(S8:S50)</f>
        <v>791705483322</v>
      </c>
    </row>
    <row r="52" spans="1:22" ht="19.5" thickTop="1" x14ac:dyDescent="0.45">
      <c r="O52" s="11"/>
    </row>
    <row r="53" spans="1:22" x14ac:dyDescent="0.45">
      <c r="O53" s="1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6"/>
  <sheetViews>
    <sheetView rightToLeft="1" view="pageBreakPreview" zoomScale="60" zoomScaleNormal="100" workbookViewId="0">
      <selection activeCell="V66" sqref="V66"/>
    </sheetView>
  </sheetViews>
  <sheetFormatPr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20" width="17.85546875" style="10" bestFit="1" customWidth="1"/>
    <col min="21" max="16384" width="9.140625" style="10"/>
  </cols>
  <sheetData>
    <row r="2" spans="1:20" ht="30" x14ac:dyDescent="0.45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30" x14ac:dyDescent="0.45">
      <c r="C3" s="53" t="s">
        <v>115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20" ht="30" x14ac:dyDescent="0.45">
      <c r="C4" s="54" t="s">
        <v>203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20" s="17" customFormat="1" ht="20.25" thickBot="1" x14ac:dyDescent="0.5">
      <c r="A6" s="59" t="s">
        <v>3</v>
      </c>
      <c r="C6" s="56" t="s">
        <v>117</v>
      </c>
      <c r="D6" s="56"/>
      <c r="E6" s="56"/>
      <c r="F6" s="56"/>
      <c r="G6" s="56"/>
      <c r="H6" s="56"/>
      <c r="I6" s="56"/>
      <c r="K6" s="56" t="s">
        <v>118</v>
      </c>
      <c r="L6" s="56" t="s">
        <v>118</v>
      </c>
      <c r="M6" s="56" t="s">
        <v>118</v>
      </c>
      <c r="N6" s="56" t="s">
        <v>118</v>
      </c>
      <c r="O6" s="56" t="s">
        <v>118</v>
      </c>
      <c r="P6" s="56" t="s">
        <v>118</v>
      </c>
      <c r="Q6" s="56" t="s">
        <v>118</v>
      </c>
    </row>
    <row r="7" spans="1:20" s="17" customFormat="1" ht="19.5" x14ac:dyDescent="0.45">
      <c r="A7" s="59" t="s">
        <v>3</v>
      </c>
      <c r="C7" s="58" t="s">
        <v>7</v>
      </c>
      <c r="E7" s="58" t="s">
        <v>132</v>
      </c>
      <c r="G7" s="58" t="s">
        <v>133</v>
      </c>
      <c r="I7" s="58" t="s">
        <v>135</v>
      </c>
      <c r="K7" s="58" t="s">
        <v>7</v>
      </c>
      <c r="M7" s="58" t="s">
        <v>132</v>
      </c>
      <c r="O7" s="58" t="s">
        <v>133</v>
      </c>
      <c r="Q7" s="58" t="s">
        <v>135</v>
      </c>
    </row>
    <row r="8" spans="1:20" ht="19.5" x14ac:dyDescent="0.5">
      <c r="A8" s="43" t="s">
        <v>205</v>
      </c>
      <c r="C8" s="16">
        <v>1800000</v>
      </c>
      <c r="D8" s="9"/>
      <c r="E8" s="16">
        <v>10234738930</v>
      </c>
      <c r="F8" s="9"/>
      <c r="G8" s="16">
        <v>9368498879</v>
      </c>
      <c r="H8" s="9"/>
      <c r="I8" s="5">
        <v>866240051</v>
      </c>
      <c r="J8" s="9"/>
      <c r="K8" s="16">
        <v>1800000</v>
      </c>
      <c r="L8" s="9"/>
      <c r="M8" s="16">
        <v>10234738930</v>
      </c>
      <c r="N8" s="9"/>
      <c r="O8" s="16">
        <v>9368498879</v>
      </c>
      <c r="P8" s="9"/>
      <c r="Q8" s="5">
        <v>866240051</v>
      </c>
      <c r="S8" s="11"/>
      <c r="T8" s="11"/>
    </row>
    <row r="9" spans="1:20" ht="19.5" x14ac:dyDescent="0.5">
      <c r="A9" s="43" t="s">
        <v>59</v>
      </c>
      <c r="C9" s="16">
        <v>7200000</v>
      </c>
      <c r="D9" s="9"/>
      <c r="E9" s="16">
        <v>49766924472</v>
      </c>
      <c r="F9" s="9"/>
      <c r="G9" s="16">
        <v>56684707129</v>
      </c>
      <c r="H9" s="9"/>
      <c r="I9" s="5">
        <v>-6917782657</v>
      </c>
      <c r="J9" s="9"/>
      <c r="K9" s="16">
        <v>53607228</v>
      </c>
      <c r="L9" s="9"/>
      <c r="M9" s="16">
        <v>370461374294</v>
      </c>
      <c r="N9" s="9"/>
      <c r="O9" s="16">
        <v>422043057886</v>
      </c>
      <c r="P9" s="9"/>
      <c r="Q9" s="5">
        <v>-51581683592</v>
      </c>
      <c r="S9" s="11"/>
      <c r="T9" s="11"/>
    </row>
    <row r="10" spans="1:20" ht="19.5" x14ac:dyDescent="0.5">
      <c r="A10" s="43" t="s">
        <v>64</v>
      </c>
      <c r="C10" s="16">
        <v>495371</v>
      </c>
      <c r="D10" s="9"/>
      <c r="E10" s="16">
        <v>3619567256</v>
      </c>
      <c r="F10" s="9"/>
      <c r="G10" s="16">
        <v>3161359157</v>
      </c>
      <c r="H10" s="9"/>
      <c r="I10" s="5">
        <v>458208099</v>
      </c>
      <c r="J10" s="9"/>
      <c r="K10" s="16">
        <v>6486113</v>
      </c>
      <c r="L10" s="9"/>
      <c r="M10" s="16">
        <v>42056899087</v>
      </c>
      <c r="N10" s="9"/>
      <c r="O10" s="16">
        <v>41393082391</v>
      </c>
      <c r="P10" s="9"/>
      <c r="Q10" s="5">
        <v>663816696</v>
      </c>
      <c r="S10" s="11"/>
      <c r="T10" s="11"/>
    </row>
    <row r="11" spans="1:20" ht="19.5" x14ac:dyDescent="0.5">
      <c r="A11" s="43" t="s">
        <v>24</v>
      </c>
      <c r="C11" s="16">
        <v>1193969</v>
      </c>
      <c r="D11" s="9"/>
      <c r="E11" s="16">
        <v>3257449374</v>
      </c>
      <c r="F11" s="9"/>
      <c r="G11" s="16">
        <v>4476191728</v>
      </c>
      <c r="H11" s="9"/>
      <c r="I11" s="5">
        <v>-1218742354</v>
      </c>
      <c r="J11" s="9"/>
      <c r="K11" s="16">
        <v>1193969</v>
      </c>
      <c r="L11" s="9"/>
      <c r="M11" s="16">
        <v>3257449374</v>
      </c>
      <c r="N11" s="9"/>
      <c r="O11" s="16">
        <v>4476191728</v>
      </c>
      <c r="P11" s="9"/>
      <c r="Q11" s="5">
        <v>-1218742354</v>
      </c>
      <c r="S11" s="11"/>
      <c r="T11" s="11"/>
    </row>
    <row r="12" spans="1:20" ht="19.5" x14ac:dyDescent="0.5">
      <c r="A12" s="43" t="s">
        <v>23</v>
      </c>
      <c r="C12" s="5">
        <v>0</v>
      </c>
      <c r="D12" s="5"/>
      <c r="E12" s="5">
        <v>0</v>
      </c>
      <c r="F12" s="5"/>
      <c r="G12" s="5">
        <v>0</v>
      </c>
      <c r="H12" s="9"/>
      <c r="I12" s="5">
        <v>0</v>
      </c>
      <c r="J12" s="9"/>
      <c r="K12" s="16">
        <v>1003998</v>
      </c>
      <c r="L12" s="9"/>
      <c r="M12" s="16">
        <v>3888549886</v>
      </c>
      <c r="N12" s="9"/>
      <c r="O12" s="16">
        <v>4309468546</v>
      </c>
      <c r="P12" s="9"/>
      <c r="Q12" s="5">
        <v>-420918660</v>
      </c>
      <c r="S12" s="11"/>
      <c r="T12" s="11"/>
    </row>
    <row r="13" spans="1:20" ht="19.5" x14ac:dyDescent="0.5">
      <c r="A13" s="43" t="s">
        <v>25</v>
      </c>
      <c r="C13" s="5">
        <v>0</v>
      </c>
      <c r="D13" s="5"/>
      <c r="E13" s="5">
        <v>0</v>
      </c>
      <c r="F13" s="5"/>
      <c r="G13" s="5">
        <v>0</v>
      </c>
      <c r="H13" s="9"/>
      <c r="I13" s="5">
        <v>0</v>
      </c>
      <c r="J13" s="9"/>
      <c r="K13" s="16">
        <v>70247</v>
      </c>
      <c r="L13" s="9"/>
      <c r="M13" s="16">
        <v>153204895</v>
      </c>
      <c r="N13" s="9"/>
      <c r="O13" s="16">
        <v>70310777</v>
      </c>
      <c r="P13" s="9"/>
      <c r="Q13" s="5">
        <v>82894118</v>
      </c>
      <c r="S13" s="11"/>
      <c r="T13" s="11"/>
    </row>
    <row r="14" spans="1:20" ht="19.5" x14ac:dyDescent="0.5">
      <c r="A14" s="43" t="s">
        <v>39</v>
      </c>
      <c r="C14" s="5">
        <v>0</v>
      </c>
      <c r="D14" s="5"/>
      <c r="E14" s="5">
        <v>0</v>
      </c>
      <c r="F14" s="5"/>
      <c r="G14" s="5">
        <v>0</v>
      </c>
      <c r="H14" s="9"/>
      <c r="I14" s="5">
        <v>0</v>
      </c>
      <c r="J14" s="9"/>
      <c r="K14" s="16">
        <v>5085036</v>
      </c>
      <c r="L14" s="9"/>
      <c r="M14" s="16">
        <v>95942423278</v>
      </c>
      <c r="N14" s="9"/>
      <c r="O14" s="16">
        <v>110868649796</v>
      </c>
      <c r="P14" s="9"/>
      <c r="Q14" s="5">
        <v>-14926226518</v>
      </c>
      <c r="S14" s="11"/>
      <c r="T14" s="11"/>
    </row>
    <row r="15" spans="1:20" ht="19.5" x14ac:dyDescent="0.5">
      <c r="A15" s="43" t="s">
        <v>172</v>
      </c>
      <c r="C15" s="5">
        <v>0</v>
      </c>
      <c r="D15" s="5"/>
      <c r="E15" s="5">
        <v>0</v>
      </c>
      <c r="F15" s="5"/>
      <c r="G15" s="5">
        <v>0</v>
      </c>
      <c r="H15" s="9"/>
      <c r="I15" s="5">
        <v>0</v>
      </c>
      <c r="J15" s="9"/>
      <c r="K15" s="16">
        <v>508000</v>
      </c>
      <c r="L15" s="9"/>
      <c r="M15" s="16">
        <v>12207879179</v>
      </c>
      <c r="N15" s="9"/>
      <c r="O15" s="16">
        <v>12096506120</v>
      </c>
      <c r="P15" s="9"/>
      <c r="Q15" s="5">
        <v>111373059</v>
      </c>
      <c r="S15" s="11"/>
      <c r="T15" s="11"/>
    </row>
    <row r="16" spans="1:20" ht="19.5" x14ac:dyDescent="0.5">
      <c r="A16" s="43" t="s">
        <v>32</v>
      </c>
      <c r="C16" s="5">
        <v>0</v>
      </c>
      <c r="D16" s="5"/>
      <c r="E16" s="5">
        <v>0</v>
      </c>
      <c r="F16" s="5"/>
      <c r="G16" s="5">
        <v>0</v>
      </c>
      <c r="H16" s="9"/>
      <c r="I16" s="5">
        <v>0</v>
      </c>
      <c r="J16" s="9"/>
      <c r="K16" s="16">
        <v>7000000</v>
      </c>
      <c r="L16" s="9"/>
      <c r="M16" s="16">
        <v>99505481000</v>
      </c>
      <c r="N16" s="9"/>
      <c r="O16" s="16">
        <v>113629855498</v>
      </c>
      <c r="P16" s="9"/>
      <c r="Q16" s="5">
        <v>-14124374498</v>
      </c>
      <c r="S16" s="11"/>
      <c r="T16" s="11"/>
    </row>
    <row r="17" spans="1:20" ht="19.5" x14ac:dyDescent="0.5">
      <c r="A17" s="43" t="s">
        <v>45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10000000</v>
      </c>
      <c r="L17" s="9"/>
      <c r="M17" s="16">
        <v>129017244421</v>
      </c>
      <c r="N17" s="9"/>
      <c r="O17" s="16">
        <v>134693775000</v>
      </c>
      <c r="P17" s="9"/>
      <c r="Q17" s="5">
        <v>-5676530579</v>
      </c>
      <c r="S17" s="11"/>
      <c r="T17" s="11"/>
    </row>
    <row r="18" spans="1:20" ht="19.5" x14ac:dyDescent="0.5">
      <c r="A18" s="43" t="s">
        <v>22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1499472</v>
      </c>
      <c r="L18" s="9"/>
      <c r="M18" s="16">
        <v>41050112462</v>
      </c>
      <c r="N18" s="9"/>
      <c r="O18" s="16">
        <v>41288238922</v>
      </c>
      <c r="P18" s="9"/>
      <c r="Q18" s="5">
        <v>-238126460</v>
      </c>
      <c r="S18" s="11"/>
      <c r="T18" s="11"/>
    </row>
    <row r="19" spans="1:20" ht="19.5" x14ac:dyDescent="0.5">
      <c r="A19" s="43" t="s">
        <v>49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24000001</v>
      </c>
      <c r="L19" s="9"/>
      <c r="M19" s="16">
        <v>131512116532</v>
      </c>
      <c r="N19" s="9"/>
      <c r="O19" s="16">
        <v>155787521629</v>
      </c>
      <c r="P19" s="9"/>
      <c r="Q19" s="5">
        <v>-24275405097</v>
      </c>
      <c r="S19" s="11"/>
      <c r="T19" s="11"/>
    </row>
    <row r="20" spans="1:20" ht="19.5" x14ac:dyDescent="0.5">
      <c r="A20" s="43" t="s">
        <v>31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28037843</v>
      </c>
      <c r="L20" s="9"/>
      <c r="M20" s="16">
        <v>495706270558</v>
      </c>
      <c r="N20" s="9"/>
      <c r="O20" s="16">
        <v>556862935181</v>
      </c>
      <c r="P20" s="9"/>
      <c r="Q20" s="5">
        <v>-61156664623</v>
      </c>
      <c r="S20" s="11"/>
      <c r="T20" s="11"/>
    </row>
    <row r="21" spans="1:20" ht="19.5" x14ac:dyDescent="0.5">
      <c r="A21" s="43" t="s">
        <v>154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813220</v>
      </c>
      <c r="L21" s="9"/>
      <c r="M21" s="16">
        <v>21394107925</v>
      </c>
      <c r="N21" s="9"/>
      <c r="O21" s="16">
        <v>22160616875</v>
      </c>
      <c r="P21" s="9"/>
      <c r="Q21" s="5">
        <v>-766508950</v>
      </c>
      <c r="S21" s="11"/>
      <c r="T21" s="11"/>
    </row>
    <row r="22" spans="1:20" ht="19.5" x14ac:dyDescent="0.5">
      <c r="A22" s="43" t="s">
        <v>47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10359727</v>
      </c>
      <c r="L22" s="9"/>
      <c r="M22" s="16">
        <v>236488428207</v>
      </c>
      <c r="N22" s="9"/>
      <c r="O22" s="16">
        <v>260918321024</v>
      </c>
      <c r="P22" s="9"/>
      <c r="Q22" s="5">
        <v>-24429892817</v>
      </c>
      <c r="S22" s="11"/>
      <c r="T22" s="11"/>
    </row>
    <row r="23" spans="1:20" ht="19.5" x14ac:dyDescent="0.5">
      <c r="A23" s="43" t="s">
        <v>51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92065</v>
      </c>
      <c r="L23" s="9"/>
      <c r="M23" s="16">
        <v>928380822</v>
      </c>
      <c r="N23" s="9"/>
      <c r="O23" s="16">
        <v>1103697591</v>
      </c>
      <c r="P23" s="9"/>
      <c r="Q23" s="5">
        <v>-175316769</v>
      </c>
      <c r="S23" s="11"/>
      <c r="T23" s="11"/>
    </row>
    <row r="24" spans="1:20" ht="19.5" x14ac:dyDescent="0.5">
      <c r="A24" s="43" t="s">
        <v>52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4517584</v>
      </c>
      <c r="L24" s="9"/>
      <c r="M24" s="16">
        <v>57589851513</v>
      </c>
      <c r="N24" s="9"/>
      <c r="O24" s="16">
        <v>65474469409</v>
      </c>
      <c r="P24" s="9"/>
      <c r="Q24" s="5">
        <v>-7884617896</v>
      </c>
      <c r="S24" s="11"/>
      <c r="T24" s="11"/>
    </row>
    <row r="25" spans="1:20" ht="19.5" x14ac:dyDescent="0.5">
      <c r="A25" s="43" t="s">
        <v>37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952295</v>
      </c>
      <c r="L25" s="9"/>
      <c r="M25" s="16">
        <v>10544963887</v>
      </c>
      <c r="N25" s="9"/>
      <c r="O25" s="16">
        <v>12306174986</v>
      </c>
      <c r="P25" s="9"/>
      <c r="Q25" s="5">
        <v>-1761211099</v>
      </c>
      <c r="S25" s="11"/>
      <c r="T25" s="11"/>
    </row>
    <row r="26" spans="1:20" ht="19.5" x14ac:dyDescent="0.5">
      <c r="A26" s="43" t="s">
        <v>25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70247</v>
      </c>
      <c r="L26" s="9"/>
      <c r="M26" s="16">
        <v>70310777</v>
      </c>
      <c r="N26" s="9"/>
      <c r="O26" s="16">
        <v>69829030</v>
      </c>
      <c r="P26" s="9"/>
      <c r="Q26" s="5">
        <v>481747</v>
      </c>
      <c r="S26" s="11"/>
      <c r="T26" s="11"/>
    </row>
    <row r="27" spans="1:20" ht="19.5" x14ac:dyDescent="0.5">
      <c r="A27" s="43" t="s">
        <v>21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12014573</v>
      </c>
      <c r="L27" s="9"/>
      <c r="M27" s="16">
        <v>179690425812</v>
      </c>
      <c r="N27" s="9"/>
      <c r="O27" s="16">
        <v>227874086425</v>
      </c>
      <c r="P27" s="9"/>
      <c r="Q27" s="5">
        <v>-48183660613</v>
      </c>
      <c r="S27" s="11"/>
      <c r="T27" s="11"/>
    </row>
    <row r="28" spans="1:20" ht="19.5" x14ac:dyDescent="0.5">
      <c r="A28" s="43" t="s">
        <v>53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9791143</v>
      </c>
      <c r="L28" s="9"/>
      <c r="M28" s="16">
        <v>20341033514</v>
      </c>
      <c r="N28" s="9"/>
      <c r="O28" s="16">
        <v>24419810227</v>
      </c>
      <c r="P28" s="9"/>
      <c r="Q28" s="5">
        <v>-4078776713</v>
      </c>
      <c r="S28" s="11"/>
      <c r="T28" s="11"/>
    </row>
    <row r="29" spans="1:20" ht="19.5" x14ac:dyDescent="0.5">
      <c r="A29" s="43" t="s">
        <v>71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460165</v>
      </c>
      <c r="L29" s="9"/>
      <c r="M29" s="16">
        <v>1231315032</v>
      </c>
      <c r="N29" s="9"/>
      <c r="O29" s="16">
        <v>1517742846</v>
      </c>
      <c r="P29" s="9"/>
      <c r="Q29" s="5">
        <v>-286427814</v>
      </c>
      <c r="S29" s="11"/>
      <c r="T29" s="11"/>
    </row>
    <row r="30" spans="1:20" ht="19.5" x14ac:dyDescent="0.5">
      <c r="A30" s="43" t="s">
        <v>34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1</v>
      </c>
      <c r="L30" s="9"/>
      <c r="M30" s="16">
        <v>1</v>
      </c>
      <c r="N30" s="9"/>
      <c r="O30" s="16">
        <v>2898</v>
      </c>
      <c r="P30" s="9"/>
      <c r="Q30" s="5">
        <v>-2897</v>
      </c>
      <c r="S30" s="11"/>
      <c r="T30" s="11"/>
    </row>
    <row r="31" spans="1:20" ht="19.5" x14ac:dyDescent="0.5">
      <c r="A31" s="43" t="s">
        <v>40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14669653</v>
      </c>
      <c r="L31" s="9"/>
      <c r="M31" s="16">
        <v>284693205050</v>
      </c>
      <c r="N31" s="9"/>
      <c r="O31" s="16">
        <v>351435081303</v>
      </c>
      <c r="P31" s="9"/>
      <c r="Q31" s="5">
        <v>-66741876253</v>
      </c>
      <c r="S31" s="11"/>
      <c r="T31" s="11"/>
    </row>
    <row r="32" spans="1:20" ht="19.5" x14ac:dyDescent="0.5">
      <c r="A32" s="43" t="s">
        <v>159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28160570</v>
      </c>
      <c r="L32" s="9"/>
      <c r="M32" s="16">
        <v>83777695750</v>
      </c>
      <c r="N32" s="9"/>
      <c r="O32" s="16">
        <v>83777695750</v>
      </c>
      <c r="P32" s="9"/>
      <c r="Q32" s="5">
        <v>0</v>
      </c>
      <c r="S32" s="11"/>
      <c r="T32" s="11"/>
    </row>
    <row r="33" spans="1:20" ht="19.5" x14ac:dyDescent="0.5">
      <c r="A33" s="43" t="s">
        <v>58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3692308</v>
      </c>
      <c r="L33" s="9"/>
      <c r="M33" s="16">
        <v>32326584631</v>
      </c>
      <c r="N33" s="9"/>
      <c r="O33" s="16">
        <v>32482498091</v>
      </c>
      <c r="P33" s="9"/>
      <c r="Q33" s="5">
        <v>-155913460</v>
      </c>
      <c r="S33" s="11"/>
      <c r="T33" s="11"/>
    </row>
    <row r="34" spans="1:20" ht="19.5" x14ac:dyDescent="0.5">
      <c r="A34" s="43" t="s">
        <v>57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497348</v>
      </c>
      <c r="L34" s="9"/>
      <c r="M34" s="16">
        <v>9298110539</v>
      </c>
      <c r="N34" s="9"/>
      <c r="O34" s="16">
        <v>9744402825</v>
      </c>
      <c r="P34" s="9"/>
      <c r="Q34" s="5">
        <v>-446292286</v>
      </c>
      <c r="S34" s="11"/>
      <c r="T34" s="11"/>
    </row>
    <row r="35" spans="1:20" ht="19.5" x14ac:dyDescent="0.5">
      <c r="A35" s="43" t="s">
        <v>48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128018847</v>
      </c>
      <c r="L35" s="9"/>
      <c r="M35" s="16">
        <v>420765123823</v>
      </c>
      <c r="N35" s="9"/>
      <c r="O35" s="16">
        <v>559804136250</v>
      </c>
      <c r="P35" s="9"/>
      <c r="Q35" s="5">
        <v>-139039012427</v>
      </c>
      <c r="S35" s="11"/>
      <c r="T35" s="11"/>
    </row>
    <row r="36" spans="1:20" ht="19.5" x14ac:dyDescent="0.5">
      <c r="A36" s="43" t="s">
        <v>17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21381411</v>
      </c>
      <c r="L36" s="9"/>
      <c r="M36" s="16">
        <v>121574893950</v>
      </c>
      <c r="N36" s="9"/>
      <c r="O36" s="16">
        <v>107661313989</v>
      </c>
      <c r="P36" s="9"/>
      <c r="Q36" s="5">
        <v>13913579961</v>
      </c>
      <c r="S36" s="11"/>
      <c r="T36" s="11"/>
    </row>
    <row r="37" spans="1:20" ht="19.5" x14ac:dyDescent="0.5">
      <c r="A37" s="43" t="s">
        <v>77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2846157</v>
      </c>
      <c r="L37" s="9"/>
      <c r="M37" s="16">
        <v>89941449108</v>
      </c>
      <c r="N37" s="9"/>
      <c r="O37" s="16">
        <v>102842232998</v>
      </c>
      <c r="P37" s="9"/>
      <c r="Q37" s="5">
        <v>-12900783890</v>
      </c>
      <c r="S37" s="11"/>
      <c r="T37" s="11"/>
    </row>
    <row r="38" spans="1:20" ht="19.5" x14ac:dyDescent="0.5">
      <c r="A38" s="43" t="s">
        <v>54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8700000</v>
      </c>
      <c r="L38" s="9"/>
      <c r="M38" s="16">
        <v>283948278891</v>
      </c>
      <c r="N38" s="9"/>
      <c r="O38" s="16">
        <v>341086388400</v>
      </c>
      <c r="P38" s="9"/>
      <c r="Q38" s="5">
        <v>-57138109509</v>
      </c>
      <c r="S38" s="11"/>
      <c r="T38" s="11"/>
    </row>
    <row r="39" spans="1:20" ht="19.5" x14ac:dyDescent="0.5">
      <c r="A39" s="43" t="s">
        <v>43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1</v>
      </c>
      <c r="L39" s="9"/>
      <c r="M39" s="16">
        <v>1</v>
      </c>
      <c r="N39" s="9"/>
      <c r="O39" s="16">
        <v>6609</v>
      </c>
      <c r="P39" s="9"/>
      <c r="Q39" s="5">
        <v>-6608</v>
      </c>
      <c r="S39" s="11"/>
      <c r="T39" s="11"/>
    </row>
    <row r="40" spans="1:20" ht="19.5" x14ac:dyDescent="0.5">
      <c r="A40" s="43" t="s">
        <v>75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22421776</v>
      </c>
      <c r="L40" s="9"/>
      <c r="M40" s="16">
        <v>178459595168</v>
      </c>
      <c r="N40" s="9"/>
      <c r="O40" s="16">
        <v>215305619740</v>
      </c>
      <c r="P40" s="9"/>
      <c r="Q40" s="5">
        <v>-36846024572</v>
      </c>
      <c r="S40" s="11"/>
      <c r="T40" s="11"/>
    </row>
    <row r="41" spans="1:20" ht="19.5" x14ac:dyDescent="0.5">
      <c r="A41" s="43" t="s">
        <v>60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3122970</v>
      </c>
      <c r="L41" s="9"/>
      <c r="M41" s="16">
        <v>72305319288</v>
      </c>
      <c r="N41" s="9"/>
      <c r="O41" s="16">
        <v>86922361681</v>
      </c>
      <c r="P41" s="9"/>
      <c r="Q41" s="5">
        <v>-14617042393</v>
      </c>
      <c r="S41" s="11"/>
      <c r="T41" s="11"/>
    </row>
    <row r="42" spans="1:20" ht="19.5" x14ac:dyDescent="0.5">
      <c r="A42" s="43" t="s">
        <v>15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145769792</v>
      </c>
      <c r="L42" s="9"/>
      <c r="M42" s="16">
        <v>388686168338</v>
      </c>
      <c r="N42" s="9"/>
      <c r="O42" s="16">
        <v>395583720543</v>
      </c>
      <c r="P42" s="9"/>
      <c r="Q42" s="5">
        <v>-6897552205</v>
      </c>
      <c r="S42" s="11"/>
      <c r="T42" s="11"/>
    </row>
    <row r="43" spans="1:20" ht="19.5" x14ac:dyDescent="0.5">
      <c r="A43" s="43" t="s">
        <v>74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2409443</v>
      </c>
      <c r="L43" s="9"/>
      <c r="M43" s="16">
        <v>36172733875</v>
      </c>
      <c r="N43" s="9"/>
      <c r="O43" s="16">
        <v>43111922658</v>
      </c>
      <c r="P43" s="9"/>
      <c r="Q43" s="5">
        <v>-6939188783</v>
      </c>
      <c r="S43" s="11"/>
      <c r="T43" s="11"/>
    </row>
    <row r="44" spans="1:20" ht="19.5" x14ac:dyDescent="0.5">
      <c r="A44" s="43" t="s">
        <v>28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1</v>
      </c>
      <c r="L44" s="9"/>
      <c r="M44" s="16">
        <v>1</v>
      </c>
      <c r="N44" s="9"/>
      <c r="O44" s="16">
        <v>10556</v>
      </c>
      <c r="P44" s="9"/>
      <c r="Q44" s="5">
        <v>-10555</v>
      </c>
      <c r="S44" s="11"/>
      <c r="T44" s="11"/>
    </row>
    <row r="45" spans="1:20" ht="19.5" x14ac:dyDescent="0.5">
      <c r="A45" s="43" t="s">
        <v>35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111877185</v>
      </c>
      <c r="L45" s="9"/>
      <c r="M45" s="16">
        <v>370565420920</v>
      </c>
      <c r="N45" s="9"/>
      <c r="O45" s="16">
        <v>475684063191</v>
      </c>
      <c r="P45" s="9"/>
      <c r="Q45" s="5">
        <v>-105118642271</v>
      </c>
      <c r="S45" s="11"/>
      <c r="T45" s="11"/>
    </row>
    <row r="46" spans="1:20" ht="19.5" x14ac:dyDescent="0.5">
      <c r="A46" s="43" t="s">
        <v>20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16450000</v>
      </c>
      <c r="L46" s="9"/>
      <c r="M46" s="16">
        <v>209988088514</v>
      </c>
      <c r="N46" s="9"/>
      <c r="O46" s="16">
        <v>324589631625</v>
      </c>
      <c r="P46" s="9"/>
      <c r="Q46" s="5">
        <v>-114601543111</v>
      </c>
      <c r="S46" s="11"/>
      <c r="T46" s="11"/>
    </row>
    <row r="47" spans="1:20" ht="19.5" x14ac:dyDescent="0.5">
      <c r="A47" s="43" t="s">
        <v>27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1</v>
      </c>
      <c r="L47" s="9"/>
      <c r="M47" s="16">
        <v>1</v>
      </c>
      <c r="N47" s="9"/>
      <c r="O47" s="16">
        <v>8638</v>
      </c>
      <c r="P47" s="9"/>
      <c r="Q47" s="5">
        <v>-8637</v>
      </c>
      <c r="S47" s="11"/>
      <c r="T47" s="11"/>
    </row>
    <row r="48" spans="1:20" ht="19.5" x14ac:dyDescent="0.5">
      <c r="A48" s="43" t="s">
        <v>19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19437073</v>
      </c>
      <c r="L48" s="9"/>
      <c r="M48" s="16">
        <v>180158201249</v>
      </c>
      <c r="N48" s="9"/>
      <c r="O48" s="16">
        <v>270693128043</v>
      </c>
      <c r="P48" s="9"/>
      <c r="Q48" s="5">
        <v>-90534926794</v>
      </c>
      <c r="S48" s="11"/>
      <c r="T48" s="11"/>
    </row>
    <row r="49" spans="1:20" ht="19.5" x14ac:dyDescent="0.5">
      <c r="A49" s="43" t="s">
        <v>153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7465</v>
      </c>
      <c r="L49" s="9"/>
      <c r="M49" s="16">
        <v>35321977</v>
      </c>
      <c r="N49" s="9"/>
      <c r="O49" s="16">
        <v>19120279</v>
      </c>
      <c r="P49" s="9"/>
      <c r="Q49" s="5">
        <v>16201698</v>
      </c>
      <c r="S49" s="11"/>
      <c r="T49" s="11"/>
    </row>
    <row r="50" spans="1:20" ht="19.5" x14ac:dyDescent="0.5">
      <c r="A50" s="43" t="s">
        <v>55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5000000</v>
      </c>
      <c r="L50" s="9"/>
      <c r="M50" s="16">
        <v>100980452554</v>
      </c>
      <c r="N50" s="9"/>
      <c r="O50" s="16">
        <v>109345500000</v>
      </c>
      <c r="P50" s="9"/>
      <c r="Q50" s="5">
        <v>-8365047446</v>
      </c>
      <c r="S50" s="11"/>
      <c r="T50" s="11"/>
    </row>
    <row r="51" spans="1:20" ht="19.5" x14ac:dyDescent="0.5">
      <c r="A51" s="43" t="s">
        <v>70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7465</v>
      </c>
      <c r="L51" s="9"/>
      <c r="M51" s="16">
        <v>19120279</v>
      </c>
      <c r="N51" s="9"/>
      <c r="O51" s="16">
        <v>18989272</v>
      </c>
      <c r="P51" s="9"/>
      <c r="Q51" s="5">
        <v>131007</v>
      </c>
      <c r="S51" s="11"/>
      <c r="T51" s="11"/>
    </row>
    <row r="52" spans="1:20" ht="19.5" x14ac:dyDescent="0.5">
      <c r="A52" s="43" t="s">
        <v>173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50000000</v>
      </c>
      <c r="L52" s="9"/>
      <c r="M52" s="16">
        <v>88072830000</v>
      </c>
      <c r="N52" s="9"/>
      <c r="O52" s="16">
        <v>80074240000</v>
      </c>
      <c r="P52" s="9"/>
      <c r="Q52" s="5">
        <v>7998590000</v>
      </c>
      <c r="S52" s="11"/>
      <c r="T52" s="11"/>
    </row>
    <row r="53" spans="1:20" ht="19.5" x14ac:dyDescent="0.5">
      <c r="A53" s="43" t="s">
        <v>18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20098081</v>
      </c>
      <c r="L53" s="9"/>
      <c r="M53" s="16">
        <v>67036210481</v>
      </c>
      <c r="N53" s="9"/>
      <c r="O53" s="16">
        <v>65002552972</v>
      </c>
      <c r="P53" s="9"/>
      <c r="Q53" s="5">
        <v>2033657509</v>
      </c>
      <c r="S53" s="11"/>
      <c r="T53" s="11"/>
    </row>
    <row r="54" spans="1:20" ht="19.5" x14ac:dyDescent="0.5">
      <c r="A54" s="43" t="s">
        <v>46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293727</v>
      </c>
      <c r="L54" s="9"/>
      <c r="M54" s="16">
        <v>3032193407</v>
      </c>
      <c r="N54" s="9"/>
      <c r="O54" s="16">
        <v>3281847589</v>
      </c>
      <c r="P54" s="9"/>
      <c r="Q54" s="5">
        <v>-249654182</v>
      </c>
      <c r="S54" s="11"/>
      <c r="T54" s="11"/>
    </row>
    <row r="55" spans="1:20" ht="19.5" x14ac:dyDescent="0.5">
      <c r="A55" s="43" t="s">
        <v>16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34740001</v>
      </c>
      <c r="L55" s="9"/>
      <c r="M55" s="16">
        <v>113346370233</v>
      </c>
      <c r="N55" s="9"/>
      <c r="O55" s="16">
        <v>123974539490</v>
      </c>
      <c r="P55" s="9"/>
      <c r="Q55" s="5">
        <v>-10628169257</v>
      </c>
      <c r="S55" s="11"/>
      <c r="T55" s="11"/>
    </row>
    <row r="56" spans="1:20" ht="19.5" x14ac:dyDescent="0.5">
      <c r="A56" s="43" t="s">
        <v>186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35100000</v>
      </c>
      <c r="L56" s="9"/>
      <c r="M56" s="16">
        <v>66358854289</v>
      </c>
      <c r="N56" s="9"/>
      <c r="O56" s="16">
        <v>66358854289</v>
      </c>
      <c r="P56" s="9"/>
      <c r="Q56" s="5">
        <v>0</v>
      </c>
      <c r="S56" s="11"/>
      <c r="T56" s="11"/>
    </row>
    <row r="57" spans="1:20" ht="19.5" x14ac:dyDescent="0.5">
      <c r="A57" s="43" t="s">
        <v>78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31645627</v>
      </c>
      <c r="L57" s="9"/>
      <c r="M57" s="16">
        <v>154415120332</v>
      </c>
      <c r="N57" s="9"/>
      <c r="O57" s="16">
        <v>264870765072</v>
      </c>
      <c r="P57" s="9"/>
      <c r="Q57" s="5">
        <v>-110455644740</v>
      </c>
      <c r="S57" s="11"/>
      <c r="T57" s="11"/>
    </row>
    <row r="58" spans="1:20" ht="19.5" x14ac:dyDescent="0.5">
      <c r="A58" s="43" t="s">
        <v>189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2000000</v>
      </c>
      <c r="L58" s="9"/>
      <c r="M58" s="16">
        <v>31571028533</v>
      </c>
      <c r="N58" s="9"/>
      <c r="O58" s="16">
        <v>26423971195</v>
      </c>
      <c r="P58" s="9"/>
      <c r="Q58" s="5">
        <v>5147057338</v>
      </c>
      <c r="S58" s="11"/>
      <c r="T58" s="11"/>
    </row>
    <row r="59" spans="1:20" ht="19.5" x14ac:dyDescent="0.5">
      <c r="A59" s="43" t="s">
        <v>50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9761362</v>
      </c>
      <c r="L59" s="9"/>
      <c r="M59" s="16">
        <v>67080161565</v>
      </c>
      <c r="N59" s="9"/>
      <c r="O59" s="16">
        <v>78208452082</v>
      </c>
      <c r="P59" s="9"/>
      <c r="Q59" s="5">
        <v>-11128290517</v>
      </c>
      <c r="S59" s="11"/>
      <c r="T59" s="11"/>
    </row>
    <row r="60" spans="1:20" ht="19.5" x14ac:dyDescent="0.5">
      <c r="A60" s="43" t="s">
        <v>29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2617663</v>
      </c>
      <c r="L60" s="9"/>
      <c r="M60" s="16">
        <v>72906756982</v>
      </c>
      <c r="N60" s="9"/>
      <c r="O60" s="16">
        <v>92244016156</v>
      </c>
      <c r="P60" s="9"/>
      <c r="Q60" s="5">
        <v>-19337259174</v>
      </c>
      <c r="S60" s="11"/>
      <c r="T60" s="11"/>
    </row>
    <row r="61" spans="1:20" ht="19.5" x14ac:dyDescent="0.5">
      <c r="A61" s="43" t="s">
        <v>41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6209409</v>
      </c>
      <c r="L61" s="9"/>
      <c r="M61" s="16">
        <v>136333402711</v>
      </c>
      <c r="N61" s="9"/>
      <c r="O61" s="16">
        <v>141786010654</v>
      </c>
      <c r="P61" s="9"/>
      <c r="Q61" s="5">
        <v>-5452607943</v>
      </c>
      <c r="S61" s="11"/>
      <c r="T61" s="11"/>
    </row>
    <row r="62" spans="1:20" ht="19.5" x14ac:dyDescent="0.5">
      <c r="A62" s="43" t="s">
        <v>66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625000</v>
      </c>
      <c r="L62" s="9"/>
      <c r="M62" s="16">
        <v>13543931395</v>
      </c>
      <c r="N62" s="9"/>
      <c r="O62" s="16">
        <v>8176061250</v>
      </c>
      <c r="P62" s="9"/>
      <c r="Q62" s="5">
        <v>5367870145</v>
      </c>
      <c r="S62" s="11"/>
      <c r="T62" s="11"/>
    </row>
    <row r="63" spans="1:20" ht="19.5" x14ac:dyDescent="0.5">
      <c r="A63" s="43" t="s">
        <v>36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11905344</v>
      </c>
      <c r="L63" s="9"/>
      <c r="M63" s="16">
        <v>98754308220</v>
      </c>
      <c r="N63" s="9"/>
      <c r="O63" s="16">
        <v>111481055994</v>
      </c>
      <c r="P63" s="9"/>
      <c r="Q63" s="5">
        <v>-12726747774</v>
      </c>
      <c r="S63" s="11"/>
      <c r="T63" s="11"/>
    </row>
    <row r="64" spans="1:20" ht="19.5" x14ac:dyDescent="0.5">
      <c r="A64" s="43" t="s">
        <v>67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50000000</v>
      </c>
      <c r="L64" s="9"/>
      <c r="M64" s="16">
        <v>80074240000</v>
      </c>
      <c r="N64" s="9"/>
      <c r="O64" s="16">
        <v>79524000000</v>
      </c>
      <c r="P64" s="9"/>
      <c r="Q64" s="5">
        <v>550240000</v>
      </c>
      <c r="S64" s="11"/>
      <c r="T64" s="11"/>
    </row>
    <row r="65" spans="1:20" ht="19.5" x14ac:dyDescent="0.5">
      <c r="A65" s="43" t="s">
        <v>170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4500000</v>
      </c>
      <c r="L65" s="9"/>
      <c r="M65" s="16">
        <v>56720493534</v>
      </c>
      <c r="N65" s="9"/>
      <c r="O65" s="16">
        <v>49544946000</v>
      </c>
      <c r="P65" s="9"/>
      <c r="Q65" s="5">
        <v>7175547534</v>
      </c>
      <c r="S65" s="11"/>
      <c r="T65" s="11"/>
    </row>
    <row r="66" spans="1:20" ht="19.5" x14ac:dyDescent="0.5">
      <c r="A66" s="43" t="s">
        <v>174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1100000</v>
      </c>
      <c r="L66" s="9"/>
      <c r="M66" s="16">
        <v>33733087022</v>
      </c>
      <c r="N66" s="9"/>
      <c r="O66" s="16">
        <v>23120974800</v>
      </c>
      <c r="P66" s="9"/>
      <c r="Q66" s="5">
        <v>10612112222</v>
      </c>
      <c r="S66" s="11"/>
      <c r="T66" s="11"/>
    </row>
    <row r="67" spans="1:20" ht="19.5" x14ac:dyDescent="0.5">
      <c r="A67" s="43" t="s">
        <v>61</v>
      </c>
      <c r="C67" s="5">
        <v>0</v>
      </c>
      <c r="D67" s="5"/>
      <c r="E67" s="5">
        <v>0</v>
      </c>
      <c r="F67" s="5"/>
      <c r="G67" s="5">
        <v>0</v>
      </c>
      <c r="H67" s="9"/>
      <c r="I67" s="5">
        <v>0</v>
      </c>
      <c r="J67" s="9"/>
      <c r="K67" s="16">
        <v>501861</v>
      </c>
      <c r="L67" s="9"/>
      <c r="M67" s="16">
        <v>7715957423</v>
      </c>
      <c r="N67" s="9"/>
      <c r="O67" s="16">
        <v>6951644875</v>
      </c>
      <c r="P67" s="9"/>
      <c r="Q67" s="5">
        <v>764312548</v>
      </c>
      <c r="S67" s="11"/>
      <c r="T67" s="11"/>
    </row>
    <row r="68" spans="1:20" ht="19.5" x14ac:dyDescent="0.5">
      <c r="A68" s="43" t="s">
        <v>131</v>
      </c>
      <c r="C68" s="5">
        <v>0</v>
      </c>
      <c r="D68" s="5"/>
      <c r="E68" s="5">
        <v>0</v>
      </c>
      <c r="F68" s="5"/>
      <c r="G68" s="5">
        <v>0</v>
      </c>
      <c r="H68" s="9"/>
      <c r="I68" s="5">
        <v>0</v>
      </c>
      <c r="J68" s="9"/>
      <c r="K68" s="16">
        <v>1000000</v>
      </c>
      <c r="L68" s="9"/>
      <c r="M68" s="16">
        <v>151800778157</v>
      </c>
      <c r="N68" s="9"/>
      <c r="O68" s="16">
        <v>169743499520</v>
      </c>
      <c r="P68" s="9"/>
      <c r="Q68" s="5">
        <v>-17942721363</v>
      </c>
      <c r="S68" s="11"/>
      <c r="T68" s="11"/>
    </row>
    <row r="69" spans="1:20" ht="19.5" thickBot="1" x14ac:dyDescent="0.5">
      <c r="E69" s="7">
        <f>SUM(E8:E68)</f>
        <v>66878680032</v>
      </c>
      <c r="F69" s="5"/>
      <c r="G69" s="7">
        <f>SUM(G8:G68)</f>
        <v>73690756893</v>
      </c>
      <c r="H69" s="5"/>
      <c r="I69" s="7">
        <f>SUM(I8:I68)</f>
        <v>-6812076861</v>
      </c>
      <c r="K69" s="63"/>
      <c r="M69" s="7">
        <f>SUM(M8:M68)</f>
        <v>6069464049577</v>
      </c>
      <c r="O69" s="7">
        <f>SUM(O8:O68)</f>
        <v>7123608108043</v>
      </c>
      <c r="Q69" s="7">
        <f>SUM(Q8:Q68)</f>
        <v>-1054144058466</v>
      </c>
    </row>
    <row r="70" spans="1:20" ht="19.5" thickTop="1" x14ac:dyDescent="0.45">
      <c r="I70" s="11"/>
      <c r="Q70" s="11"/>
    </row>
    <row r="71" spans="1:20" x14ac:dyDescent="0.45">
      <c r="I71" s="11"/>
      <c r="Q71" s="11"/>
    </row>
    <row r="72" spans="1:20" x14ac:dyDescent="0.45">
      <c r="I72" s="11"/>
    </row>
    <row r="73" spans="1:20" x14ac:dyDescent="0.45">
      <c r="I73" s="11"/>
    </row>
    <row r="74" spans="1:20" x14ac:dyDescent="0.45">
      <c r="I74" s="11"/>
    </row>
    <row r="75" spans="1:20" x14ac:dyDescent="0.45">
      <c r="I75" s="11"/>
    </row>
    <row r="76" spans="1:20" x14ac:dyDescent="0.45">
      <c r="I76" s="11"/>
    </row>
  </sheetData>
  <mergeCells count="14">
    <mergeCell ref="A6:A7"/>
    <mergeCell ref="C7"/>
    <mergeCell ref="E7"/>
    <mergeCell ref="G7"/>
    <mergeCell ref="I7"/>
    <mergeCell ref="C6:I6"/>
    <mergeCell ref="C2:Q2"/>
    <mergeCell ref="C3:Q3"/>
    <mergeCell ref="C4:Q4"/>
    <mergeCell ref="K7"/>
    <mergeCell ref="M7"/>
    <mergeCell ref="O7"/>
    <mergeCell ref="Q7"/>
    <mergeCell ref="K6:Q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59"/>
  <sheetViews>
    <sheetView rightToLeft="1" view="pageBreakPreview" zoomScale="60" zoomScaleNormal="100" workbookViewId="0">
      <selection activeCell="I69" sqref="I69"/>
    </sheetView>
  </sheetViews>
  <sheetFormatPr defaultColWidth="27.140625" defaultRowHeight="18.75" x14ac:dyDescent="0.45"/>
  <cols>
    <col min="1" max="1" width="27.425781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19" x14ac:dyDescent="0.4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9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9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9" ht="30" x14ac:dyDescent="0.45">
      <c r="A4" s="54" t="s">
        <v>203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19" s="17" customFormat="1" ht="20.25" thickBot="1" x14ac:dyDescent="0.5">
      <c r="A6" s="59" t="s">
        <v>3</v>
      </c>
      <c r="C6" s="56" t="s">
        <v>117</v>
      </c>
      <c r="D6" s="56" t="s">
        <v>117</v>
      </c>
      <c r="E6" s="56" t="s">
        <v>117</v>
      </c>
      <c r="F6" s="56" t="s">
        <v>117</v>
      </c>
      <c r="G6" s="56" t="s">
        <v>117</v>
      </c>
      <c r="H6" s="56" t="s">
        <v>117</v>
      </c>
      <c r="I6" s="56" t="s">
        <v>117</v>
      </c>
      <c r="K6" s="56" t="s">
        <v>118</v>
      </c>
      <c r="L6" s="56" t="s">
        <v>118</v>
      </c>
      <c r="M6" s="56" t="s">
        <v>118</v>
      </c>
      <c r="N6" s="56" t="s">
        <v>118</v>
      </c>
      <c r="O6" s="56" t="s">
        <v>118</v>
      </c>
      <c r="P6" s="56" t="s">
        <v>118</v>
      </c>
      <c r="Q6" s="56" t="s">
        <v>118</v>
      </c>
    </row>
    <row r="7" spans="1:19" s="17" customFormat="1" ht="19.5" x14ac:dyDescent="0.45">
      <c r="A7" s="59" t="s">
        <v>3</v>
      </c>
      <c r="C7" s="61" t="s">
        <v>7</v>
      </c>
      <c r="E7" s="61" t="s">
        <v>132</v>
      </c>
      <c r="G7" s="61" t="s">
        <v>133</v>
      </c>
      <c r="I7" s="61" t="s">
        <v>134</v>
      </c>
      <c r="K7" s="61" t="s">
        <v>7</v>
      </c>
      <c r="M7" s="61" t="s">
        <v>132</v>
      </c>
      <c r="O7" s="61" t="s">
        <v>133</v>
      </c>
      <c r="Q7" s="61" t="s">
        <v>134</v>
      </c>
    </row>
    <row r="8" spans="1:19" ht="19.5" x14ac:dyDescent="0.5">
      <c r="A8" s="43" t="s">
        <v>157</v>
      </c>
      <c r="C8" s="16">
        <v>5000000</v>
      </c>
      <c r="D8" s="9"/>
      <c r="E8" s="16">
        <v>79474297500</v>
      </c>
      <c r="F8" s="9"/>
      <c r="G8" s="16">
        <v>82009125000</v>
      </c>
      <c r="H8" s="9"/>
      <c r="I8" s="5">
        <v>-2534827500</v>
      </c>
      <c r="J8" s="9"/>
      <c r="K8" s="16">
        <v>5000000</v>
      </c>
      <c r="L8" s="9"/>
      <c r="M8" s="16">
        <v>79474297500</v>
      </c>
      <c r="N8" s="9"/>
      <c r="O8" s="16">
        <v>92085376000</v>
      </c>
      <c r="P8" s="9"/>
      <c r="Q8" s="5">
        <v>-12611078500</v>
      </c>
      <c r="R8" s="11"/>
      <c r="S8" s="14"/>
    </row>
    <row r="9" spans="1:19" ht="19.5" x14ac:dyDescent="0.5">
      <c r="A9" s="43" t="s">
        <v>39</v>
      </c>
      <c r="C9" s="16">
        <v>38645000</v>
      </c>
      <c r="D9" s="9"/>
      <c r="E9" s="16">
        <v>592744410517</v>
      </c>
      <c r="F9" s="9"/>
      <c r="G9" s="16">
        <v>605037230437</v>
      </c>
      <c r="H9" s="9"/>
      <c r="I9" s="5">
        <v>-12292819919</v>
      </c>
      <c r="J9" s="9"/>
      <c r="K9" s="16">
        <v>38645000</v>
      </c>
      <c r="L9" s="9"/>
      <c r="M9" s="16">
        <v>592744410517</v>
      </c>
      <c r="N9" s="9"/>
      <c r="O9" s="16">
        <v>793451496052</v>
      </c>
      <c r="P9" s="9"/>
      <c r="Q9" s="5">
        <v>-200707085534</v>
      </c>
      <c r="R9" s="11"/>
      <c r="S9" s="14"/>
    </row>
    <row r="10" spans="1:19" ht="19.5" x14ac:dyDescent="0.5">
      <c r="A10" s="43" t="s">
        <v>32</v>
      </c>
      <c r="C10" s="16">
        <v>14940887</v>
      </c>
      <c r="D10" s="9"/>
      <c r="E10" s="16">
        <v>221888711511</v>
      </c>
      <c r="F10" s="9"/>
      <c r="G10" s="16">
        <v>225898748466</v>
      </c>
      <c r="H10" s="9"/>
      <c r="I10" s="5">
        <v>-4010036954</v>
      </c>
      <c r="J10" s="9"/>
      <c r="K10" s="16">
        <v>14940887</v>
      </c>
      <c r="L10" s="9"/>
      <c r="M10" s="16">
        <v>221888711511</v>
      </c>
      <c r="N10" s="9"/>
      <c r="O10" s="16">
        <v>242532975837</v>
      </c>
      <c r="P10" s="9"/>
      <c r="Q10" s="5">
        <v>-20644264325</v>
      </c>
      <c r="R10" s="11"/>
      <c r="S10" s="14"/>
    </row>
    <row r="11" spans="1:19" ht="19.5" x14ac:dyDescent="0.5">
      <c r="A11" s="43" t="s">
        <v>205</v>
      </c>
      <c r="C11" s="16">
        <v>1800000</v>
      </c>
      <c r="D11" s="9"/>
      <c r="E11" s="16">
        <v>9787416300</v>
      </c>
      <c r="F11" s="9"/>
      <c r="G11" s="16">
        <v>9368498881</v>
      </c>
      <c r="H11" s="9"/>
      <c r="I11" s="5">
        <v>418917419</v>
      </c>
      <c r="J11" s="9"/>
      <c r="K11" s="16">
        <v>1800000</v>
      </c>
      <c r="L11" s="9"/>
      <c r="M11" s="16">
        <v>9787416300</v>
      </c>
      <c r="N11" s="9"/>
      <c r="O11" s="16">
        <v>9368498881</v>
      </c>
      <c r="P11" s="9"/>
      <c r="Q11" s="5">
        <v>418917419</v>
      </c>
      <c r="R11" s="11"/>
      <c r="S11" s="14"/>
    </row>
    <row r="12" spans="1:19" ht="19.5" x14ac:dyDescent="0.5">
      <c r="A12" s="43" t="s">
        <v>76</v>
      </c>
      <c r="C12" s="16">
        <v>4067871</v>
      </c>
      <c r="D12" s="9"/>
      <c r="E12" s="16">
        <v>33198507445</v>
      </c>
      <c r="F12" s="9"/>
      <c r="G12" s="16">
        <v>40800601720</v>
      </c>
      <c r="H12" s="9"/>
      <c r="I12" s="5">
        <v>-7602094274</v>
      </c>
      <c r="J12" s="9"/>
      <c r="K12" s="16">
        <v>4067871</v>
      </c>
      <c r="L12" s="9"/>
      <c r="M12" s="16">
        <v>33198507445</v>
      </c>
      <c r="N12" s="9"/>
      <c r="O12" s="16">
        <v>51637629729</v>
      </c>
      <c r="P12" s="9"/>
      <c r="Q12" s="5">
        <v>-18439122283</v>
      </c>
      <c r="R12" s="11"/>
      <c r="S12" s="14"/>
    </row>
    <row r="13" spans="1:19" ht="19.5" x14ac:dyDescent="0.5">
      <c r="A13" s="43" t="s">
        <v>154</v>
      </c>
      <c r="C13" s="16">
        <v>14516486</v>
      </c>
      <c r="D13" s="9"/>
      <c r="E13" s="16">
        <v>196249535552</v>
      </c>
      <c r="F13" s="9"/>
      <c r="G13" s="16">
        <v>206206313459</v>
      </c>
      <c r="H13" s="9"/>
      <c r="I13" s="5">
        <v>-9956777906</v>
      </c>
      <c r="J13" s="9"/>
      <c r="K13" s="16">
        <v>14516486</v>
      </c>
      <c r="L13" s="9"/>
      <c r="M13" s="16">
        <v>196249535552</v>
      </c>
      <c r="N13" s="9"/>
      <c r="O13" s="16">
        <v>190753201004</v>
      </c>
      <c r="P13" s="9"/>
      <c r="Q13" s="5">
        <v>5496334548</v>
      </c>
      <c r="R13" s="11"/>
      <c r="S13" s="14"/>
    </row>
    <row r="14" spans="1:19" ht="19.5" x14ac:dyDescent="0.5">
      <c r="A14" s="43" t="s">
        <v>56</v>
      </c>
      <c r="C14" s="16">
        <v>9487381</v>
      </c>
      <c r="D14" s="9"/>
      <c r="E14" s="16">
        <v>234830183967</v>
      </c>
      <c r="F14" s="9"/>
      <c r="G14" s="16">
        <v>242752166077</v>
      </c>
      <c r="H14" s="9"/>
      <c r="I14" s="5">
        <v>-7921982109</v>
      </c>
      <c r="J14" s="9"/>
      <c r="K14" s="16">
        <v>9487381</v>
      </c>
      <c r="L14" s="9"/>
      <c r="M14" s="16">
        <v>234830183967</v>
      </c>
      <c r="N14" s="9"/>
      <c r="O14" s="16">
        <v>363609219748</v>
      </c>
      <c r="P14" s="9"/>
      <c r="Q14" s="5">
        <v>-128779035780</v>
      </c>
      <c r="R14" s="11"/>
      <c r="S14" s="14"/>
    </row>
    <row r="15" spans="1:19" ht="19.5" x14ac:dyDescent="0.5">
      <c r="A15" s="43" t="s">
        <v>51</v>
      </c>
      <c r="C15" s="16">
        <v>4500000</v>
      </c>
      <c r="D15" s="9"/>
      <c r="E15" s="16">
        <v>50502710250</v>
      </c>
      <c r="F15" s="9"/>
      <c r="G15" s="16">
        <v>50502710250</v>
      </c>
      <c r="H15" s="9"/>
      <c r="I15" s="5">
        <v>0</v>
      </c>
      <c r="J15" s="9"/>
      <c r="K15" s="16">
        <v>4500000</v>
      </c>
      <c r="L15" s="9"/>
      <c r="M15" s="16">
        <v>50502710250</v>
      </c>
      <c r="N15" s="9"/>
      <c r="O15" s="16">
        <v>53947093500</v>
      </c>
      <c r="P15" s="9"/>
      <c r="Q15" s="5">
        <v>-3444383250</v>
      </c>
      <c r="R15" s="11"/>
      <c r="S15" s="14"/>
    </row>
    <row r="16" spans="1:19" ht="19.5" x14ac:dyDescent="0.5">
      <c r="A16" s="43" t="s">
        <v>52</v>
      </c>
      <c r="C16" s="16">
        <v>4271000</v>
      </c>
      <c r="D16" s="9"/>
      <c r="E16" s="16">
        <v>48017595190</v>
      </c>
      <c r="F16" s="9"/>
      <c r="G16" s="16">
        <v>53494403130</v>
      </c>
      <c r="H16" s="9"/>
      <c r="I16" s="5">
        <v>-5476807939</v>
      </c>
      <c r="J16" s="9"/>
      <c r="K16" s="16">
        <v>4271000</v>
      </c>
      <c r="L16" s="9"/>
      <c r="M16" s="16">
        <v>48017595190</v>
      </c>
      <c r="N16" s="9"/>
      <c r="O16" s="16">
        <v>61900666860</v>
      </c>
      <c r="P16" s="9"/>
      <c r="Q16" s="5">
        <v>-13883071669</v>
      </c>
      <c r="R16" s="11"/>
      <c r="S16" s="14"/>
    </row>
    <row r="17" spans="1:19" ht="19.5" x14ac:dyDescent="0.5">
      <c r="A17" s="43" t="s">
        <v>37</v>
      </c>
      <c r="C17" s="16">
        <v>20866134</v>
      </c>
      <c r="D17" s="9"/>
      <c r="E17" s="16">
        <v>191033640429</v>
      </c>
      <c r="F17" s="9"/>
      <c r="G17" s="16">
        <v>205967866391</v>
      </c>
      <c r="H17" s="9"/>
      <c r="I17" s="5">
        <v>-14934225961</v>
      </c>
      <c r="J17" s="9"/>
      <c r="K17" s="16">
        <v>20866134</v>
      </c>
      <c r="L17" s="9"/>
      <c r="M17" s="16">
        <v>191033640429</v>
      </c>
      <c r="N17" s="9"/>
      <c r="O17" s="16">
        <v>262846600619</v>
      </c>
      <c r="P17" s="9"/>
      <c r="Q17" s="5">
        <v>-71812960189</v>
      </c>
      <c r="R17" s="11"/>
      <c r="S17" s="14"/>
    </row>
    <row r="18" spans="1:19" ht="19.5" x14ac:dyDescent="0.5">
      <c r="A18" s="43" t="s">
        <v>197</v>
      </c>
      <c r="C18" s="16">
        <v>11199999</v>
      </c>
      <c r="D18" s="9"/>
      <c r="E18" s="16">
        <v>14918701067</v>
      </c>
      <c r="F18" s="9"/>
      <c r="G18" s="16">
        <v>20919581572</v>
      </c>
      <c r="H18" s="9"/>
      <c r="I18" s="5">
        <v>-6000880504</v>
      </c>
      <c r="J18" s="9"/>
      <c r="K18" s="16">
        <v>11199999</v>
      </c>
      <c r="L18" s="9"/>
      <c r="M18" s="16">
        <v>14918701067</v>
      </c>
      <c r="N18" s="9"/>
      <c r="O18" s="16">
        <v>19443198264</v>
      </c>
      <c r="P18" s="9"/>
      <c r="Q18" s="5">
        <v>-4524497196</v>
      </c>
      <c r="R18" s="11"/>
      <c r="S18" s="14"/>
    </row>
    <row r="19" spans="1:19" ht="19.5" x14ac:dyDescent="0.5">
      <c r="A19" s="43" t="s">
        <v>35</v>
      </c>
      <c r="C19" s="16">
        <v>45560570</v>
      </c>
      <c r="D19" s="9"/>
      <c r="E19" s="16">
        <v>138449954448</v>
      </c>
      <c r="F19" s="9"/>
      <c r="G19" s="16">
        <v>148277772608</v>
      </c>
      <c r="H19" s="9"/>
      <c r="I19" s="5">
        <v>-9827818159</v>
      </c>
      <c r="J19" s="9"/>
      <c r="K19" s="16">
        <v>45560570</v>
      </c>
      <c r="L19" s="9"/>
      <c r="M19" s="16">
        <v>138449954448</v>
      </c>
      <c r="N19" s="9"/>
      <c r="O19" s="16">
        <v>177691047307</v>
      </c>
      <c r="P19" s="9"/>
      <c r="Q19" s="5">
        <v>-39241092858</v>
      </c>
      <c r="R19" s="11"/>
      <c r="S19" s="14"/>
    </row>
    <row r="20" spans="1:19" ht="19.5" x14ac:dyDescent="0.5">
      <c r="A20" s="43" t="s">
        <v>20</v>
      </c>
      <c r="C20" s="16">
        <v>32569837</v>
      </c>
      <c r="D20" s="9"/>
      <c r="E20" s="16">
        <v>381066066950</v>
      </c>
      <c r="F20" s="9"/>
      <c r="G20" s="16">
        <v>422838041246</v>
      </c>
      <c r="H20" s="9"/>
      <c r="I20" s="5">
        <v>-41771974295</v>
      </c>
      <c r="J20" s="9"/>
      <c r="K20" s="16">
        <v>32569837</v>
      </c>
      <c r="L20" s="9"/>
      <c r="M20" s="16">
        <v>381066066950</v>
      </c>
      <c r="N20" s="9"/>
      <c r="O20" s="16">
        <v>396937347229</v>
      </c>
      <c r="P20" s="9"/>
      <c r="Q20" s="5">
        <v>-15871280278</v>
      </c>
      <c r="R20" s="11"/>
      <c r="S20" s="14"/>
    </row>
    <row r="21" spans="1:19" ht="19.5" x14ac:dyDescent="0.5">
      <c r="A21" s="43" t="s">
        <v>68</v>
      </c>
      <c r="C21" s="16">
        <v>3171861</v>
      </c>
      <c r="D21" s="9"/>
      <c r="E21" s="16">
        <v>136051450627</v>
      </c>
      <c r="F21" s="9"/>
      <c r="G21" s="16">
        <v>132267864514</v>
      </c>
      <c r="H21" s="9"/>
      <c r="I21" s="5">
        <v>3783586113</v>
      </c>
      <c r="J21" s="9"/>
      <c r="K21" s="16">
        <v>3171861</v>
      </c>
      <c r="L21" s="9"/>
      <c r="M21" s="16">
        <v>136051450627</v>
      </c>
      <c r="N21" s="9"/>
      <c r="O21" s="16">
        <v>139046789632</v>
      </c>
      <c r="P21" s="9"/>
      <c r="Q21" s="5">
        <v>-2995339004</v>
      </c>
      <c r="R21" s="11"/>
      <c r="S21" s="14"/>
    </row>
    <row r="22" spans="1:19" ht="19.5" x14ac:dyDescent="0.5">
      <c r="A22" s="43" t="s">
        <v>65</v>
      </c>
      <c r="C22" s="16">
        <v>7671027</v>
      </c>
      <c r="D22" s="9"/>
      <c r="E22" s="16">
        <v>34314229752</v>
      </c>
      <c r="F22" s="9"/>
      <c r="G22" s="16">
        <v>34924260503</v>
      </c>
      <c r="H22" s="9"/>
      <c r="I22" s="5">
        <v>-610030750</v>
      </c>
      <c r="J22" s="9"/>
      <c r="K22" s="16">
        <v>7671027</v>
      </c>
      <c r="L22" s="9"/>
      <c r="M22" s="16">
        <v>34314229752</v>
      </c>
      <c r="N22" s="9"/>
      <c r="O22" s="16">
        <v>42841524086</v>
      </c>
      <c r="P22" s="9"/>
      <c r="Q22" s="5">
        <v>-8527294333</v>
      </c>
      <c r="R22" s="11"/>
      <c r="S22" s="14"/>
    </row>
    <row r="23" spans="1:19" ht="19.5" x14ac:dyDescent="0.5">
      <c r="A23" s="43" t="s">
        <v>18</v>
      </c>
      <c r="C23" s="16">
        <v>25723446</v>
      </c>
      <c r="D23" s="9"/>
      <c r="E23" s="16">
        <v>81927534354</v>
      </c>
      <c r="F23" s="9"/>
      <c r="G23" s="16">
        <v>82592364533</v>
      </c>
      <c r="H23" s="9"/>
      <c r="I23" s="5">
        <v>-664830178</v>
      </c>
      <c r="J23" s="9"/>
      <c r="K23" s="16">
        <v>25723446</v>
      </c>
      <c r="L23" s="9"/>
      <c r="M23" s="16">
        <v>81927534354</v>
      </c>
      <c r="N23" s="9"/>
      <c r="O23" s="16">
        <v>83196483744</v>
      </c>
      <c r="P23" s="9"/>
      <c r="Q23" s="5">
        <v>-1268949389</v>
      </c>
      <c r="R23" s="11"/>
      <c r="S23" s="14"/>
    </row>
    <row r="24" spans="1:19" ht="19.5" x14ac:dyDescent="0.5">
      <c r="A24" s="43" t="s">
        <v>156</v>
      </c>
      <c r="C24" s="16">
        <v>3850000</v>
      </c>
      <c r="D24" s="9"/>
      <c r="E24" s="16">
        <v>112784415975</v>
      </c>
      <c r="F24" s="9"/>
      <c r="G24" s="16">
        <v>121548457800</v>
      </c>
      <c r="H24" s="9"/>
      <c r="I24" s="5">
        <v>-8764041825</v>
      </c>
      <c r="J24" s="9"/>
      <c r="K24" s="16">
        <v>3850000</v>
      </c>
      <c r="L24" s="9"/>
      <c r="M24" s="16">
        <v>112784415975</v>
      </c>
      <c r="N24" s="9"/>
      <c r="O24" s="16">
        <v>172852672579</v>
      </c>
      <c r="P24" s="9"/>
      <c r="Q24" s="5">
        <v>-60068256604</v>
      </c>
      <c r="R24" s="11"/>
      <c r="S24" s="14"/>
    </row>
    <row r="25" spans="1:19" ht="19.5" x14ac:dyDescent="0.5">
      <c r="A25" s="43" t="s">
        <v>30</v>
      </c>
      <c r="C25" s="16">
        <v>3333286</v>
      </c>
      <c r="D25" s="9"/>
      <c r="E25" s="16">
        <v>49900601401</v>
      </c>
      <c r="F25" s="9"/>
      <c r="G25" s="16">
        <v>51126578992</v>
      </c>
      <c r="H25" s="9"/>
      <c r="I25" s="5">
        <v>-1225977590</v>
      </c>
      <c r="J25" s="9"/>
      <c r="K25" s="16">
        <v>3333286</v>
      </c>
      <c r="L25" s="9"/>
      <c r="M25" s="16">
        <v>49900601401</v>
      </c>
      <c r="N25" s="9"/>
      <c r="O25" s="16">
        <v>56461238239</v>
      </c>
      <c r="P25" s="9"/>
      <c r="Q25" s="5">
        <v>-6560636837</v>
      </c>
      <c r="R25" s="11"/>
      <c r="S25" s="14"/>
    </row>
    <row r="26" spans="1:19" ht="19.5" x14ac:dyDescent="0.5">
      <c r="A26" s="43" t="s">
        <v>62</v>
      </c>
      <c r="C26" s="16">
        <v>2209396</v>
      </c>
      <c r="D26" s="9"/>
      <c r="E26" s="16">
        <v>90595316369</v>
      </c>
      <c r="F26" s="9"/>
      <c r="G26" s="16">
        <v>92747641461</v>
      </c>
      <c r="H26" s="9"/>
      <c r="I26" s="5">
        <v>-2152325091</v>
      </c>
      <c r="J26" s="9"/>
      <c r="K26" s="16">
        <v>2209396</v>
      </c>
      <c r="L26" s="9"/>
      <c r="M26" s="16">
        <v>90595316369</v>
      </c>
      <c r="N26" s="9"/>
      <c r="O26" s="16">
        <v>104958791982</v>
      </c>
      <c r="P26" s="9"/>
      <c r="Q26" s="5">
        <v>-14363475612</v>
      </c>
      <c r="R26" s="11"/>
      <c r="S26" s="14"/>
    </row>
    <row r="27" spans="1:19" ht="19.5" x14ac:dyDescent="0.5">
      <c r="A27" s="43" t="s">
        <v>43</v>
      </c>
      <c r="C27" s="16">
        <v>2708474</v>
      </c>
      <c r="D27" s="9"/>
      <c r="E27" s="16">
        <v>12317540502</v>
      </c>
      <c r="F27" s="9"/>
      <c r="G27" s="16">
        <v>13515640070</v>
      </c>
      <c r="H27" s="9"/>
      <c r="I27" s="5">
        <v>-1198099567</v>
      </c>
      <c r="J27" s="9"/>
      <c r="K27" s="16">
        <v>2708474</v>
      </c>
      <c r="L27" s="9"/>
      <c r="M27" s="16">
        <v>12317540502</v>
      </c>
      <c r="N27" s="9"/>
      <c r="O27" s="16">
        <v>17904184556</v>
      </c>
      <c r="P27" s="9"/>
      <c r="Q27" s="5">
        <v>-5586644053</v>
      </c>
      <c r="R27" s="11"/>
      <c r="S27" s="14"/>
    </row>
    <row r="28" spans="1:19" ht="19.5" x14ac:dyDescent="0.5">
      <c r="A28" s="43" t="s">
        <v>191</v>
      </c>
      <c r="C28" s="16">
        <v>4174960</v>
      </c>
      <c r="D28" s="9"/>
      <c r="E28" s="16">
        <v>114543284068</v>
      </c>
      <c r="F28" s="9"/>
      <c r="G28" s="16">
        <v>120892966120</v>
      </c>
      <c r="H28" s="9"/>
      <c r="I28" s="5">
        <v>-6349682051</v>
      </c>
      <c r="J28" s="9"/>
      <c r="K28" s="16">
        <v>4174960</v>
      </c>
      <c r="L28" s="9"/>
      <c r="M28" s="16">
        <v>114543284068</v>
      </c>
      <c r="N28" s="9"/>
      <c r="O28" s="16">
        <v>121169180403</v>
      </c>
      <c r="P28" s="9"/>
      <c r="Q28" s="5">
        <v>-6625896334</v>
      </c>
      <c r="R28" s="11"/>
      <c r="S28" s="14"/>
    </row>
    <row r="29" spans="1:19" ht="19.5" x14ac:dyDescent="0.5">
      <c r="A29" s="43" t="s">
        <v>187</v>
      </c>
      <c r="C29" s="16">
        <v>35100000</v>
      </c>
      <c r="D29" s="9"/>
      <c r="E29" s="16">
        <v>120688505145</v>
      </c>
      <c r="F29" s="9"/>
      <c r="G29" s="16">
        <v>122467954050</v>
      </c>
      <c r="H29" s="9"/>
      <c r="I29" s="5">
        <v>-1779448905</v>
      </c>
      <c r="J29" s="9"/>
      <c r="K29" s="16">
        <v>35100000</v>
      </c>
      <c r="L29" s="9"/>
      <c r="M29" s="16">
        <v>120688505145</v>
      </c>
      <c r="N29" s="9"/>
      <c r="O29" s="16">
        <v>101458854289</v>
      </c>
      <c r="P29" s="9"/>
      <c r="Q29" s="5">
        <v>19229650856</v>
      </c>
      <c r="R29" s="11"/>
      <c r="S29" s="14"/>
    </row>
    <row r="30" spans="1:19" ht="19.5" x14ac:dyDescent="0.5">
      <c r="A30" s="43" t="s">
        <v>59</v>
      </c>
      <c r="C30" s="16">
        <v>70800000</v>
      </c>
      <c r="D30" s="9"/>
      <c r="E30" s="16">
        <v>491243605200</v>
      </c>
      <c r="F30" s="9"/>
      <c r="G30" s="16">
        <v>517080952871</v>
      </c>
      <c r="H30" s="9"/>
      <c r="I30" s="5">
        <v>-25837347671</v>
      </c>
      <c r="J30" s="9"/>
      <c r="K30" s="16">
        <v>70800000</v>
      </c>
      <c r="L30" s="9"/>
      <c r="M30" s="16">
        <v>491243605200</v>
      </c>
      <c r="N30" s="9"/>
      <c r="O30" s="16">
        <v>557399621661</v>
      </c>
      <c r="P30" s="9"/>
      <c r="Q30" s="5">
        <v>-66156016461</v>
      </c>
      <c r="R30" s="11"/>
      <c r="S30" s="14"/>
    </row>
    <row r="31" spans="1:19" ht="19.5" x14ac:dyDescent="0.5">
      <c r="A31" s="43" t="s">
        <v>40</v>
      </c>
      <c r="C31" s="16">
        <v>13570000</v>
      </c>
      <c r="D31" s="9"/>
      <c r="E31" s="16">
        <v>274911088230</v>
      </c>
      <c r="F31" s="9"/>
      <c r="G31" s="16">
        <v>280441684215</v>
      </c>
      <c r="H31" s="9"/>
      <c r="I31" s="5">
        <v>-5530595985</v>
      </c>
      <c r="J31" s="9"/>
      <c r="K31" s="16">
        <v>13570000</v>
      </c>
      <c r="L31" s="9"/>
      <c r="M31" s="16">
        <v>274911088230</v>
      </c>
      <c r="N31" s="9"/>
      <c r="O31" s="16">
        <v>291726137997</v>
      </c>
      <c r="P31" s="9"/>
      <c r="Q31" s="5">
        <v>-16815049767</v>
      </c>
      <c r="R31" s="11"/>
      <c r="S31" s="14"/>
    </row>
    <row r="32" spans="1:19" ht="19.5" x14ac:dyDescent="0.5">
      <c r="A32" s="43" t="s">
        <v>158</v>
      </c>
      <c r="C32" s="16">
        <v>1500000</v>
      </c>
      <c r="D32" s="9"/>
      <c r="E32" s="16">
        <v>196866632250</v>
      </c>
      <c r="F32" s="9"/>
      <c r="G32" s="16">
        <v>209660055750</v>
      </c>
      <c r="H32" s="9"/>
      <c r="I32" s="5">
        <v>-12793423500</v>
      </c>
      <c r="J32" s="9"/>
      <c r="K32" s="16">
        <v>1500000</v>
      </c>
      <c r="L32" s="9"/>
      <c r="M32" s="16">
        <v>196866632250</v>
      </c>
      <c r="N32" s="9"/>
      <c r="O32" s="16">
        <v>223993237762</v>
      </c>
      <c r="P32" s="9"/>
      <c r="Q32" s="5">
        <v>-27126605512</v>
      </c>
      <c r="R32" s="11"/>
      <c r="S32" s="14"/>
    </row>
    <row r="33" spans="1:19" ht="19.5" x14ac:dyDescent="0.5">
      <c r="A33" s="43" t="s">
        <v>204</v>
      </c>
      <c r="C33" s="16">
        <v>4000414</v>
      </c>
      <c r="D33" s="9"/>
      <c r="E33" s="16">
        <v>28989498102</v>
      </c>
      <c r="F33" s="9"/>
      <c r="G33" s="16">
        <v>31051515652</v>
      </c>
      <c r="H33" s="9"/>
      <c r="I33" s="5">
        <v>-2062017549</v>
      </c>
      <c r="J33" s="9"/>
      <c r="K33" s="16">
        <v>4000414</v>
      </c>
      <c r="L33" s="9"/>
      <c r="M33" s="16">
        <v>28989498102</v>
      </c>
      <c r="N33" s="9"/>
      <c r="O33" s="16">
        <v>31051515652</v>
      </c>
      <c r="P33" s="9"/>
      <c r="Q33" s="5">
        <v>-2062017549</v>
      </c>
      <c r="R33" s="11"/>
      <c r="S33" s="14"/>
    </row>
    <row r="34" spans="1:19" ht="19.5" x14ac:dyDescent="0.5">
      <c r="A34" s="43" t="s">
        <v>29</v>
      </c>
      <c r="C34" s="16">
        <v>9500000</v>
      </c>
      <c r="D34" s="9"/>
      <c r="E34" s="16">
        <v>251196435000</v>
      </c>
      <c r="F34" s="9"/>
      <c r="G34" s="16">
        <v>254973825000</v>
      </c>
      <c r="H34" s="9"/>
      <c r="I34" s="5">
        <v>-3777390000</v>
      </c>
      <c r="J34" s="9"/>
      <c r="K34" s="16">
        <v>9500000</v>
      </c>
      <c r="L34" s="9"/>
      <c r="M34" s="16">
        <v>251196435000</v>
      </c>
      <c r="N34" s="9"/>
      <c r="O34" s="16">
        <v>319731204671</v>
      </c>
      <c r="P34" s="9"/>
      <c r="Q34" s="5">
        <v>-68534769671</v>
      </c>
      <c r="R34" s="11"/>
      <c r="S34" s="14"/>
    </row>
    <row r="35" spans="1:19" ht="19.5" x14ac:dyDescent="0.5">
      <c r="A35" s="43" t="s">
        <v>24</v>
      </c>
      <c r="C35" s="16">
        <v>30726031</v>
      </c>
      <c r="D35" s="9"/>
      <c r="E35" s="16">
        <v>79809410644</v>
      </c>
      <c r="F35" s="9"/>
      <c r="G35" s="16">
        <v>86874697076</v>
      </c>
      <c r="H35" s="9"/>
      <c r="I35" s="5">
        <v>-7065286431</v>
      </c>
      <c r="J35" s="9"/>
      <c r="K35" s="16">
        <v>30726031</v>
      </c>
      <c r="L35" s="9"/>
      <c r="M35" s="16">
        <v>79809410644</v>
      </c>
      <c r="N35" s="9"/>
      <c r="O35" s="16">
        <v>115191943208</v>
      </c>
      <c r="P35" s="9"/>
      <c r="Q35" s="5">
        <v>-35382532563</v>
      </c>
      <c r="R35" s="11"/>
      <c r="S35" s="14"/>
    </row>
    <row r="36" spans="1:19" ht="19.5" x14ac:dyDescent="0.5">
      <c r="A36" s="43" t="s">
        <v>155</v>
      </c>
      <c r="C36" s="16">
        <v>11162523</v>
      </c>
      <c r="D36" s="9"/>
      <c r="E36" s="16">
        <v>38947332018</v>
      </c>
      <c r="F36" s="9"/>
      <c r="G36" s="16">
        <v>41155457110</v>
      </c>
      <c r="H36" s="9"/>
      <c r="I36" s="5">
        <v>-2208125091</v>
      </c>
      <c r="J36" s="9"/>
      <c r="K36" s="16">
        <v>11162523</v>
      </c>
      <c r="L36" s="9"/>
      <c r="M36" s="16">
        <v>38947332018</v>
      </c>
      <c r="N36" s="9"/>
      <c r="O36" s="16">
        <v>53326263993</v>
      </c>
      <c r="P36" s="9"/>
      <c r="Q36" s="5">
        <v>-14378931974</v>
      </c>
      <c r="R36" s="11"/>
      <c r="S36" s="14"/>
    </row>
    <row r="37" spans="1:19" ht="19.5" x14ac:dyDescent="0.5">
      <c r="A37" s="43" t="s">
        <v>196</v>
      </c>
      <c r="C37" s="16">
        <v>1151400</v>
      </c>
      <c r="D37" s="9"/>
      <c r="E37" s="16">
        <v>34817185751</v>
      </c>
      <c r="F37" s="9"/>
      <c r="G37" s="16">
        <v>34341500898</v>
      </c>
      <c r="H37" s="9"/>
      <c r="I37" s="5">
        <v>475684853</v>
      </c>
      <c r="J37" s="9"/>
      <c r="K37" s="16">
        <v>1151400</v>
      </c>
      <c r="L37" s="9"/>
      <c r="M37" s="16">
        <v>34817185751</v>
      </c>
      <c r="N37" s="9"/>
      <c r="O37" s="16">
        <v>34428334781</v>
      </c>
      <c r="P37" s="9"/>
      <c r="Q37" s="5">
        <v>388850970</v>
      </c>
      <c r="R37" s="11"/>
      <c r="S37" s="14"/>
    </row>
    <row r="38" spans="1:19" ht="19.5" x14ac:dyDescent="0.5">
      <c r="A38" s="43" t="s">
        <v>57</v>
      </c>
      <c r="C38" s="16">
        <v>9683080</v>
      </c>
      <c r="D38" s="9"/>
      <c r="E38" s="16">
        <v>193471860047</v>
      </c>
      <c r="F38" s="9"/>
      <c r="G38" s="16">
        <v>202808561751</v>
      </c>
      <c r="H38" s="9"/>
      <c r="I38" s="5">
        <v>-9336701703</v>
      </c>
      <c r="J38" s="9"/>
      <c r="K38" s="16">
        <v>9683080</v>
      </c>
      <c r="L38" s="9"/>
      <c r="M38" s="16">
        <v>193471860047</v>
      </c>
      <c r="N38" s="9"/>
      <c r="O38" s="16">
        <v>189717928451</v>
      </c>
      <c r="P38" s="9"/>
      <c r="Q38" s="5">
        <v>3753931596</v>
      </c>
      <c r="R38" s="11"/>
      <c r="S38" s="14"/>
    </row>
    <row r="39" spans="1:19" ht="19.5" x14ac:dyDescent="0.5">
      <c r="A39" s="43" t="s">
        <v>171</v>
      </c>
      <c r="C39" s="16">
        <v>22948997</v>
      </c>
      <c r="D39" s="9"/>
      <c r="E39" s="16">
        <v>75486398598</v>
      </c>
      <c r="F39" s="9"/>
      <c r="G39" s="16">
        <v>80094513592</v>
      </c>
      <c r="H39" s="9"/>
      <c r="I39" s="5">
        <v>-4608114993</v>
      </c>
      <c r="J39" s="9"/>
      <c r="K39" s="16">
        <v>22948997</v>
      </c>
      <c r="L39" s="9"/>
      <c r="M39" s="16">
        <v>75486398598</v>
      </c>
      <c r="N39" s="9"/>
      <c r="O39" s="16">
        <v>98446507252</v>
      </c>
      <c r="P39" s="9"/>
      <c r="Q39" s="5">
        <v>-22960108653</v>
      </c>
      <c r="R39" s="11"/>
      <c r="S39" s="14"/>
    </row>
    <row r="40" spans="1:19" ht="19.5" x14ac:dyDescent="0.5">
      <c r="A40" s="43" t="s">
        <v>64</v>
      </c>
      <c r="C40" s="16">
        <v>2500000</v>
      </c>
      <c r="D40" s="9"/>
      <c r="E40" s="16">
        <v>16923701250</v>
      </c>
      <c r="F40" s="9"/>
      <c r="G40" s="16">
        <v>16788216078</v>
      </c>
      <c r="H40" s="9"/>
      <c r="I40" s="5">
        <v>135485172</v>
      </c>
      <c r="J40" s="9"/>
      <c r="K40" s="16">
        <v>2500000</v>
      </c>
      <c r="L40" s="9"/>
      <c r="M40" s="16">
        <v>16923701250</v>
      </c>
      <c r="N40" s="9"/>
      <c r="O40" s="16">
        <v>15954502538</v>
      </c>
      <c r="P40" s="9"/>
      <c r="Q40" s="5">
        <v>969198712</v>
      </c>
      <c r="R40" s="11"/>
      <c r="S40" s="14"/>
    </row>
    <row r="41" spans="1:19" ht="19.5" x14ac:dyDescent="0.5">
      <c r="A41" s="43" t="s">
        <v>17</v>
      </c>
      <c r="C41" s="16">
        <v>115337017</v>
      </c>
      <c r="D41" s="9"/>
      <c r="E41" s="16">
        <v>792236763684</v>
      </c>
      <c r="F41" s="9"/>
      <c r="G41" s="16">
        <v>668413940995</v>
      </c>
      <c r="H41" s="9"/>
      <c r="I41" s="5">
        <v>123822822689</v>
      </c>
      <c r="J41" s="9"/>
      <c r="K41" s="16">
        <v>115337017</v>
      </c>
      <c r="L41" s="9"/>
      <c r="M41" s="16">
        <v>792236763684</v>
      </c>
      <c r="N41" s="9"/>
      <c r="O41" s="16">
        <v>580753758813</v>
      </c>
      <c r="P41" s="9"/>
      <c r="Q41" s="5">
        <v>211483004871</v>
      </c>
      <c r="R41" s="11"/>
      <c r="S41" s="14"/>
    </row>
    <row r="42" spans="1:19" ht="19.5" x14ac:dyDescent="0.5">
      <c r="A42" s="43" t="s">
        <v>42</v>
      </c>
      <c r="C42" s="16">
        <v>4208399</v>
      </c>
      <c r="D42" s="9"/>
      <c r="E42" s="16">
        <v>136293837065</v>
      </c>
      <c r="F42" s="9"/>
      <c r="G42" s="16">
        <v>117887057351</v>
      </c>
      <c r="H42" s="9"/>
      <c r="I42" s="5">
        <v>18406779714</v>
      </c>
      <c r="J42" s="9"/>
      <c r="K42" s="16">
        <v>4208399</v>
      </c>
      <c r="L42" s="9"/>
      <c r="M42" s="16">
        <v>136293837065</v>
      </c>
      <c r="N42" s="9"/>
      <c r="O42" s="16">
        <v>120062404044</v>
      </c>
      <c r="P42" s="9"/>
      <c r="Q42" s="5">
        <v>16231433021</v>
      </c>
      <c r="R42" s="11"/>
      <c r="S42" s="14"/>
    </row>
    <row r="43" spans="1:19" ht="19.5" x14ac:dyDescent="0.5">
      <c r="A43" s="43" t="s">
        <v>192</v>
      </c>
      <c r="C43" s="16">
        <v>4000000</v>
      </c>
      <c r="D43" s="9"/>
      <c r="E43" s="16">
        <v>13332198600</v>
      </c>
      <c r="F43" s="9"/>
      <c r="G43" s="16">
        <v>13996224000</v>
      </c>
      <c r="H43" s="9"/>
      <c r="I43" s="5">
        <v>-664025400</v>
      </c>
      <c r="J43" s="9"/>
      <c r="K43" s="16">
        <v>4000000</v>
      </c>
      <c r="L43" s="9"/>
      <c r="M43" s="16">
        <v>13332198600</v>
      </c>
      <c r="N43" s="9"/>
      <c r="O43" s="16">
        <v>16071493393</v>
      </c>
      <c r="P43" s="9"/>
      <c r="Q43" s="5">
        <v>-2739294793</v>
      </c>
      <c r="R43" s="11"/>
      <c r="S43" s="14"/>
    </row>
    <row r="44" spans="1:19" ht="19.5" x14ac:dyDescent="0.5">
      <c r="A44" s="43" t="s">
        <v>46</v>
      </c>
      <c r="C44" s="16">
        <v>16900000</v>
      </c>
      <c r="D44" s="9"/>
      <c r="E44" s="16">
        <v>139771382400</v>
      </c>
      <c r="F44" s="9"/>
      <c r="G44" s="16">
        <v>162450633150</v>
      </c>
      <c r="H44" s="9"/>
      <c r="I44" s="5">
        <v>-22679250750</v>
      </c>
      <c r="J44" s="9"/>
      <c r="K44" s="16">
        <v>16900000</v>
      </c>
      <c r="L44" s="9"/>
      <c r="M44" s="16">
        <v>139771382400</v>
      </c>
      <c r="N44" s="9"/>
      <c r="O44" s="16">
        <v>177532406296</v>
      </c>
      <c r="P44" s="9"/>
      <c r="Q44" s="5">
        <v>-37761023896</v>
      </c>
      <c r="R44" s="11"/>
      <c r="S44" s="14"/>
    </row>
    <row r="45" spans="1:19" ht="19.5" x14ac:dyDescent="0.5">
      <c r="A45" s="43" t="s">
        <v>33</v>
      </c>
      <c r="C45" s="16">
        <v>11450305</v>
      </c>
      <c r="D45" s="9"/>
      <c r="E45" s="16">
        <v>332928638793</v>
      </c>
      <c r="F45" s="9"/>
      <c r="G45" s="16">
        <v>346701071372</v>
      </c>
      <c r="H45" s="9"/>
      <c r="I45" s="5">
        <v>-13772432578</v>
      </c>
      <c r="J45" s="9"/>
      <c r="K45" s="16">
        <v>11450305</v>
      </c>
      <c r="L45" s="9"/>
      <c r="M45" s="16">
        <v>332928638793</v>
      </c>
      <c r="N45" s="9"/>
      <c r="O45" s="16">
        <v>371574470857</v>
      </c>
      <c r="P45" s="9"/>
      <c r="Q45" s="5">
        <v>-38645832063</v>
      </c>
      <c r="R45" s="11"/>
      <c r="S45" s="14"/>
    </row>
    <row r="46" spans="1:19" ht="19.5" x14ac:dyDescent="0.5">
      <c r="A46" s="43" t="s">
        <v>16</v>
      </c>
      <c r="C46" s="16">
        <v>14192003</v>
      </c>
      <c r="D46" s="9"/>
      <c r="E46" s="16">
        <v>44467030954</v>
      </c>
      <c r="F46" s="9"/>
      <c r="G46" s="16">
        <v>42322681746</v>
      </c>
      <c r="H46" s="9"/>
      <c r="I46" s="5">
        <v>2144349208</v>
      </c>
      <c r="J46" s="9"/>
      <c r="K46" s="16">
        <v>14192003</v>
      </c>
      <c r="L46" s="9"/>
      <c r="M46" s="16">
        <v>44467030954</v>
      </c>
      <c r="N46" s="9"/>
      <c r="O46" s="16">
        <v>50646142798</v>
      </c>
      <c r="P46" s="9"/>
      <c r="Q46" s="5">
        <v>-6179111843</v>
      </c>
      <c r="R46" s="11"/>
      <c r="S46" s="14"/>
    </row>
    <row r="47" spans="1:19" ht="19.5" x14ac:dyDescent="0.5">
      <c r="A47" s="43" t="s">
        <v>49</v>
      </c>
      <c r="C47" s="16">
        <v>158986973</v>
      </c>
      <c r="D47" s="9"/>
      <c r="E47" s="16">
        <v>850260582747</v>
      </c>
      <c r="F47" s="9"/>
      <c r="G47" s="16">
        <v>885029602859</v>
      </c>
      <c r="H47" s="9"/>
      <c r="I47" s="5">
        <v>-34769020111</v>
      </c>
      <c r="J47" s="9"/>
      <c r="K47" s="16">
        <v>158986973</v>
      </c>
      <c r="L47" s="9"/>
      <c r="M47" s="16">
        <v>850260582747</v>
      </c>
      <c r="N47" s="9"/>
      <c r="O47" s="16">
        <v>959885260298</v>
      </c>
      <c r="P47" s="9"/>
      <c r="Q47" s="5">
        <v>-109624677550</v>
      </c>
      <c r="R47" s="11"/>
      <c r="S47" s="14"/>
    </row>
    <row r="48" spans="1:19" ht="19.5" x14ac:dyDescent="0.5">
      <c r="A48" s="43" t="s">
        <v>31</v>
      </c>
      <c r="C48" s="16">
        <v>11000000</v>
      </c>
      <c r="D48" s="9"/>
      <c r="E48" s="16">
        <v>186215386500</v>
      </c>
      <c r="F48" s="9"/>
      <c r="G48" s="16">
        <v>191901352500</v>
      </c>
      <c r="H48" s="9"/>
      <c r="I48" s="5">
        <v>-5685966000</v>
      </c>
      <c r="J48" s="9"/>
      <c r="K48" s="16">
        <v>11000000</v>
      </c>
      <c r="L48" s="9"/>
      <c r="M48" s="16">
        <v>186215386500</v>
      </c>
      <c r="N48" s="9"/>
      <c r="O48" s="16">
        <v>218472310145</v>
      </c>
      <c r="P48" s="9"/>
      <c r="Q48" s="5">
        <v>-32256923645</v>
      </c>
      <c r="R48" s="11"/>
      <c r="S48" s="14"/>
    </row>
    <row r="49" spans="1:19" ht="19.5" x14ac:dyDescent="0.5">
      <c r="A49" s="43" t="s">
        <v>36</v>
      </c>
      <c r="C49" s="16">
        <v>96412732</v>
      </c>
      <c r="D49" s="9"/>
      <c r="E49" s="16">
        <v>750419966995</v>
      </c>
      <c r="F49" s="9"/>
      <c r="G49" s="16">
        <v>728376979458</v>
      </c>
      <c r="H49" s="9"/>
      <c r="I49" s="5">
        <v>22042987537</v>
      </c>
      <c r="J49" s="9"/>
      <c r="K49" s="16">
        <v>96412732</v>
      </c>
      <c r="L49" s="9"/>
      <c r="M49" s="16">
        <v>750419966995</v>
      </c>
      <c r="N49" s="9"/>
      <c r="O49" s="16">
        <v>780812580553</v>
      </c>
      <c r="P49" s="9"/>
      <c r="Q49" s="5">
        <v>-30392613557</v>
      </c>
      <c r="R49" s="11"/>
      <c r="S49" s="14"/>
    </row>
    <row r="50" spans="1:19" ht="19.5" x14ac:dyDescent="0.5">
      <c r="A50" s="43" t="s">
        <v>26</v>
      </c>
      <c r="C50" s="16">
        <v>1000000</v>
      </c>
      <c r="D50" s="9"/>
      <c r="E50" s="16">
        <v>62525745000</v>
      </c>
      <c r="F50" s="9"/>
      <c r="G50" s="16">
        <v>61879612500</v>
      </c>
      <c r="H50" s="9"/>
      <c r="I50" s="5">
        <v>646132500</v>
      </c>
      <c r="J50" s="9"/>
      <c r="K50" s="16">
        <v>1000000</v>
      </c>
      <c r="L50" s="9"/>
      <c r="M50" s="16">
        <v>62525745000</v>
      </c>
      <c r="N50" s="9"/>
      <c r="O50" s="16">
        <v>78977272500</v>
      </c>
      <c r="P50" s="9"/>
      <c r="Q50" s="5">
        <v>-16451527500</v>
      </c>
      <c r="R50" s="50"/>
      <c r="S50" s="14"/>
    </row>
    <row r="51" spans="1:19" ht="19.5" x14ac:dyDescent="0.5">
      <c r="A51" s="43" t="s">
        <v>61</v>
      </c>
      <c r="C51" s="16">
        <v>1000000</v>
      </c>
      <c r="D51" s="9"/>
      <c r="E51" s="16">
        <v>18141412500</v>
      </c>
      <c r="F51" s="9"/>
      <c r="G51" s="16">
        <v>17922721500</v>
      </c>
      <c r="H51" s="9"/>
      <c r="I51" s="5">
        <v>218691000</v>
      </c>
      <c r="J51" s="9"/>
      <c r="K51" s="16">
        <v>1000000</v>
      </c>
      <c r="L51" s="9"/>
      <c r="M51" s="16">
        <v>18141412500</v>
      </c>
      <c r="N51" s="9"/>
      <c r="O51" s="16">
        <v>13851733597</v>
      </c>
      <c r="P51" s="9"/>
      <c r="Q51" s="5">
        <v>4289678903</v>
      </c>
      <c r="R51" s="11"/>
      <c r="S51" s="14"/>
    </row>
    <row r="52" spans="1:19" ht="19.5" x14ac:dyDescent="0.5">
      <c r="A52" s="43" t="s">
        <v>131</v>
      </c>
      <c r="C52" s="16">
        <v>1800000</v>
      </c>
      <c r="D52" s="9"/>
      <c r="E52" s="16">
        <v>288129368700</v>
      </c>
      <c r="F52" s="9"/>
      <c r="G52" s="16">
        <v>302354224200</v>
      </c>
      <c r="H52" s="9"/>
      <c r="I52" s="5">
        <v>-14224855500</v>
      </c>
      <c r="J52" s="9"/>
      <c r="K52" s="16">
        <v>1800000</v>
      </c>
      <c r="L52" s="9"/>
      <c r="M52" s="16">
        <v>288129368700</v>
      </c>
      <c r="N52" s="9"/>
      <c r="O52" s="16">
        <v>259242158688</v>
      </c>
      <c r="P52" s="9"/>
      <c r="Q52" s="5">
        <v>28887210012</v>
      </c>
      <c r="R52" s="11"/>
      <c r="S52" s="14"/>
    </row>
    <row r="53" spans="1:19" ht="19.5" x14ac:dyDescent="0.5">
      <c r="A53" s="43" t="s">
        <v>169</v>
      </c>
      <c r="C53" s="16">
        <v>14700697</v>
      </c>
      <c r="D53" s="9"/>
      <c r="E53" s="16">
        <v>74483622365</v>
      </c>
      <c r="F53" s="9"/>
      <c r="G53" s="16">
        <v>62033152235</v>
      </c>
      <c r="H53" s="9"/>
      <c r="I53" s="5">
        <v>12450470130</v>
      </c>
      <c r="J53" s="9"/>
      <c r="K53" s="16">
        <v>14700697</v>
      </c>
      <c r="L53" s="9"/>
      <c r="M53" s="16">
        <v>74483622365</v>
      </c>
      <c r="N53" s="9"/>
      <c r="O53" s="16">
        <v>64155358701</v>
      </c>
      <c r="P53" s="9"/>
      <c r="Q53" s="5">
        <v>10328263664</v>
      </c>
      <c r="R53" s="11"/>
      <c r="S53" s="14"/>
    </row>
    <row r="54" spans="1:19" ht="19.5" x14ac:dyDescent="0.5">
      <c r="A54" s="43" t="s">
        <v>44</v>
      </c>
      <c r="C54" s="16">
        <v>6666666</v>
      </c>
      <c r="D54" s="9"/>
      <c r="E54" s="16">
        <v>39364376063</v>
      </c>
      <c r="F54" s="9"/>
      <c r="G54" s="16">
        <v>42744145725</v>
      </c>
      <c r="H54" s="9"/>
      <c r="I54" s="5">
        <v>-3379769661</v>
      </c>
      <c r="J54" s="9"/>
      <c r="K54" s="16">
        <v>6666666</v>
      </c>
      <c r="L54" s="9"/>
      <c r="M54" s="16">
        <v>39364376063</v>
      </c>
      <c r="N54" s="9"/>
      <c r="O54" s="16">
        <v>62956493704</v>
      </c>
      <c r="P54" s="9"/>
      <c r="Q54" s="5">
        <v>-23592117640</v>
      </c>
      <c r="R54" s="11"/>
      <c r="S54" s="14"/>
    </row>
    <row r="55" spans="1:19" ht="19.5" x14ac:dyDescent="0.5">
      <c r="A55" s="43" t="s">
        <v>53</v>
      </c>
      <c r="C55" s="16">
        <v>64083212</v>
      </c>
      <c r="D55" s="9"/>
      <c r="E55" s="16">
        <v>106445903120</v>
      </c>
      <c r="F55" s="9"/>
      <c r="G55" s="16">
        <v>127021622275</v>
      </c>
      <c r="H55" s="9"/>
      <c r="I55" s="5">
        <v>-20575719154</v>
      </c>
      <c r="J55" s="9"/>
      <c r="K55" s="16">
        <v>64083212</v>
      </c>
      <c r="L55" s="9"/>
      <c r="M55" s="16">
        <v>106445903120</v>
      </c>
      <c r="N55" s="9"/>
      <c r="O55" s="16">
        <v>159828109465</v>
      </c>
      <c r="P55" s="9"/>
      <c r="Q55" s="5">
        <v>-53382206344</v>
      </c>
      <c r="R55" s="11"/>
      <c r="S55" s="14"/>
    </row>
    <row r="56" spans="1:19" ht="19.5" x14ac:dyDescent="0.5">
      <c r="A56" s="43" t="s">
        <v>60</v>
      </c>
      <c r="C56" s="16">
        <v>13000000</v>
      </c>
      <c r="D56" s="9"/>
      <c r="E56" s="16">
        <v>312728130000</v>
      </c>
      <c r="F56" s="9"/>
      <c r="G56" s="16">
        <v>335859673500</v>
      </c>
      <c r="H56" s="9"/>
      <c r="I56" s="5">
        <v>-23131543500</v>
      </c>
      <c r="J56" s="9"/>
      <c r="K56" s="16">
        <v>13000000</v>
      </c>
      <c r="L56" s="9"/>
      <c r="M56" s="16">
        <v>312728130000</v>
      </c>
      <c r="N56" s="9"/>
      <c r="O56" s="16">
        <v>361832073974</v>
      </c>
      <c r="P56" s="9"/>
      <c r="Q56" s="5">
        <v>-49103943974</v>
      </c>
      <c r="R56" s="11"/>
      <c r="S56" s="14"/>
    </row>
    <row r="57" spans="1:19" ht="19.5" x14ac:dyDescent="0.5">
      <c r="A57" s="43" t="s">
        <v>73</v>
      </c>
      <c r="C57" s="16">
        <v>29700000</v>
      </c>
      <c r="D57" s="9"/>
      <c r="E57" s="16">
        <v>115170334785</v>
      </c>
      <c r="F57" s="9"/>
      <c r="G57" s="16">
        <v>134626179600</v>
      </c>
      <c r="H57" s="9"/>
      <c r="I57" s="5">
        <v>-19455844815</v>
      </c>
      <c r="J57" s="9"/>
      <c r="K57" s="16">
        <v>29700000</v>
      </c>
      <c r="L57" s="9"/>
      <c r="M57" s="16">
        <v>115170334785</v>
      </c>
      <c r="N57" s="9"/>
      <c r="O57" s="16">
        <v>160107451144</v>
      </c>
      <c r="P57" s="9"/>
      <c r="Q57" s="5">
        <v>-44937116359</v>
      </c>
      <c r="R57" s="11"/>
      <c r="S57" s="14"/>
    </row>
    <row r="58" spans="1:19" ht="19.5" x14ac:dyDescent="0.5">
      <c r="A58" s="43" t="s">
        <v>63</v>
      </c>
      <c r="C58" s="16">
        <v>10200</v>
      </c>
      <c r="D58" s="9"/>
      <c r="E58" s="16">
        <v>465323353</v>
      </c>
      <c r="F58" s="9"/>
      <c r="G58" s="16">
        <v>465323353</v>
      </c>
      <c r="H58" s="9"/>
      <c r="I58" s="5">
        <v>0</v>
      </c>
      <c r="J58" s="9"/>
      <c r="K58" s="16">
        <v>10200</v>
      </c>
      <c r="L58" s="9"/>
      <c r="M58" s="16">
        <v>465323353</v>
      </c>
      <c r="N58" s="9"/>
      <c r="O58" s="16">
        <v>465323353</v>
      </c>
      <c r="P58" s="9"/>
      <c r="Q58" s="5">
        <v>0</v>
      </c>
      <c r="R58" s="11"/>
      <c r="S58" s="14"/>
    </row>
    <row r="59" spans="1:19" ht="19.5" x14ac:dyDescent="0.5">
      <c r="A59" s="43" t="s">
        <v>15</v>
      </c>
      <c r="C59" s="16">
        <v>9696722</v>
      </c>
      <c r="D59" s="9"/>
      <c r="E59" s="16">
        <v>21658892554</v>
      </c>
      <c r="F59" s="9"/>
      <c r="G59" s="16">
        <v>24666268823</v>
      </c>
      <c r="H59" s="9"/>
      <c r="I59" s="5">
        <v>-3007376268</v>
      </c>
      <c r="J59" s="9"/>
      <c r="K59" s="16">
        <v>9696722</v>
      </c>
      <c r="L59" s="9"/>
      <c r="M59" s="16">
        <v>21658892554</v>
      </c>
      <c r="N59" s="9"/>
      <c r="O59" s="16">
        <v>21256384776</v>
      </c>
      <c r="P59" s="9"/>
      <c r="Q59" s="5">
        <v>402507778</v>
      </c>
      <c r="R59" s="11"/>
      <c r="S59" s="14"/>
    </row>
    <row r="60" spans="1:19" ht="19.5" x14ac:dyDescent="0.5">
      <c r="A60" s="43" t="s">
        <v>190</v>
      </c>
      <c r="C60" s="16">
        <v>3300000</v>
      </c>
      <c r="D60" s="9"/>
      <c r="E60" s="16">
        <v>49435100550</v>
      </c>
      <c r="F60" s="9"/>
      <c r="G60" s="16">
        <v>49697529750</v>
      </c>
      <c r="H60" s="9"/>
      <c r="I60" s="5">
        <v>-262429200</v>
      </c>
      <c r="J60" s="9"/>
      <c r="K60" s="16">
        <v>3300000</v>
      </c>
      <c r="L60" s="9"/>
      <c r="M60" s="16">
        <v>49435100550</v>
      </c>
      <c r="N60" s="9"/>
      <c r="O60" s="16">
        <v>50536854720</v>
      </c>
      <c r="P60" s="9"/>
      <c r="Q60" s="5">
        <v>-1101754170</v>
      </c>
      <c r="R60" s="11"/>
      <c r="S60" s="14"/>
    </row>
    <row r="61" spans="1:19" ht="19.5" x14ac:dyDescent="0.5">
      <c r="A61" s="43" t="s">
        <v>188</v>
      </c>
      <c r="C61" s="16">
        <v>15000000</v>
      </c>
      <c r="D61" s="9"/>
      <c r="E61" s="16">
        <v>77834115000</v>
      </c>
      <c r="F61" s="9"/>
      <c r="G61" s="16">
        <v>74702857500</v>
      </c>
      <c r="H61" s="9"/>
      <c r="I61" s="5">
        <v>3131257500</v>
      </c>
      <c r="J61" s="9"/>
      <c r="K61" s="16">
        <v>15000000</v>
      </c>
      <c r="L61" s="9"/>
      <c r="M61" s="16">
        <v>77834115000</v>
      </c>
      <c r="N61" s="9"/>
      <c r="O61" s="16">
        <v>75069600000</v>
      </c>
      <c r="P61" s="9"/>
      <c r="Q61" s="5">
        <v>2764515000</v>
      </c>
      <c r="R61" s="11"/>
      <c r="S61" s="14"/>
    </row>
    <row r="62" spans="1:19" ht="19.5" x14ac:dyDescent="0.5">
      <c r="A62" s="43" t="s">
        <v>74</v>
      </c>
      <c r="C62" s="16">
        <v>2409443</v>
      </c>
      <c r="D62" s="9"/>
      <c r="E62" s="16">
        <v>32022578105</v>
      </c>
      <c r="F62" s="9"/>
      <c r="G62" s="16">
        <v>33962614624</v>
      </c>
      <c r="H62" s="9"/>
      <c r="I62" s="5">
        <v>-1940036518</v>
      </c>
      <c r="J62" s="9"/>
      <c r="K62" s="16">
        <v>2409443</v>
      </c>
      <c r="L62" s="9"/>
      <c r="M62" s="16">
        <v>32022578105</v>
      </c>
      <c r="N62" s="9"/>
      <c r="O62" s="16">
        <v>43111922651</v>
      </c>
      <c r="P62" s="9"/>
      <c r="Q62" s="5">
        <v>-11089344545</v>
      </c>
      <c r="R62" s="11"/>
      <c r="S62" s="14"/>
    </row>
    <row r="63" spans="1:19" ht="19.5" x14ac:dyDescent="0.5">
      <c r="A63" s="43" t="s">
        <v>69</v>
      </c>
      <c r="C63" s="16">
        <v>3494557</v>
      </c>
      <c r="D63" s="9"/>
      <c r="E63" s="5">
        <v>89449432935</v>
      </c>
      <c r="F63" s="9"/>
      <c r="G63" s="5">
        <v>101781296505</v>
      </c>
      <c r="H63" s="9"/>
      <c r="I63" s="5">
        <v>-12331863598</v>
      </c>
      <c r="J63" s="9"/>
      <c r="K63" s="16">
        <v>3494557</v>
      </c>
      <c r="L63" s="9"/>
      <c r="M63" s="5">
        <v>89449432935</v>
      </c>
      <c r="N63" s="9"/>
      <c r="O63" s="5">
        <v>119588970950</v>
      </c>
      <c r="P63" s="9"/>
      <c r="Q63" s="35">
        <v>-30139538043</v>
      </c>
      <c r="R63" s="11"/>
    </row>
    <row r="64" spans="1:19" ht="19.5" x14ac:dyDescent="0.5">
      <c r="A64" s="43" t="s">
        <v>38</v>
      </c>
      <c r="C64" s="16">
        <v>12800000</v>
      </c>
      <c r="D64" s="9"/>
      <c r="E64" s="16">
        <v>81050860800</v>
      </c>
      <c r="F64" s="9"/>
      <c r="G64" s="16">
        <v>90975456000</v>
      </c>
      <c r="H64" s="9"/>
      <c r="I64" s="16">
        <v>-9924595200</v>
      </c>
      <c r="J64" s="9"/>
      <c r="K64" s="16">
        <v>12800000</v>
      </c>
      <c r="L64" s="9"/>
      <c r="M64" s="9">
        <v>81050860800</v>
      </c>
      <c r="N64" s="9"/>
      <c r="O64" s="5">
        <v>104971680000</v>
      </c>
      <c r="P64" s="9"/>
      <c r="Q64" s="16">
        <v>-23920819200</v>
      </c>
    </row>
    <row r="65" spans="1:18" ht="19.5" x14ac:dyDescent="0.5">
      <c r="A65" s="43" t="s">
        <v>72</v>
      </c>
      <c r="C65" s="16">
        <v>14000000</v>
      </c>
      <c r="D65" s="9"/>
      <c r="E65" s="5">
        <v>32036243400</v>
      </c>
      <c r="F65" s="9"/>
      <c r="G65" s="5">
        <v>33984581400</v>
      </c>
      <c r="H65" s="9"/>
      <c r="I65" s="5">
        <v>-1948338000</v>
      </c>
      <c r="J65" s="9"/>
      <c r="K65" s="16">
        <v>14000000</v>
      </c>
      <c r="L65" s="9"/>
      <c r="M65" s="5">
        <v>32036243400</v>
      </c>
      <c r="N65" s="9"/>
      <c r="O65" s="5">
        <v>46899279000</v>
      </c>
      <c r="P65" s="9"/>
      <c r="Q65" s="35">
        <v>-14863035600</v>
      </c>
      <c r="R65" s="11"/>
    </row>
    <row r="66" spans="1:18" ht="19.5" x14ac:dyDescent="0.5">
      <c r="A66" s="43" t="s">
        <v>27</v>
      </c>
      <c r="C66" s="16">
        <v>7824002</v>
      </c>
      <c r="D66" s="9"/>
      <c r="E66" s="5">
        <v>46820244112</v>
      </c>
      <c r="F66" s="9"/>
      <c r="G66" s="5">
        <v>49620125820</v>
      </c>
      <c r="H66" s="9"/>
      <c r="I66" s="5">
        <v>-2799881707</v>
      </c>
      <c r="J66" s="9"/>
      <c r="K66" s="16">
        <v>7824002</v>
      </c>
      <c r="L66" s="9"/>
      <c r="M66" s="5">
        <v>46820244112</v>
      </c>
      <c r="N66" s="9"/>
      <c r="O66" s="5">
        <v>67586033444</v>
      </c>
      <c r="P66" s="9"/>
      <c r="Q66" s="35">
        <v>-20765789331</v>
      </c>
      <c r="R66" s="11"/>
    </row>
    <row r="67" spans="1:18" ht="19.5" thickBot="1" x14ac:dyDescent="0.5">
      <c r="C67" s="9"/>
      <c r="D67" s="9"/>
      <c r="E67" s="7">
        <f>SUM(E8:E66)</f>
        <v>9321635227489</v>
      </c>
      <c r="F67" s="9"/>
      <c r="G67" s="7">
        <f>SUM(G8:G66)</f>
        <v>9542804696014</v>
      </c>
      <c r="H67" s="9"/>
      <c r="I67" s="7">
        <f>SUM(I8:I66)</f>
        <v>-221169468525</v>
      </c>
      <c r="J67" s="9"/>
      <c r="K67" s="9"/>
      <c r="L67" s="9"/>
      <c r="M67" s="7">
        <f>SUM(M8:M66)</f>
        <v>9321635227489</v>
      </c>
      <c r="N67" s="9"/>
      <c r="O67" s="7">
        <f>SUM(O8:O66)</f>
        <v>10453308796370</v>
      </c>
      <c r="P67" s="9"/>
      <c r="Q67" s="26">
        <f>SUM(Q8:Q66)</f>
        <v>-1131673568881</v>
      </c>
    </row>
    <row r="68" spans="1:18" ht="19.5" thickTop="1" x14ac:dyDescent="0.45">
      <c r="C68" s="9"/>
      <c r="D68" s="9"/>
      <c r="E68" s="16"/>
      <c r="F68" s="9"/>
      <c r="G68" s="16"/>
      <c r="H68" s="9"/>
      <c r="I68" s="16"/>
      <c r="J68" s="9"/>
      <c r="K68" s="16"/>
      <c r="L68" s="9"/>
      <c r="M68" s="9"/>
      <c r="N68" s="9"/>
      <c r="O68" s="16"/>
      <c r="P68" s="9"/>
      <c r="Q68" s="9"/>
    </row>
    <row r="69" spans="1:18" x14ac:dyDescent="0.45">
      <c r="C69" s="9"/>
      <c r="D69" s="9"/>
      <c r="E69" s="16"/>
      <c r="F69" s="9"/>
      <c r="G69" s="16"/>
      <c r="H69" s="9"/>
      <c r="I69" s="16"/>
      <c r="J69" s="9"/>
      <c r="K69" s="16"/>
      <c r="L69" s="9"/>
      <c r="M69" s="9"/>
      <c r="N69" s="9"/>
      <c r="O69" s="16"/>
      <c r="P69" s="9"/>
      <c r="Q69" s="9"/>
    </row>
    <row r="70" spans="1:18" x14ac:dyDescent="0.45">
      <c r="C70" s="9"/>
      <c r="D70" s="9"/>
      <c r="E70" s="5"/>
      <c r="F70" s="9"/>
      <c r="G70" s="5"/>
      <c r="H70" s="9"/>
      <c r="I70" s="5"/>
      <c r="J70" s="9"/>
      <c r="K70" s="9"/>
      <c r="L70" s="9"/>
      <c r="M70" s="5"/>
      <c r="N70" s="9"/>
      <c r="O70" s="5"/>
      <c r="P70" s="9"/>
      <c r="Q70" s="35"/>
    </row>
    <row r="71" spans="1:18" x14ac:dyDescent="0.45">
      <c r="C71" s="9"/>
      <c r="D71" s="9"/>
      <c r="E71" s="16"/>
      <c r="F71" s="9"/>
      <c r="G71" s="16"/>
      <c r="H71" s="9"/>
      <c r="I71" s="16"/>
      <c r="J71" s="9"/>
      <c r="K71" s="9"/>
      <c r="L71" s="9"/>
      <c r="M71" s="9"/>
      <c r="N71" s="9"/>
      <c r="O71" s="9"/>
      <c r="P71" s="9"/>
      <c r="Q71" s="9"/>
    </row>
    <row r="72" spans="1:18" x14ac:dyDescent="0.45">
      <c r="C72" s="9"/>
      <c r="D72" s="9"/>
      <c r="E72" s="16"/>
      <c r="F72" s="9"/>
      <c r="G72" s="9"/>
      <c r="H72" s="9"/>
      <c r="I72" s="9"/>
      <c r="J72" s="9"/>
      <c r="K72" s="16"/>
      <c r="L72" s="9"/>
      <c r="M72" s="9"/>
      <c r="N72" s="9"/>
      <c r="O72" s="9"/>
      <c r="P72" s="9"/>
      <c r="Q72" s="9"/>
    </row>
    <row r="73" spans="1:18" x14ac:dyDescent="0.45">
      <c r="C73" s="9"/>
      <c r="D73" s="9"/>
      <c r="E73" s="9"/>
      <c r="F73" s="9"/>
      <c r="G73" s="9"/>
      <c r="H73" s="9"/>
      <c r="I73" s="9"/>
      <c r="J73" s="9"/>
      <c r="K73" s="16"/>
      <c r="L73" s="9"/>
      <c r="M73" s="9"/>
      <c r="N73" s="9"/>
      <c r="O73" s="9"/>
      <c r="P73" s="9"/>
      <c r="Q73" s="9"/>
    </row>
    <row r="74" spans="1:18" x14ac:dyDescent="0.45">
      <c r="C74" s="9"/>
      <c r="D74" s="9"/>
      <c r="E74" s="9"/>
      <c r="F74" s="9"/>
      <c r="G74" s="9"/>
      <c r="H74" s="9"/>
      <c r="I74" s="9"/>
      <c r="J74" s="9"/>
      <c r="K74" s="16"/>
      <c r="L74" s="9"/>
      <c r="M74" s="9"/>
      <c r="N74" s="9"/>
      <c r="O74" s="9"/>
      <c r="P74" s="9"/>
      <c r="Q74" s="9"/>
    </row>
    <row r="75" spans="1:18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8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8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8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8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8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99"/>
  <sheetViews>
    <sheetView rightToLeft="1" view="pageBreakPreview" zoomScale="55" zoomScaleNormal="85" zoomScaleSheetLayoutView="55" workbookViewId="0">
      <selection activeCell="K7" sqref="K7:U7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9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7" ht="30" x14ac:dyDescent="0.45">
      <c r="C3" s="53" t="s">
        <v>115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7" ht="30" x14ac:dyDescent="0.45">
      <c r="C4" s="54" t="s">
        <v>203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6" spans="1:27" s="17" customFormat="1" ht="20.25" thickBot="1" x14ac:dyDescent="0.5">
      <c r="A6" s="59" t="s">
        <v>3</v>
      </c>
      <c r="C6" s="56" t="s">
        <v>117</v>
      </c>
      <c r="D6" s="56" t="s">
        <v>117</v>
      </c>
      <c r="E6" s="56" t="s">
        <v>117</v>
      </c>
      <c r="F6" s="56" t="s">
        <v>117</v>
      </c>
      <c r="G6" s="56" t="s">
        <v>117</v>
      </c>
      <c r="H6" s="56" t="s">
        <v>117</v>
      </c>
      <c r="I6" s="56" t="s">
        <v>117</v>
      </c>
      <c r="J6" s="56" t="s">
        <v>117</v>
      </c>
      <c r="K6" s="56" t="s">
        <v>117</v>
      </c>
      <c r="M6" s="56" t="s">
        <v>118</v>
      </c>
      <c r="N6" s="56" t="s">
        <v>118</v>
      </c>
      <c r="O6" s="56" t="s">
        <v>118</v>
      </c>
      <c r="P6" s="56" t="s">
        <v>118</v>
      </c>
      <c r="Q6" s="56" t="s">
        <v>118</v>
      </c>
      <c r="R6" s="56" t="s">
        <v>118</v>
      </c>
      <c r="S6" s="56" t="s">
        <v>118</v>
      </c>
      <c r="T6" s="56" t="s">
        <v>118</v>
      </c>
      <c r="U6" s="56" t="s">
        <v>118</v>
      </c>
    </row>
    <row r="7" spans="1:27" s="17" customFormat="1" ht="19.5" x14ac:dyDescent="0.45">
      <c r="A7" s="59" t="s">
        <v>3</v>
      </c>
      <c r="C7" s="61" t="s">
        <v>136</v>
      </c>
      <c r="E7" s="61" t="s">
        <v>137</v>
      </c>
      <c r="G7" s="61" t="s">
        <v>138</v>
      </c>
      <c r="I7" s="61" t="s">
        <v>86</v>
      </c>
      <c r="K7" s="65" t="s">
        <v>139</v>
      </c>
      <c r="L7" s="66"/>
      <c r="M7" s="65" t="s">
        <v>136</v>
      </c>
      <c r="N7" s="66"/>
      <c r="O7" s="65" t="s">
        <v>137</v>
      </c>
      <c r="P7" s="66"/>
      <c r="Q7" s="65" t="s">
        <v>138</v>
      </c>
      <c r="R7" s="66"/>
      <c r="S7" s="65" t="s">
        <v>86</v>
      </c>
      <c r="T7" s="66"/>
      <c r="U7" s="67" t="s">
        <v>139</v>
      </c>
    </row>
    <row r="8" spans="1:27" ht="19.5" x14ac:dyDescent="0.5">
      <c r="A8" s="43" t="s">
        <v>205</v>
      </c>
      <c r="C8" s="5">
        <v>0</v>
      </c>
      <c r="D8" s="9"/>
      <c r="E8" s="5">
        <v>418917419</v>
      </c>
      <c r="F8" s="5"/>
      <c r="G8" s="5">
        <v>866240051</v>
      </c>
      <c r="H8" s="5"/>
      <c r="I8" s="5">
        <f>C8+E8+G8</f>
        <v>1285157470</v>
      </c>
      <c r="J8" s="9"/>
      <c r="K8" s="6">
        <f>I8/-226405753824</f>
        <v>-5.6763463308403235E-3</v>
      </c>
      <c r="L8" s="9"/>
      <c r="M8" s="5">
        <v>0</v>
      </c>
      <c r="N8" s="5"/>
      <c r="O8" s="5">
        <v>418917419</v>
      </c>
      <c r="P8" s="5"/>
      <c r="Q8" s="5">
        <v>866240051</v>
      </c>
      <c r="R8" s="5"/>
      <c r="S8" s="5">
        <f>M8+O8+Q8</f>
        <v>1285157470</v>
      </c>
      <c r="U8" s="6">
        <f>S8/-1390125076523</f>
        <v>-9.2449053089125872E-4</v>
      </c>
      <c r="AA8" s="16"/>
    </row>
    <row r="9" spans="1:27" ht="19.5" x14ac:dyDescent="0.5">
      <c r="A9" s="43" t="s">
        <v>59</v>
      </c>
      <c r="C9" s="5">
        <v>0</v>
      </c>
      <c r="D9" s="9"/>
      <c r="E9" s="5">
        <v>-25837347671</v>
      </c>
      <c r="F9" s="5"/>
      <c r="G9" s="5">
        <v>-6917782657</v>
      </c>
      <c r="H9" s="5"/>
      <c r="I9" s="5">
        <f t="shared" ref="I9:I72" si="0">C9+E9+G9</f>
        <v>-32755130328</v>
      </c>
      <c r="J9" s="9"/>
      <c r="K9" s="6">
        <f t="shared" ref="K9:K72" si="1">I9/-226405753824</f>
        <v>0.14467446067409889</v>
      </c>
      <c r="L9" s="9"/>
      <c r="M9" s="5">
        <v>37440000000</v>
      </c>
      <c r="N9" s="5"/>
      <c r="O9" s="5">
        <v>-66156016461</v>
      </c>
      <c r="P9" s="5"/>
      <c r="Q9" s="5">
        <v>-51581683592</v>
      </c>
      <c r="R9" s="5"/>
      <c r="S9" s="5">
        <f t="shared" ref="S9:S72" si="2">M9+O9+Q9</f>
        <v>-80297700053</v>
      </c>
      <c r="U9" s="6">
        <f t="shared" ref="U9:U72" si="3">S9/-1390125076523</f>
        <v>5.7762931846277975E-2</v>
      </c>
      <c r="AA9" s="16"/>
    </row>
    <row r="10" spans="1:27" ht="19.5" x14ac:dyDescent="0.5">
      <c r="A10" s="43" t="s">
        <v>64</v>
      </c>
      <c r="C10" s="5">
        <v>0</v>
      </c>
      <c r="D10" s="9"/>
      <c r="E10" s="5">
        <v>135485172</v>
      </c>
      <c r="F10" s="5"/>
      <c r="G10" s="5">
        <v>458208099</v>
      </c>
      <c r="H10" s="5"/>
      <c r="I10" s="5">
        <f t="shared" si="0"/>
        <v>593693271</v>
      </c>
      <c r="J10" s="9"/>
      <c r="K10" s="6">
        <f t="shared" si="1"/>
        <v>-2.6222534585473327E-3</v>
      </c>
      <c r="L10" s="9"/>
      <c r="M10" s="5">
        <v>0</v>
      </c>
      <c r="N10" s="5"/>
      <c r="O10" s="5">
        <v>969198712</v>
      </c>
      <c r="P10" s="5"/>
      <c r="Q10" s="5">
        <v>663816696</v>
      </c>
      <c r="R10" s="5"/>
      <c r="S10" s="5">
        <f t="shared" si="2"/>
        <v>1633015408</v>
      </c>
      <c r="U10" s="6">
        <f t="shared" si="3"/>
        <v>-1.1747255233209091E-3</v>
      </c>
      <c r="W10" s="47"/>
      <c r="X10" s="5"/>
      <c r="AA10" s="16"/>
    </row>
    <row r="11" spans="1:27" ht="19.5" x14ac:dyDescent="0.5">
      <c r="A11" s="43" t="s">
        <v>24</v>
      </c>
      <c r="C11" s="16">
        <v>0</v>
      </c>
      <c r="D11" s="9"/>
      <c r="E11" s="5">
        <v>-7065286431</v>
      </c>
      <c r="F11" s="5"/>
      <c r="G11" s="5">
        <v>-1218742354</v>
      </c>
      <c r="H11" s="5"/>
      <c r="I11" s="5">
        <f t="shared" si="0"/>
        <v>-8284028785</v>
      </c>
      <c r="J11" s="9"/>
      <c r="K11" s="6">
        <f t="shared" si="1"/>
        <v>3.6589303253484085E-2</v>
      </c>
      <c r="L11" s="9"/>
      <c r="M11" s="5">
        <v>15695678911</v>
      </c>
      <c r="N11" s="5"/>
      <c r="O11" s="5">
        <v>-35382532563</v>
      </c>
      <c r="P11" s="5"/>
      <c r="Q11" s="5">
        <v>-1218742354</v>
      </c>
      <c r="R11" s="5"/>
      <c r="S11" s="5">
        <f t="shared" si="2"/>
        <v>-20905596006</v>
      </c>
      <c r="U11" s="6">
        <f t="shared" si="3"/>
        <v>1.5038643902669079E-2</v>
      </c>
      <c r="W11" s="46"/>
      <c r="X11" s="5"/>
      <c r="AA11" s="16"/>
    </row>
    <row r="12" spans="1:27" ht="19.5" x14ac:dyDescent="0.5">
      <c r="A12" s="43" t="s">
        <v>23</v>
      </c>
      <c r="C12" s="5">
        <v>0</v>
      </c>
      <c r="D12" s="9"/>
      <c r="E12" s="5">
        <v>0</v>
      </c>
      <c r="F12" s="5"/>
      <c r="G12" s="5">
        <v>0</v>
      </c>
      <c r="H12" s="5"/>
      <c r="I12" s="5">
        <f t="shared" si="0"/>
        <v>0</v>
      </c>
      <c r="J12" s="9"/>
      <c r="K12" s="6">
        <f t="shared" si="1"/>
        <v>0</v>
      </c>
      <c r="L12" s="9"/>
      <c r="M12" s="5">
        <v>0</v>
      </c>
      <c r="N12" s="5"/>
      <c r="O12" s="5">
        <v>0</v>
      </c>
      <c r="P12" s="5"/>
      <c r="Q12" s="5">
        <v>-420918660</v>
      </c>
      <c r="R12" s="5"/>
      <c r="S12" s="5">
        <f t="shared" si="2"/>
        <v>-420918660</v>
      </c>
      <c r="U12" s="6">
        <f t="shared" si="3"/>
        <v>3.0279193369621643E-4</v>
      </c>
      <c r="X12" s="14"/>
      <c r="AA12" s="16"/>
    </row>
    <row r="13" spans="1:27" ht="19.5" x14ac:dyDescent="0.5">
      <c r="A13" s="43" t="s">
        <v>25</v>
      </c>
      <c r="C13" s="5">
        <v>0</v>
      </c>
      <c r="D13" s="9"/>
      <c r="E13" s="5">
        <v>0</v>
      </c>
      <c r="F13" s="5"/>
      <c r="G13" s="5">
        <v>0</v>
      </c>
      <c r="H13" s="5"/>
      <c r="I13" s="5">
        <f t="shared" si="0"/>
        <v>0</v>
      </c>
      <c r="J13" s="9"/>
      <c r="K13" s="6">
        <f t="shared" si="1"/>
        <v>0</v>
      </c>
      <c r="L13" s="9"/>
      <c r="M13" s="5">
        <v>2037163</v>
      </c>
      <c r="N13" s="5"/>
      <c r="O13" s="5">
        <v>0</v>
      </c>
      <c r="P13" s="5"/>
      <c r="Q13" s="5">
        <v>82894118</v>
      </c>
      <c r="R13" s="5"/>
      <c r="S13" s="5">
        <f t="shared" si="2"/>
        <v>84931281</v>
      </c>
      <c r="U13" s="6">
        <f t="shared" si="3"/>
        <v>-6.109614338619895E-5</v>
      </c>
      <c r="AA13" s="16"/>
    </row>
    <row r="14" spans="1:27" ht="19.5" x14ac:dyDescent="0.5">
      <c r="A14" s="43" t="s">
        <v>39</v>
      </c>
      <c r="C14" s="5">
        <v>0</v>
      </c>
      <c r="D14" s="9"/>
      <c r="E14" s="5">
        <v>-12292819919</v>
      </c>
      <c r="F14" s="5"/>
      <c r="G14" s="5">
        <v>0</v>
      </c>
      <c r="H14" s="5"/>
      <c r="I14" s="5">
        <f t="shared" si="0"/>
        <v>-12292819919</v>
      </c>
      <c r="J14" s="9"/>
      <c r="K14" s="6">
        <f t="shared" si="1"/>
        <v>5.4295527880249952E-2</v>
      </c>
      <c r="L14" s="9"/>
      <c r="M14" s="5">
        <v>72485665400</v>
      </c>
      <c r="N14" s="5"/>
      <c r="O14" s="5">
        <v>-200707085534</v>
      </c>
      <c r="P14" s="5"/>
      <c r="Q14" s="5">
        <v>-14926226518</v>
      </c>
      <c r="R14" s="5"/>
      <c r="S14" s="5">
        <f t="shared" si="2"/>
        <v>-143147646652</v>
      </c>
      <c r="U14" s="6">
        <f t="shared" si="3"/>
        <v>0.10297465247518796</v>
      </c>
      <c r="AA14" s="16"/>
    </row>
    <row r="15" spans="1:27" ht="19.5" x14ac:dyDescent="0.5">
      <c r="A15" s="43" t="s">
        <v>172</v>
      </c>
      <c r="C15" s="5">
        <v>0</v>
      </c>
      <c r="D15" s="9"/>
      <c r="E15" s="5">
        <v>0</v>
      </c>
      <c r="F15" s="5"/>
      <c r="G15" s="5">
        <v>0</v>
      </c>
      <c r="H15" s="5"/>
      <c r="I15" s="5">
        <f t="shared" si="0"/>
        <v>0</v>
      </c>
      <c r="J15" s="9"/>
      <c r="K15" s="6">
        <f t="shared" si="1"/>
        <v>0</v>
      </c>
      <c r="L15" s="9"/>
      <c r="M15" s="5">
        <v>0</v>
      </c>
      <c r="N15" s="5"/>
      <c r="O15" s="5">
        <v>0</v>
      </c>
      <c r="P15" s="5"/>
      <c r="Q15" s="5">
        <v>111373059</v>
      </c>
      <c r="R15" s="5"/>
      <c r="S15" s="5">
        <f t="shared" si="2"/>
        <v>111373059</v>
      </c>
      <c r="U15" s="6">
        <f t="shared" si="3"/>
        <v>-8.0117293674442463E-5</v>
      </c>
      <c r="AA15" s="16"/>
    </row>
    <row r="16" spans="1:27" ht="19.5" x14ac:dyDescent="0.5">
      <c r="A16" s="43" t="s">
        <v>32</v>
      </c>
      <c r="C16" s="5">
        <v>0</v>
      </c>
      <c r="D16" s="9"/>
      <c r="E16" s="5">
        <v>-4010036954</v>
      </c>
      <c r="F16" s="5"/>
      <c r="G16" s="5">
        <v>0</v>
      </c>
      <c r="H16" s="5"/>
      <c r="I16" s="5">
        <f t="shared" si="0"/>
        <v>-4010036954</v>
      </c>
      <c r="J16" s="9"/>
      <c r="K16" s="6">
        <f t="shared" si="1"/>
        <v>1.7711727225436433E-2</v>
      </c>
      <c r="L16" s="9"/>
      <c r="M16" s="5">
        <v>40590640950</v>
      </c>
      <c r="N16" s="5"/>
      <c r="O16" s="5">
        <v>-20644264325</v>
      </c>
      <c r="P16" s="5"/>
      <c r="Q16" s="5">
        <v>-14124374498</v>
      </c>
      <c r="R16" s="5"/>
      <c r="S16" s="5">
        <f t="shared" si="2"/>
        <v>5822002127</v>
      </c>
      <c r="U16" s="6">
        <f t="shared" si="3"/>
        <v>-4.1881138793367226E-3</v>
      </c>
      <c r="AA16" s="16"/>
    </row>
    <row r="17" spans="1:27" ht="19.5" x14ac:dyDescent="0.5">
      <c r="A17" s="43" t="s">
        <v>45</v>
      </c>
      <c r="C17" s="5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1"/>
        <v>0</v>
      </c>
      <c r="L17" s="9"/>
      <c r="M17" s="5">
        <v>0</v>
      </c>
      <c r="N17" s="5"/>
      <c r="O17" s="5">
        <v>0</v>
      </c>
      <c r="P17" s="5"/>
      <c r="Q17" s="5">
        <v>-5676530579</v>
      </c>
      <c r="R17" s="5"/>
      <c r="S17" s="5">
        <f t="shared" si="2"/>
        <v>-5676530579</v>
      </c>
      <c r="U17" s="6">
        <f t="shared" si="3"/>
        <v>4.0834675058148123E-3</v>
      </c>
      <c r="AA17" s="16"/>
    </row>
    <row r="18" spans="1:27" ht="19.5" x14ac:dyDescent="0.5">
      <c r="A18" s="43" t="s">
        <v>22</v>
      </c>
      <c r="C18" s="16">
        <v>0</v>
      </c>
      <c r="D18" s="9"/>
      <c r="E18" s="5">
        <v>0</v>
      </c>
      <c r="F18" s="5"/>
      <c r="G18" s="5">
        <v>0</v>
      </c>
      <c r="H18" s="5"/>
      <c r="I18" s="5">
        <f t="shared" si="0"/>
        <v>0</v>
      </c>
      <c r="J18" s="9"/>
      <c r="K18" s="6">
        <f t="shared" si="1"/>
        <v>0</v>
      </c>
      <c r="L18" s="9"/>
      <c r="M18" s="5">
        <v>0</v>
      </c>
      <c r="N18" s="5"/>
      <c r="O18" s="5">
        <v>0</v>
      </c>
      <c r="P18" s="5"/>
      <c r="Q18" s="5">
        <v>-238126460</v>
      </c>
      <c r="R18" s="5"/>
      <c r="S18" s="5">
        <f t="shared" si="2"/>
        <v>-238126460</v>
      </c>
      <c r="U18" s="6">
        <f t="shared" si="3"/>
        <v>1.7129858602047895E-4</v>
      </c>
      <c r="AA18" s="16"/>
    </row>
    <row r="19" spans="1:27" ht="19.5" x14ac:dyDescent="0.5">
      <c r="A19" s="43" t="s">
        <v>49</v>
      </c>
      <c r="C19" s="5">
        <v>0</v>
      </c>
      <c r="D19" s="9"/>
      <c r="E19" s="5">
        <v>-34769020111</v>
      </c>
      <c r="F19" s="5"/>
      <c r="G19" s="5">
        <v>0</v>
      </c>
      <c r="H19" s="5"/>
      <c r="I19" s="5">
        <f t="shared" si="0"/>
        <v>-34769020111</v>
      </c>
      <c r="J19" s="9"/>
      <c r="K19" s="6">
        <f t="shared" si="1"/>
        <v>0.15356950750477938</v>
      </c>
      <c r="L19" s="9"/>
      <c r="M19" s="5">
        <v>53000000500</v>
      </c>
      <c r="N19" s="5"/>
      <c r="O19" s="5">
        <v>-109624677550</v>
      </c>
      <c r="P19" s="5"/>
      <c r="Q19" s="5">
        <v>-24275405097</v>
      </c>
      <c r="R19" s="5"/>
      <c r="S19" s="5">
        <f t="shared" si="2"/>
        <v>-80900082147</v>
      </c>
      <c r="U19" s="6">
        <f t="shared" si="3"/>
        <v>5.8196261266898662E-2</v>
      </c>
      <c r="AA19" s="16"/>
    </row>
    <row r="20" spans="1:27" ht="19.5" x14ac:dyDescent="0.5">
      <c r="A20" s="43" t="s">
        <v>31</v>
      </c>
      <c r="C20" s="5">
        <v>0</v>
      </c>
      <c r="D20" s="9"/>
      <c r="E20" s="5">
        <v>-5685966000</v>
      </c>
      <c r="F20" s="5"/>
      <c r="G20" s="5">
        <v>0</v>
      </c>
      <c r="H20" s="5"/>
      <c r="I20" s="5">
        <f t="shared" si="0"/>
        <v>-5685966000</v>
      </c>
      <c r="J20" s="9"/>
      <c r="K20" s="6">
        <f t="shared" si="1"/>
        <v>2.5114052553717663E-2</v>
      </c>
      <c r="L20" s="9"/>
      <c r="M20" s="5">
        <v>30140000000</v>
      </c>
      <c r="N20" s="5"/>
      <c r="O20" s="5">
        <v>-32256923645</v>
      </c>
      <c r="P20" s="5"/>
      <c r="Q20" s="5">
        <v>-61156664623</v>
      </c>
      <c r="R20" s="5"/>
      <c r="S20" s="5">
        <f t="shared" si="2"/>
        <v>-63273588268</v>
      </c>
      <c r="U20" s="6">
        <f t="shared" si="3"/>
        <v>4.5516471385625798E-2</v>
      </c>
      <c r="AA20" s="16"/>
    </row>
    <row r="21" spans="1:27" ht="19.5" x14ac:dyDescent="0.5">
      <c r="A21" s="43" t="s">
        <v>154</v>
      </c>
      <c r="C21" s="5">
        <v>0</v>
      </c>
      <c r="D21" s="9"/>
      <c r="E21" s="5">
        <v>-9956777906</v>
      </c>
      <c r="F21" s="5"/>
      <c r="G21" s="5">
        <v>0</v>
      </c>
      <c r="H21" s="5"/>
      <c r="I21" s="5">
        <f t="shared" si="0"/>
        <v>-9956777906</v>
      </c>
      <c r="J21" s="9"/>
      <c r="K21" s="6">
        <f t="shared" si="1"/>
        <v>4.3977583333593431E-2</v>
      </c>
      <c r="L21" s="9"/>
      <c r="M21" s="5">
        <v>0</v>
      </c>
      <c r="N21" s="5"/>
      <c r="O21" s="5">
        <v>5496334548</v>
      </c>
      <c r="P21" s="5"/>
      <c r="Q21" s="5">
        <v>-766508950</v>
      </c>
      <c r="R21" s="5"/>
      <c r="S21" s="5">
        <f t="shared" si="2"/>
        <v>4729825598</v>
      </c>
      <c r="U21" s="6">
        <f t="shared" si="3"/>
        <v>-3.4024460660980987E-3</v>
      </c>
      <c r="AA21" s="16"/>
    </row>
    <row r="22" spans="1:27" ht="19.5" x14ac:dyDescent="0.5">
      <c r="A22" s="43" t="s">
        <v>47</v>
      </c>
      <c r="C22" s="5">
        <v>0</v>
      </c>
      <c r="D22" s="9"/>
      <c r="E22" s="5">
        <v>0</v>
      </c>
      <c r="F22" s="5"/>
      <c r="G22" s="5">
        <v>0</v>
      </c>
      <c r="H22" s="5"/>
      <c r="I22" s="5">
        <f t="shared" si="0"/>
        <v>0</v>
      </c>
      <c r="J22" s="9"/>
      <c r="K22" s="6">
        <f t="shared" si="1"/>
        <v>0</v>
      </c>
      <c r="L22" s="9"/>
      <c r="M22" s="5">
        <v>0</v>
      </c>
      <c r="N22" s="5"/>
      <c r="O22" s="5">
        <v>0</v>
      </c>
      <c r="P22" s="5"/>
      <c r="Q22" s="5">
        <v>-24429892817</v>
      </c>
      <c r="R22" s="5"/>
      <c r="S22" s="5">
        <f t="shared" si="2"/>
        <v>-24429892817</v>
      </c>
      <c r="U22" s="6">
        <f t="shared" si="3"/>
        <v>1.7573881105795448E-2</v>
      </c>
      <c r="AA22" s="16"/>
    </row>
    <row r="23" spans="1:27" ht="19.5" x14ac:dyDescent="0.5">
      <c r="A23" s="43" t="s">
        <v>51</v>
      </c>
      <c r="C23" s="5">
        <v>0</v>
      </c>
      <c r="D23" s="9"/>
      <c r="E23" s="5">
        <v>0</v>
      </c>
      <c r="F23" s="5"/>
      <c r="G23" s="5">
        <v>0</v>
      </c>
      <c r="H23" s="5"/>
      <c r="I23" s="5">
        <f t="shared" si="0"/>
        <v>0</v>
      </c>
      <c r="J23" s="9"/>
      <c r="K23" s="6">
        <f t="shared" si="1"/>
        <v>0</v>
      </c>
      <c r="L23" s="9"/>
      <c r="M23" s="5">
        <v>4550000000</v>
      </c>
      <c r="N23" s="5"/>
      <c r="O23" s="5">
        <v>-3444383250</v>
      </c>
      <c r="P23" s="5"/>
      <c r="Q23" s="5">
        <v>-175316769</v>
      </c>
      <c r="R23" s="5"/>
      <c r="S23" s="5">
        <f t="shared" si="2"/>
        <v>930299981</v>
      </c>
      <c r="U23" s="6">
        <f t="shared" si="3"/>
        <v>-6.692203433426862E-4</v>
      </c>
      <c r="AA23" s="16"/>
    </row>
    <row r="24" spans="1:27" ht="19.5" x14ac:dyDescent="0.5">
      <c r="A24" s="43" t="s">
        <v>52</v>
      </c>
      <c r="C24" s="5">
        <v>0</v>
      </c>
      <c r="D24" s="9"/>
      <c r="E24" s="5">
        <v>-5476807939</v>
      </c>
      <c r="F24" s="5"/>
      <c r="G24" s="5">
        <v>0</v>
      </c>
      <c r="H24" s="5"/>
      <c r="I24" s="5">
        <f t="shared" si="0"/>
        <v>-5476807939</v>
      </c>
      <c r="J24" s="9"/>
      <c r="K24" s="6">
        <f t="shared" si="1"/>
        <v>2.4190233006434463E-2</v>
      </c>
      <c r="L24" s="9"/>
      <c r="M24" s="5">
        <v>1435842763</v>
      </c>
      <c r="N24" s="5"/>
      <c r="O24" s="5">
        <v>-13883071669</v>
      </c>
      <c r="P24" s="5"/>
      <c r="Q24" s="5">
        <v>-7884617896</v>
      </c>
      <c r="R24" s="5"/>
      <c r="S24" s="5">
        <f t="shared" si="2"/>
        <v>-20331846802</v>
      </c>
      <c r="U24" s="6">
        <f t="shared" si="3"/>
        <v>1.4625911830073805E-2</v>
      </c>
      <c r="AA24" s="16"/>
    </row>
    <row r="25" spans="1:27" ht="19.5" x14ac:dyDescent="0.5">
      <c r="A25" s="43" t="s">
        <v>37</v>
      </c>
      <c r="C25" s="5">
        <v>0</v>
      </c>
      <c r="D25" s="9"/>
      <c r="E25" s="5">
        <v>-14934225961</v>
      </c>
      <c r="F25" s="5"/>
      <c r="G25" s="5">
        <v>0</v>
      </c>
      <c r="H25" s="5"/>
      <c r="I25" s="5">
        <f t="shared" si="0"/>
        <v>-14934225961</v>
      </c>
      <c r="J25" s="9"/>
      <c r="K25" s="6">
        <f t="shared" si="1"/>
        <v>6.5962219196113503E-2</v>
      </c>
      <c r="L25" s="9"/>
      <c r="M25" s="5">
        <v>42174840400</v>
      </c>
      <c r="N25" s="5"/>
      <c r="O25" s="5">
        <v>-71812960189</v>
      </c>
      <c r="P25" s="5"/>
      <c r="Q25" s="5">
        <v>-1761211099</v>
      </c>
      <c r="R25" s="5"/>
      <c r="S25" s="5">
        <f t="shared" si="2"/>
        <v>-31399330888</v>
      </c>
      <c r="U25" s="6">
        <f t="shared" si="3"/>
        <v>2.2587414196236527E-2</v>
      </c>
      <c r="AA25" s="16"/>
    </row>
    <row r="26" spans="1:27" ht="19.5" x14ac:dyDescent="0.5">
      <c r="A26" s="43" t="s">
        <v>25</v>
      </c>
      <c r="C26" s="5">
        <v>0</v>
      </c>
      <c r="D26" s="9"/>
      <c r="E26" s="5">
        <v>0</v>
      </c>
      <c r="F26" s="5"/>
      <c r="G26" s="5">
        <v>0</v>
      </c>
      <c r="H26" s="5"/>
      <c r="I26" s="5">
        <f t="shared" si="0"/>
        <v>0</v>
      </c>
      <c r="J26" s="9"/>
      <c r="K26" s="6">
        <f t="shared" si="1"/>
        <v>0</v>
      </c>
      <c r="L26" s="9"/>
      <c r="M26" s="5">
        <v>0</v>
      </c>
      <c r="N26" s="5"/>
      <c r="O26" s="5">
        <v>0</v>
      </c>
      <c r="P26" s="5"/>
      <c r="Q26" s="5">
        <v>481747</v>
      </c>
      <c r="R26" s="5"/>
      <c r="S26" s="5">
        <f t="shared" si="2"/>
        <v>481747</v>
      </c>
      <c r="U26" s="6">
        <f t="shared" si="3"/>
        <v>-3.4654939194748735E-7</v>
      </c>
      <c r="AA26" s="16"/>
    </row>
    <row r="27" spans="1:27" ht="19.5" x14ac:dyDescent="0.5">
      <c r="A27" s="43" t="s">
        <v>21</v>
      </c>
      <c r="C27" s="5">
        <v>0</v>
      </c>
      <c r="D27" s="9"/>
      <c r="E27" s="5">
        <v>0</v>
      </c>
      <c r="F27" s="5"/>
      <c r="G27" s="5">
        <v>0</v>
      </c>
      <c r="H27" s="5"/>
      <c r="I27" s="5">
        <f t="shared" si="0"/>
        <v>0</v>
      </c>
      <c r="J27" s="9"/>
      <c r="K27" s="6">
        <f t="shared" si="1"/>
        <v>0</v>
      </c>
      <c r="L27" s="9"/>
      <c r="M27" s="5">
        <v>15618944900</v>
      </c>
      <c r="N27" s="5"/>
      <c r="O27" s="5">
        <v>0</v>
      </c>
      <c r="P27" s="5"/>
      <c r="Q27" s="5">
        <v>-48183660613</v>
      </c>
      <c r="R27" s="5"/>
      <c r="S27" s="5">
        <f t="shared" si="2"/>
        <v>-32564715713</v>
      </c>
      <c r="U27" s="6">
        <f t="shared" si="3"/>
        <v>2.3425745109534542E-2</v>
      </c>
      <c r="AA27" s="16"/>
    </row>
    <row r="28" spans="1:27" ht="19.5" x14ac:dyDescent="0.5">
      <c r="A28" s="43" t="s">
        <v>53</v>
      </c>
      <c r="C28" s="5">
        <v>0</v>
      </c>
      <c r="D28" s="9"/>
      <c r="E28" s="5">
        <v>-20575719154</v>
      </c>
      <c r="F28" s="5"/>
      <c r="G28" s="5">
        <v>0</v>
      </c>
      <c r="H28" s="5"/>
      <c r="I28" s="5">
        <f t="shared" si="0"/>
        <v>-20575719154</v>
      </c>
      <c r="J28" s="9"/>
      <c r="K28" s="6">
        <f t="shared" si="1"/>
        <v>9.0879842082082649E-2</v>
      </c>
      <c r="L28" s="9"/>
      <c r="M28" s="5">
        <v>2954974200</v>
      </c>
      <c r="N28" s="5"/>
      <c r="O28" s="5">
        <v>-53382206344</v>
      </c>
      <c r="P28" s="5"/>
      <c r="Q28" s="5">
        <v>-4078776713</v>
      </c>
      <c r="R28" s="5"/>
      <c r="S28" s="5">
        <f t="shared" si="2"/>
        <v>-54506008857</v>
      </c>
      <c r="U28" s="6">
        <f t="shared" si="3"/>
        <v>3.920942782597029E-2</v>
      </c>
      <c r="AA28" s="16"/>
    </row>
    <row r="29" spans="1:27" ht="19.5" x14ac:dyDescent="0.5">
      <c r="A29" s="43" t="s">
        <v>71</v>
      </c>
      <c r="C29" s="5">
        <v>0</v>
      </c>
      <c r="D29" s="9"/>
      <c r="E29" s="5">
        <v>0</v>
      </c>
      <c r="F29" s="5"/>
      <c r="G29" s="5">
        <v>0</v>
      </c>
      <c r="H29" s="5"/>
      <c r="I29" s="5">
        <f t="shared" si="0"/>
        <v>0</v>
      </c>
      <c r="J29" s="9"/>
      <c r="K29" s="6">
        <f t="shared" si="1"/>
        <v>0</v>
      </c>
      <c r="L29" s="9"/>
      <c r="M29" s="5">
        <v>0</v>
      </c>
      <c r="N29" s="5"/>
      <c r="O29" s="5">
        <v>0</v>
      </c>
      <c r="P29" s="5"/>
      <c r="Q29" s="5">
        <v>-286427814</v>
      </c>
      <c r="R29" s="5"/>
      <c r="S29" s="5">
        <f t="shared" si="2"/>
        <v>-286427814</v>
      </c>
      <c r="U29" s="6">
        <f t="shared" si="3"/>
        <v>2.0604463500249718E-4</v>
      </c>
      <c r="AA29" s="16"/>
    </row>
    <row r="30" spans="1:27" ht="19.5" x14ac:dyDescent="0.5">
      <c r="A30" s="43" t="s">
        <v>34</v>
      </c>
      <c r="C30" s="5">
        <v>0</v>
      </c>
      <c r="D30" s="9"/>
      <c r="E30" s="5">
        <v>0</v>
      </c>
      <c r="F30" s="5"/>
      <c r="G30" s="5">
        <v>0</v>
      </c>
      <c r="H30" s="5"/>
      <c r="I30" s="5">
        <f t="shared" si="0"/>
        <v>0</v>
      </c>
      <c r="J30" s="9"/>
      <c r="K30" s="6">
        <f t="shared" si="1"/>
        <v>0</v>
      </c>
      <c r="L30" s="9"/>
      <c r="M30" s="5">
        <v>0</v>
      </c>
      <c r="N30" s="5"/>
      <c r="O30" s="5">
        <v>0</v>
      </c>
      <c r="P30" s="5"/>
      <c r="Q30" s="5">
        <v>-2897</v>
      </c>
      <c r="R30" s="5"/>
      <c r="S30" s="5">
        <f t="shared" si="2"/>
        <v>-2897</v>
      </c>
      <c r="U30" s="6">
        <f t="shared" si="3"/>
        <v>2.0839851384064062E-9</v>
      </c>
      <c r="AA30" s="16"/>
    </row>
    <row r="31" spans="1:27" ht="19.5" x14ac:dyDescent="0.5">
      <c r="A31" s="43" t="s">
        <v>40</v>
      </c>
      <c r="C31" s="5">
        <v>0</v>
      </c>
      <c r="D31" s="9"/>
      <c r="E31" s="5">
        <v>-5530595985</v>
      </c>
      <c r="F31" s="5"/>
      <c r="G31" s="5">
        <v>0</v>
      </c>
      <c r="H31" s="5"/>
      <c r="I31" s="5">
        <f t="shared" si="0"/>
        <v>-5530595985</v>
      </c>
      <c r="J31" s="9"/>
      <c r="K31" s="6">
        <f t="shared" si="1"/>
        <v>2.4427806677118701E-2</v>
      </c>
      <c r="L31" s="9"/>
      <c r="M31" s="5">
        <v>0</v>
      </c>
      <c r="N31" s="5"/>
      <c r="O31" s="5">
        <v>-16815049767</v>
      </c>
      <c r="P31" s="5"/>
      <c r="Q31" s="5">
        <v>-66741876253</v>
      </c>
      <c r="R31" s="5"/>
      <c r="S31" s="5">
        <f t="shared" si="2"/>
        <v>-83556926020</v>
      </c>
      <c r="U31" s="6">
        <f t="shared" si="3"/>
        <v>6.0107487758579062E-2</v>
      </c>
      <c r="AA31" s="16"/>
    </row>
    <row r="32" spans="1:27" ht="19.5" x14ac:dyDescent="0.5">
      <c r="A32" s="43" t="s">
        <v>159</v>
      </c>
      <c r="C32" s="5">
        <v>0</v>
      </c>
      <c r="D32" s="9"/>
      <c r="E32" s="5">
        <v>0</v>
      </c>
      <c r="F32" s="5"/>
      <c r="G32" s="5">
        <v>0</v>
      </c>
      <c r="H32" s="5"/>
      <c r="I32" s="5">
        <f t="shared" si="0"/>
        <v>0</v>
      </c>
      <c r="J32" s="9"/>
      <c r="K32" s="6">
        <f t="shared" si="1"/>
        <v>0</v>
      </c>
      <c r="L32" s="9"/>
      <c r="M32" s="5">
        <v>0</v>
      </c>
      <c r="N32" s="5"/>
      <c r="O32" s="5">
        <v>0</v>
      </c>
      <c r="P32" s="5"/>
      <c r="Q32" s="5">
        <v>0</v>
      </c>
      <c r="R32" s="5"/>
      <c r="S32" s="5">
        <f t="shared" si="2"/>
        <v>0</v>
      </c>
      <c r="U32" s="6">
        <f t="shared" si="3"/>
        <v>0</v>
      </c>
      <c r="AA32" s="16"/>
    </row>
    <row r="33" spans="1:16356" ht="19.5" x14ac:dyDescent="0.5">
      <c r="A33" s="43" t="s">
        <v>58</v>
      </c>
      <c r="C33" s="5">
        <v>0</v>
      </c>
      <c r="D33" s="9"/>
      <c r="E33" s="5">
        <v>0</v>
      </c>
      <c r="F33" s="5"/>
      <c r="G33" s="5">
        <v>0</v>
      </c>
      <c r="H33" s="5"/>
      <c r="I33" s="5">
        <f t="shared" si="0"/>
        <v>0</v>
      </c>
      <c r="J33" s="9"/>
      <c r="K33" s="6">
        <f t="shared" si="1"/>
        <v>0</v>
      </c>
      <c r="L33" s="9"/>
      <c r="M33" s="5">
        <v>0</v>
      </c>
      <c r="N33" s="5"/>
      <c r="O33" s="5">
        <v>0</v>
      </c>
      <c r="P33" s="5"/>
      <c r="Q33" s="5">
        <v>-155913460</v>
      </c>
      <c r="R33" s="5"/>
      <c r="S33" s="5">
        <f t="shared" si="2"/>
        <v>-155913460</v>
      </c>
      <c r="U33" s="6">
        <f t="shared" si="3"/>
        <v>1.1215786452106374E-4</v>
      </c>
      <c r="AA33" s="16"/>
    </row>
    <row r="34" spans="1:16356" ht="19.5" x14ac:dyDescent="0.5">
      <c r="A34" s="43" t="s">
        <v>57</v>
      </c>
      <c r="C34" s="5">
        <v>0</v>
      </c>
      <c r="D34" s="9"/>
      <c r="E34" s="5">
        <v>-9336701703</v>
      </c>
      <c r="F34" s="5"/>
      <c r="G34" s="5">
        <v>0</v>
      </c>
      <c r="H34" s="5"/>
      <c r="I34" s="5">
        <f t="shared" si="0"/>
        <v>-9336701703</v>
      </c>
      <c r="J34" s="9"/>
      <c r="K34" s="6">
        <f t="shared" si="1"/>
        <v>4.1238800451414447E-2</v>
      </c>
      <c r="L34" s="9"/>
      <c r="M34" s="5">
        <v>0</v>
      </c>
      <c r="N34" s="5"/>
      <c r="O34" s="5">
        <v>3753931596</v>
      </c>
      <c r="P34" s="5"/>
      <c r="Q34" s="5">
        <v>-446292286</v>
      </c>
      <c r="R34" s="5"/>
      <c r="S34" s="5">
        <f t="shared" si="2"/>
        <v>3307639310</v>
      </c>
      <c r="U34" s="6">
        <f t="shared" si="3"/>
        <v>-2.3793825216599307E-3</v>
      </c>
      <c r="AA34" s="16"/>
    </row>
    <row r="35" spans="1:16356" ht="19.5" x14ac:dyDescent="0.5">
      <c r="A35" s="43" t="s">
        <v>48</v>
      </c>
      <c r="C35" s="5">
        <v>0</v>
      </c>
      <c r="D35" s="9"/>
      <c r="E35" s="5">
        <v>0</v>
      </c>
      <c r="F35" s="5"/>
      <c r="G35" s="5">
        <v>0</v>
      </c>
      <c r="H35" s="5"/>
      <c r="I35" s="5">
        <f t="shared" si="0"/>
        <v>0</v>
      </c>
      <c r="J35" s="9"/>
      <c r="K35" s="6">
        <f t="shared" si="1"/>
        <v>0</v>
      </c>
      <c r="L35" s="9"/>
      <c r="M35" s="5">
        <v>21750000000</v>
      </c>
      <c r="N35" s="5"/>
      <c r="O35" s="5">
        <v>0</v>
      </c>
      <c r="P35" s="5"/>
      <c r="Q35" s="5">
        <v>-139039012427</v>
      </c>
      <c r="R35" s="5"/>
      <c r="S35" s="5">
        <f t="shared" si="2"/>
        <v>-117289012427</v>
      </c>
      <c r="U35" s="6">
        <f t="shared" si="3"/>
        <v>8.4372992335599681E-2</v>
      </c>
      <c r="AA35" s="16"/>
    </row>
    <row r="36" spans="1:16356" ht="19.5" x14ac:dyDescent="0.5">
      <c r="A36" s="43" t="s">
        <v>17</v>
      </c>
      <c r="C36" s="5">
        <v>0</v>
      </c>
      <c r="D36" s="9"/>
      <c r="E36" s="5">
        <v>123822822689</v>
      </c>
      <c r="F36" s="5"/>
      <c r="G36" s="5">
        <v>0</v>
      </c>
      <c r="H36" s="5"/>
      <c r="I36" s="5">
        <f t="shared" si="0"/>
        <v>123822822689</v>
      </c>
      <c r="J36" s="9"/>
      <c r="K36" s="6">
        <f t="shared" si="1"/>
        <v>-0.54690669560127692</v>
      </c>
      <c r="L36" s="9"/>
      <c r="M36" s="5">
        <v>14417127125</v>
      </c>
      <c r="N36" s="5"/>
      <c r="O36" s="5">
        <v>211483004871</v>
      </c>
      <c r="P36" s="5"/>
      <c r="Q36" s="5">
        <v>13913579961</v>
      </c>
      <c r="R36" s="5"/>
      <c r="S36" s="5">
        <f t="shared" si="2"/>
        <v>239813711957</v>
      </c>
      <c r="U36" s="6">
        <f t="shared" si="3"/>
        <v>-0.17251232713305581</v>
      </c>
      <c r="AA36" s="16"/>
    </row>
    <row r="37" spans="1:16356" ht="19.5" x14ac:dyDescent="0.5">
      <c r="A37" s="43" t="s">
        <v>77</v>
      </c>
      <c r="C37" s="5">
        <v>0</v>
      </c>
      <c r="D37" s="9"/>
      <c r="E37" s="5">
        <v>0</v>
      </c>
      <c r="F37" s="5"/>
      <c r="G37" s="5">
        <v>0</v>
      </c>
      <c r="H37" s="5"/>
      <c r="I37" s="5">
        <f t="shared" si="0"/>
        <v>0</v>
      </c>
      <c r="J37" s="9"/>
      <c r="K37" s="6">
        <f t="shared" si="1"/>
        <v>0</v>
      </c>
      <c r="L37" s="9"/>
      <c r="M37" s="5">
        <v>11953859400</v>
      </c>
      <c r="N37" s="5"/>
      <c r="O37" s="5">
        <v>0</v>
      </c>
      <c r="P37" s="5"/>
      <c r="Q37" s="5">
        <v>-12900783890</v>
      </c>
      <c r="R37" s="5"/>
      <c r="S37" s="5">
        <f t="shared" si="2"/>
        <v>-946924490</v>
      </c>
      <c r="U37" s="6">
        <f t="shared" si="3"/>
        <v>6.8117934565173127E-4</v>
      </c>
      <c r="AA37" s="16"/>
    </row>
    <row r="38" spans="1:16356" ht="19.5" x14ac:dyDescent="0.5">
      <c r="A38" s="43" t="s">
        <v>54</v>
      </c>
      <c r="C38" s="5">
        <v>0</v>
      </c>
      <c r="D38" s="9"/>
      <c r="E38" s="5">
        <v>0</v>
      </c>
      <c r="F38" s="5"/>
      <c r="G38" s="5">
        <v>0</v>
      </c>
      <c r="H38" s="5"/>
      <c r="I38" s="5">
        <f t="shared" si="0"/>
        <v>0</v>
      </c>
      <c r="J38" s="9"/>
      <c r="K38" s="6">
        <f t="shared" si="1"/>
        <v>0</v>
      </c>
      <c r="L38" s="9"/>
      <c r="M38" s="5">
        <v>0</v>
      </c>
      <c r="N38" s="5"/>
      <c r="O38" s="5">
        <v>0</v>
      </c>
      <c r="P38" s="5"/>
      <c r="Q38" s="5">
        <v>-57138109509</v>
      </c>
      <c r="R38" s="5"/>
      <c r="S38" s="5">
        <f t="shared" si="2"/>
        <v>-57138109509</v>
      </c>
      <c r="U38" s="6">
        <f t="shared" si="3"/>
        <v>4.1102855040867706E-2</v>
      </c>
      <c r="AA38" s="16"/>
    </row>
    <row r="39" spans="1:16356" ht="19.5" x14ac:dyDescent="0.5">
      <c r="A39" s="43" t="s">
        <v>43</v>
      </c>
      <c r="C39" s="5">
        <v>0</v>
      </c>
      <c r="D39" s="9"/>
      <c r="E39" s="5">
        <v>-1198099567</v>
      </c>
      <c r="F39" s="5"/>
      <c r="G39" s="5">
        <v>0</v>
      </c>
      <c r="H39" s="5"/>
      <c r="I39" s="5">
        <f t="shared" si="0"/>
        <v>-1198099567</v>
      </c>
      <c r="J39" s="9"/>
      <c r="K39" s="6">
        <f t="shared" si="1"/>
        <v>5.2918247295577177E-3</v>
      </c>
      <c r="L39" s="9"/>
      <c r="M39" s="5">
        <v>1216105275</v>
      </c>
      <c r="N39" s="5"/>
      <c r="O39" s="5">
        <v>-5586644053</v>
      </c>
      <c r="P39" s="5"/>
      <c r="Q39" s="5">
        <v>-6608</v>
      </c>
      <c r="R39" s="5"/>
      <c r="S39" s="5">
        <f t="shared" si="2"/>
        <v>-4370545386</v>
      </c>
      <c r="U39" s="6">
        <f t="shared" si="3"/>
        <v>3.143994349725471E-3</v>
      </c>
      <c r="AA39" s="16"/>
    </row>
    <row r="40" spans="1:16356" ht="19.5" x14ac:dyDescent="0.5">
      <c r="A40" s="43" t="s">
        <v>75</v>
      </c>
      <c r="C40" s="5">
        <v>0</v>
      </c>
      <c r="D40" s="9"/>
      <c r="E40" s="5">
        <v>0</v>
      </c>
      <c r="F40" s="5"/>
      <c r="G40" s="5">
        <v>0</v>
      </c>
      <c r="H40" s="5"/>
      <c r="I40" s="5">
        <f t="shared" si="0"/>
        <v>0</v>
      </c>
      <c r="J40" s="9"/>
      <c r="K40" s="6">
        <f t="shared" si="1"/>
        <v>0</v>
      </c>
      <c r="L40" s="9"/>
      <c r="M40" s="5">
        <v>0</v>
      </c>
      <c r="N40" s="5"/>
      <c r="O40" s="5">
        <v>0</v>
      </c>
      <c r="P40" s="5"/>
      <c r="Q40" s="5">
        <v>-36846024572</v>
      </c>
      <c r="R40" s="5"/>
      <c r="S40" s="5">
        <f t="shared" si="2"/>
        <v>-36846024572</v>
      </c>
      <c r="U40" s="6">
        <f t="shared" si="3"/>
        <v>2.6505546295272787E-2</v>
      </c>
      <c r="AA40" s="16"/>
    </row>
    <row r="41" spans="1:16356" ht="19.5" x14ac:dyDescent="0.5">
      <c r="A41" s="43" t="s">
        <v>60</v>
      </c>
      <c r="C41" s="5">
        <v>0</v>
      </c>
      <c r="D41" s="9"/>
      <c r="E41" s="5">
        <v>-23131543500</v>
      </c>
      <c r="F41" s="5"/>
      <c r="G41" s="5">
        <v>0</v>
      </c>
      <c r="H41" s="5"/>
      <c r="I41" s="5">
        <f t="shared" si="0"/>
        <v>-23131543500</v>
      </c>
      <c r="J41" s="9"/>
      <c r="K41" s="6">
        <f t="shared" si="1"/>
        <v>0.10216853197989686</v>
      </c>
      <c r="L41" s="9"/>
      <c r="M41" s="5">
        <v>49175058500</v>
      </c>
      <c r="N41" s="5"/>
      <c r="O41" s="5">
        <v>-49103943974</v>
      </c>
      <c r="P41" s="5"/>
      <c r="Q41" s="5">
        <v>-14617042393</v>
      </c>
      <c r="R41" s="5"/>
      <c r="S41" s="5">
        <f t="shared" si="2"/>
        <v>-14545927867</v>
      </c>
      <c r="U41" s="6">
        <f t="shared" si="3"/>
        <v>1.0463754745999169E-2</v>
      </c>
      <c r="AA41" s="16"/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ht="19.5" x14ac:dyDescent="0.5">
      <c r="A42" s="43" t="s">
        <v>15</v>
      </c>
      <c r="C42" s="5">
        <v>0</v>
      </c>
      <c r="D42" s="9"/>
      <c r="E42" s="5">
        <v>-3007376268</v>
      </c>
      <c r="F42" s="5"/>
      <c r="G42" s="5">
        <v>0</v>
      </c>
      <c r="H42" s="5"/>
      <c r="I42" s="5">
        <f t="shared" si="0"/>
        <v>-3007376268</v>
      </c>
      <c r="J42" s="9"/>
      <c r="K42" s="6">
        <f t="shared" si="1"/>
        <v>1.3283126498356708E-2</v>
      </c>
      <c r="L42" s="9"/>
      <c r="M42" s="5">
        <v>7000162796</v>
      </c>
      <c r="N42" s="5"/>
      <c r="O42" s="5">
        <v>402507778</v>
      </c>
      <c r="P42" s="5"/>
      <c r="Q42" s="5">
        <v>-6897552205</v>
      </c>
      <c r="R42" s="5"/>
      <c r="S42" s="5">
        <f t="shared" si="2"/>
        <v>505118369</v>
      </c>
      <c r="U42" s="6">
        <f t="shared" si="3"/>
        <v>-3.6336181364586919E-4</v>
      </c>
      <c r="AA42" s="16"/>
    </row>
    <row r="43" spans="1:16356" ht="19.5" x14ac:dyDescent="0.5">
      <c r="A43" s="43" t="s">
        <v>74</v>
      </c>
      <c r="C43" s="5">
        <v>1474249779</v>
      </c>
      <c r="D43" s="9"/>
      <c r="E43" s="5">
        <v>-1940036518</v>
      </c>
      <c r="F43" s="5"/>
      <c r="G43" s="5">
        <v>0</v>
      </c>
      <c r="H43" s="5"/>
      <c r="I43" s="5">
        <f t="shared" si="0"/>
        <v>-465786739</v>
      </c>
      <c r="J43" s="9"/>
      <c r="K43" s="6">
        <f t="shared" si="1"/>
        <v>2.057309636053183E-3</v>
      </c>
      <c r="L43" s="9"/>
      <c r="M43" s="5">
        <v>1474249779</v>
      </c>
      <c r="N43" s="5"/>
      <c r="O43" s="5">
        <v>-11089344545</v>
      </c>
      <c r="P43" s="5"/>
      <c r="Q43" s="5">
        <v>-6939188783</v>
      </c>
      <c r="R43" s="5"/>
      <c r="S43" s="5">
        <f t="shared" si="2"/>
        <v>-16554283549</v>
      </c>
      <c r="U43" s="6">
        <f t="shared" si="3"/>
        <v>1.1908484947560116E-2</v>
      </c>
      <c r="AA43" s="16"/>
    </row>
    <row r="44" spans="1:16356" ht="19.5" x14ac:dyDescent="0.5">
      <c r="A44" s="43" t="s">
        <v>28</v>
      </c>
      <c r="C44" s="5">
        <v>0</v>
      </c>
      <c r="D44" s="9"/>
      <c r="E44" s="5">
        <v>0</v>
      </c>
      <c r="F44" s="5"/>
      <c r="G44" s="5">
        <v>0</v>
      </c>
      <c r="H44" s="5"/>
      <c r="I44" s="5">
        <f t="shared" si="0"/>
        <v>0</v>
      </c>
      <c r="J44" s="9"/>
      <c r="K44" s="6">
        <f t="shared" si="1"/>
        <v>0</v>
      </c>
      <c r="L44" s="9"/>
      <c r="M44" s="5">
        <v>60</v>
      </c>
      <c r="N44" s="5"/>
      <c r="O44" s="5">
        <v>0</v>
      </c>
      <c r="P44" s="5"/>
      <c r="Q44" s="5">
        <v>-10555</v>
      </c>
      <c r="R44" s="5"/>
      <c r="S44" s="5">
        <f t="shared" si="2"/>
        <v>-10495</v>
      </c>
      <c r="U44" s="6">
        <f t="shared" si="3"/>
        <v>7.5496803685106077E-9</v>
      </c>
      <c r="AA44" s="16"/>
    </row>
    <row r="45" spans="1:16356" ht="19.5" x14ac:dyDescent="0.5">
      <c r="A45" s="43" t="s">
        <v>35</v>
      </c>
      <c r="C45" s="5">
        <v>0</v>
      </c>
      <c r="D45" s="9"/>
      <c r="E45" s="5">
        <v>-9827818159</v>
      </c>
      <c r="F45" s="5"/>
      <c r="G45" s="5">
        <v>0</v>
      </c>
      <c r="H45" s="5"/>
      <c r="I45" s="5">
        <f t="shared" si="0"/>
        <v>-9827818159</v>
      </c>
      <c r="J45" s="9"/>
      <c r="K45" s="6">
        <f t="shared" si="1"/>
        <v>4.3407987619607076E-2</v>
      </c>
      <c r="L45" s="9"/>
      <c r="M45" s="5">
        <v>9389919355</v>
      </c>
      <c r="N45" s="5"/>
      <c r="O45" s="5">
        <v>-39241092858</v>
      </c>
      <c r="P45" s="5"/>
      <c r="Q45" s="5">
        <v>-105118642271</v>
      </c>
      <c r="R45" s="5"/>
      <c r="S45" s="5">
        <f t="shared" si="2"/>
        <v>-134969815774</v>
      </c>
      <c r="U45" s="6">
        <f t="shared" si="3"/>
        <v>9.7091850261120646E-2</v>
      </c>
      <c r="AA45" s="16"/>
    </row>
    <row r="46" spans="1:16356" ht="19.5" x14ac:dyDescent="0.5">
      <c r="A46" s="43" t="s">
        <v>20</v>
      </c>
      <c r="C46" s="5">
        <v>0</v>
      </c>
      <c r="D46" s="9"/>
      <c r="E46" s="5">
        <v>-41771974295</v>
      </c>
      <c r="F46" s="5"/>
      <c r="G46" s="5">
        <v>0</v>
      </c>
      <c r="H46" s="5"/>
      <c r="I46" s="5">
        <f t="shared" si="0"/>
        <v>-41771974295</v>
      </c>
      <c r="J46" s="9"/>
      <c r="K46" s="6">
        <f t="shared" si="1"/>
        <v>0.18450049784278932</v>
      </c>
      <c r="L46" s="9"/>
      <c r="M46" s="5">
        <v>37341500000</v>
      </c>
      <c r="N46" s="5"/>
      <c r="O46" s="5">
        <v>-15871280278</v>
      </c>
      <c r="P46" s="5"/>
      <c r="Q46" s="5">
        <v>-114601543111</v>
      </c>
      <c r="R46" s="5"/>
      <c r="S46" s="5">
        <f t="shared" si="2"/>
        <v>-93131323389</v>
      </c>
      <c r="U46" s="6">
        <f t="shared" si="3"/>
        <v>6.6994923666826689E-2</v>
      </c>
      <c r="AA46" s="16"/>
    </row>
    <row r="47" spans="1:16356" ht="19.5" x14ac:dyDescent="0.5">
      <c r="A47" s="43" t="s">
        <v>27</v>
      </c>
      <c r="C47" s="5">
        <v>0</v>
      </c>
      <c r="D47" s="9"/>
      <c r="E47" s="5">
        <v>-2799881707</v>
      </c>
      <c r="F47" s="5"/>
      <c r="G47" s="5">
        <v>0</v>
      </c>
      <c r="H47" s="5"/>
      <c r="I47" s="5">
        <f t="shared" si="0"/>
        <v>-2799881707</v>
      </c>
      <c r="J47" s="9"/>
      <c r="K47" s="6">
        <f t="shared" si="1"/>
        <v>1.2366654379183892E-2</v>
      </c>
      <c r="L47" s="9"/>
      <c r="M47" s="5">
        <v>2628576945</v>
      </c>
      <c r="N47" s="5"/>
      <c r="O47" s="5">
        <v>-20765789331</v>
      </c>
      <c r="P47" s="5"/>
      <c r="Q47" s="5">
        <v>-8637</v>
      </c>
      <c r="R47" s="5"/>
      <c r="S47" s="5">
        <f t="shared" si="2"/>
        <v>-18137221023</v>
      </c>
      <c r="U47" s="6">
        <f t="shared" si="3"/>
        <v>1.3047186421789517E-2</v>
      </c>
      <c r="AA47" s="16"/>
    </row>
    <row r="48" spans="1:16356" ht="19.5" x14ac:dyDescent="0.5">
      <c r="A48" s="43" t="s">
        <v>19</v>
      </c>
      <c r="C48" s="5">
        <v>0</v>
      </c>
      <c r="D48" s="9"/>
      <c r="E48" s="5">
        <v>0</v>
      </c>
      <c r="F48" s="5"/>
      <c r="G48" s="5">
        <v>0</v>
      </c>
      <c r="H48" s="5"/>
      <c r="I48" s="5">
        <f t="shared" si="0"/>
        <v>0</v>
      </c>
      <c r="J48" s="9"/>
      <c r="K48" s="6">
        <f t="shared" si="1"/>
        <v>0</v>
      </c>
      <c r="L48" s="9"/>
      <c r="M48" s="5">
        <v>35600000000</v>
      </c>
      <c r="N48" s="5"/>
      <c r="O48" s="5">
        <v>0</v>
      </c>
      <c r="P48" s="5"/>
      <c r="Q48" s="5">
        <v>-90534926794</v>
      </c>
      <c r="R48" s="5"/>
      <c r="S48" s="5">
        <f t="shared" si="2"/>
        <v>-54934926794</v>
      </c>
      <c r="U48" s="6">
        <f t="shared" si="3"/>
        <v>3.9517974117411071E-2</v>
      </c>
      <c r="AA48" s="16"/>
    </row>
    <row r="49" spans="1:27" ht="19.5" x14ac:dyDescent="0.5">
      <c r="A49" s="43" t="s">
        <v>153</v>
      </c>
      <c r="C49" s="5">
        <v>0</v>
      </c>
      <c r="D49" s="9"/>
      <c r="E49" s="5">
        <v>0</v>
      </c>
      <c r="F49" s="5"/>
      <c r="G49" s="5">
        <v>0</v>
      </c>
      <c r="H49" s="5"/>
      <c r="I49" s="5">
        <f t="shared" si="0"/>
        <v>0</v>
      </c>
      <c r="J49" s="9"/>
      <c r="K49" s="6">
        <f t="shared" si="1"/>
        <v>0</v>
      </c>
      <c r="L49" s="9"/>
      <c r="M49" s="5">
        <v>0</v>
      </c>
      <c r="N49" s="5"/>
      <c r="O49" s="5">
        <v>0</v>
      </c>
      <c r="P49" s="5"/>
      <c r="Q49" s="5">
        <v>16201698</v>
      </c>
      <c r="R49" s="5"/>
      <c r="S49" s="5">
        <f t="shared" si="2"/>
        <v>16201698</v>
      </c>
      <c r="U49" s="6">
        <f t="shared" si="3"/>
        <v>-1.1654849102156988E-5</v>
      </c>
      <c r="AA49" s="16"/>
    </row>
    <row r="50" spans="1:27" ht="19.5" x14ac:dyDescent="0.5">
      <c r="A50" s="43" t="s">
        <v>55</v>
      </c>
      <c r="C50" s="5">
        <v>0</v>
      </c>
      <c r="D50" s="9"/>
      <c r="E50" s="5">
        <v>0</v>
      </c>
      <c r="F50" s="5"/>
      <c r="G50" s="5">
        <v>0</v>
      </c>
      <c r="H50" s="5"/>
      <c r="I50" s="5">
        <f t="shared" si="0"/>
        <v>0</v>
      </c>
      <c r="J50" s="9"/>
      <c r="K50" s="6">
        <f t="shared" si="1"/>
        <v>0</v>
      </c>
      <c r="L50" s="9"/>
      <c r="M50" s="5">
        <v>0</v>
      </c>
      <c r="N50" s="5"/>
      <c r="O50" s="5">
        <v>0</v>
      </c>
      <c r="P50" s="5"/>
      <c r="Q50" s="5">
        <v>-8365047446</v>
      </c>
      <c r="R50" s="5"/>
      <c r="S50" s="5">
        <f t="shared" si="2"/>
        <v>-8365047446</v>
      </c>
      <c r="U50" s="6">
        <f t="shared" si="3"/>
        <v>6.0174782739138635E-3</v>
      </c>
      <c r="AA50" s="16"/>
    </row>
    <row r="51" spans="1:27" ht="19.5" x14ac:dyDescent="0.5">
      <c r="A51" s="43" t="s">
        <v>70</v>
      </c>
      <c r="C51" s="16">
        <v>0</v>
      </c>
      <c r="D51" s="9"/>
      <c r="E51" s="5">
        <v>0</v>
      </c>
      <c r="F51" s="5"/>
      <c r="G51" s="5">
        <v>0</v>
      </c>
      <c r="H51" s="5"/>
      <c r="I51" s="5">
        <f t="shared" si="0"/>
        <v>0</v>
      </c>
      <c r="J51" s="9"/>
      <c r="K51" s="6">
        <f t="shared" si="1"/>
        <v>0</v>
      </c>
      <c r="L51" s="9"/>
      <c r="M51" s="5">
        <v>0</v>
      </c>
      <c r="N51" s="5"/>
      <c r="O51" s="5">
        <v>0</v>
      </c>
      <c r="P51" s="5"/>
      <c r="Q51" s="5">
        <v>131007</v>
      </c>
      <c r="R51" s="5"/>
      <c r="S51" s="5">
        <f t="shared" si="2"/>
        <v>131007</v>
      </c>
      <c r="U51" s="6">
        <f t="shared" si="3"/>
        <v>-9.4241160175080441E-8</v>
      </c>
      <c r="AA51" s="16"/>
    </row>
    <row r="52" spans="1:27" ht="19.5" x14ac:dyDescent="0.5">
      <c r="A52" s="43" t="s">
        <v>173</v>
      </c>
      <c r="C52" s="5">
        <v>0</v>
      </c>
      <c r="D52" s="9"/>
      <c r="E52" s="5">
        <v>0</v>
      </c>
      <c r="F52" s="5"/>
      <c r="G52" s="5">
        <v>0</v>
      </c>
      <c r="H52" s="5"/>
      <c r="I52" s="5">
        <f t="shared" si="0"/>
        <v>0</v>
      </c>
      <c r="J52" s="9"/>
      <c r="K52" s="6">
        <f t="shared" si="1"/>
        <v>0</v>
      </c>
      <c r="L52" s="9"/>
      <c r="M52" s="5">
        <v>0</v>
      </c>
      <c r="N52" s="5"/>
      <c r="O52" s="5">
        <v>0</v>
      </c>
      <c r="P52" s="5"/>
      <c r="Q52" s="5">
        <v>7998590000</v>
      </c>
      <c r="R52" s="5"/>
      <c r="S52" s="5">
        <f t="shared" si="2"/>
        <v>7998590000</v>
      </c>
      <c r="U52" s="6">
        <f t="shared" si="3"/>
        <v>-5.7538635444273718E-3</v>
      </c>
      <c r="AA52" s="16"/>
    </row>
    <row r="53" spans="1:27" ht="19.5" x14ac:dyDescent="0.5">
      <c r="A53" s="43" t="s">
        <v>18</v>
      </c>
      <c r="C53" s="16">
        <v>0</v>
      </c>
      <c r="D53" s="9"/>
      <c r="E53" s="5">
        <v>-664830178</v>
      </c>
      <c r="F53" s="5"/>
      <c r="G53" s="5">
        <v>0</v>
      </c>
      <c r="H53" s="5"/>
      <c r="I53" s="5">
        <f t="shared" si="0"/>
        <v>-664830178</v>
      </c>
      <c r="J53" s="9"/>
      <c r="K53" s="6">
        <f t="shared" si="1"/>
        <v>2.9364544264931357E-3</v>
      </c>
      <c r="L53" s="9"/>
      <c r="M53" s="5">
        <v>4395984880</v>
      </c>
      <c r="N53" s="5"/>
      <c r="O53" s="5">
        <v>-1268949389</v>
      </c>
      <c r="P53" s="5"/>
      <c r="Q53" s="5">
        <v>2033657509</v>
      </c>
      <c r="R53" s="5"/>
      <c r="S53" s="5">
        <f t="shared" si="2"/>
        <v>5160693000</v>
      </c>
      <c r="U53" s="6">
        <f t="shared" si="3"/>
        <v>-3.7123947241553229E-3</v>
      </c>
      <c r="AA53" s="16"/>
    </row>
    <row r="54" spans="1:27" ht="19.5" x14ac:dyDescent="0.5">
      <c r="A54" s="43" t="s">
        <v>46</v>
      </c>
      <c r="C54" s="5">
        <v>0</v>
      </c>
      <c r="D54" s="9"/>
      <c r="E54" s="5">
        <v>-22679250750</v>
      </c>
      <c r="F54" s="5"/>
      <c r="G54" s="5">
        <v>0</v>
      </c>
      <c r="H54" s="5"/>
      <c r="I54" s="5">
        <f t="shared" si="0"/>
        <v>-22679250750</v>
      </c>
      <c r="J54" s="9"/>
      <c r="K54" s="6">
        <f t="shared" si="1"/>
        <v>0.10017082325403295</v>
      </c>
      <c r="L54" s="9"/>
      <c r="M54" s="5">
        <v>1905531386</v>
      </c>
      <c r="N54" s="5"/>
      <c r="O54" s="5">
        <v>-37761023896</v>
      </c>
      <c r="P54" s="5"/>
      <c r="Q54" s="5">
        <v>-249654182</v>
      </c>
      <c r="R54" s="5"/>
      <c r="S54" s="5">
        <f t="shared" si="2"/>
        <v>-36105146692</v>
      </c>
      <c r="U54" s="6">
        <f t="shared" si="3"/>
        <v>2.5972588583400489E-2</v>
      </c>
      <c r="AA54" s="16"/>
    </row>
    <row r="55" spans="1:27" ht="19.5" x14ac:dyDescent="0.5">
      <c r="A55" s="43" t="s">
        <v>16</v>
      </c>
      <c r="C55" s="5">
        <v>0</v>
      </c>
      <c r="D55" s="9"/>
      <c r="E55" s="5">
        <v>2144349208</v>
      </c>
      <c r="F55" s="5"/>
      <c r="G55" s="5">
        <v>0</v>
      </c>
      <c r="H55" s="5"/>
      <c r="I55" s="5">
        <f t="shared" si="0"/>
        <v>2144349208</v>
      </c>
      <c r="J55" s="9"/>
      <c r="K55" s="6">
        <f t="shared" si="1"/>
        <v>-9.4712663957601667E-3</v>
      </c>
      <c r="L55" s="9"/>
      <c r="M55" s="5">
        <v>3612960000</v>
      </c>
      <c r="N55" s="5"/>
      <c r="O55" s="5">
        <v>-6179111843</v>
      </c>
      <c r="P55" s="5"/>
      <c r="Q55" s="5">
        <v>-10628169257</v>
      </c>
      <c r="R55" s="5"/>
      <c r="S55" s="5">
        <f t="shared" si="2"/>
        <v>-13194321100</v>
      </c>
      <c r="U55" s="6">
        <f t="shared" si="3"/>
        <v>9.4914632667456207E-3</v>
      </c>
      <c r="AA55" s="16"/>
    </row>
    <row r="56" spans="1:27" ht="19.5" x14ac:dyDescent="0.5">
      <c r="A56" s="43" t="s">
        <v>186</v>
      </c>
      <c r="C56" s="5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 t="shared" si="1"/>
        <v>0</v>
      </c>
      <c r="L56" s="9"/>
      <c r="M56" s="5">
        <v>0</v>
      </c>
      <c r="N56" s="5"/>
      <c r="O56" s="5">
        <v>0</v>
      </c>
      <c r="P56" s="5"/>
      <c r="Q56" s="5">
        <v>0</v>
      </c>
      <c r="R56" s="5"/>
      <c r="S56" s="5">
        <f t="shared" si="2"/>
        <v>0</v>
      </c>
      <c r="U56" s="6">
        <f t="shared" si="3"/>
        <v>0</v>
      </c>
      <c r="AA56" s="16"/>
    </row>
    <row r="57" spans="1:27" ht="19.5" x14ac:dyDescent="0.5">
      <c r="A57" s="43" t="s">
        <v>78</v>
      </c>
      <c r="C57" s="5">
        <v>0</v>
      </c>
      <c r="D57" s="9"/>
      <c r="E57" s="5">
        <v>0</v>
      </c>
      <c r="F57" s="5"/>
      <c r="G57" s="5">
        <v>0</v>
      </c>
      <c r="H57" s="5"/>
      <c r="I57" s="5">
        <f t="shared" si="0"/>
        <v>0</v>
      </c>
      <c r="J57" s="9"/>
      <c r="K57" s="6">
        <f t="shared" si="1"/>
        <v>0</v>
      </c>
      <c r="L57" s="9"/>
      <c r="M57" s="5">
        <v>0</v>
      </c>
      <c r="N57" s="5"/>
      <c r="O57" s="5">
        <v>0</v>
      </c>
      <c r="P57" s="5"/>
      <c r="Q57" s="5">
        <v>-110455644740</v>
      </c>
      <c r="R57" s="5"/>
      <c r="S57" s="5">
        <f t="shared" si="2"/>
        <v>-110455644740</v>
      </c>
      <c r="U57" s="6">
        <f t="shared" si="3"/>
        <v>7.9457342799881855E-2</v>
      </c>
      <c r="AA57" s="16"/>
    </row>
    <row r="58" spans="1:27" ht="19.5" x14ac:dyDescent="0.5">
      <c r="A58" s="43" t="s">
        <v>189</v>
      </c>
      <c r="C58" s="5">
        <v>0</v>
      </c>
      <c r="D58" s="9"/>
      <c r="E58" s="5">
        <v>0</v>
      </c>
      <c r="F58" s="5"/>
      <c r="G58" s="5">
        <v>0</v>
      </c>
      <c r="H58" s="5"/>
      <c r="I58" s="5">
        <f t="shared" si="0"/>
        <v>0</v>
      </c>
      <c r="J58" s="9"/>
      <c r="K58" s="6">
        <f t="shared" si="1"/>
        <v>0</v>
      </c>
      <c r="L58" s="9"/>
      <c r="M58" s="5">
        <v>0</v>
      </c>
      <c r="N58" s="5"/>
      <c r="O58" s="5">
        <v>0</v>
      </c>
      <c r="P58" s="5"/>
      <c r="Q58" s="5">
        <v>5147057338</v>
      </c>
      <c r="R58" s="5"/>
      <c r="S58" s="5">
        <f t="shared" si="2"/>
        <v>5147057338</v>
      </c>
      <c r="U58" s="6">
        <f t="shared" si="3"/>
        <v>-3.7025857780178246E-3</v>
      </c>
      <c r="AA58" s="16"/>
    </row>
    <row r="59" spans="1:27" ht="19.5" x14ac:dyDescent="0.5">
      <c r="A59" s="43" t="s">
        <v>50</v>
      </c>
      <c r="C59" s="5">
        <v>0</v>
      </c>
      <c r="D59" s="9"/>
      <c r="E59" s="5">
        <v>0</v>
      </c>
      <c r="F59" s="5"/>
      <c r="G59" s="5">
        <v>0</v>
      </c>
      <c r="H59" s="5"/>
      <c r="I59" s="5">
        <f t="shared" si="0"/>
        <v>0</v>
      </c>
      <c r="J59" s="9"/>
      <c r="K59" s="6">
        <f t="shared" si="1"/>
        <v>0</v>
      </c>
      <c r="L59" s="9"/>
      <c r="M59" s="5">
        <v>0</v>
      </c>
      <c r="N59" s="5"/>
      <c r="O59" s="5">
        <v>0</v>
      </c>
      <c r="P59" s="5"/>
      <c r="Q59" s="5">
        <v>-11128290517</v>
      </c>
      <c r="R59" s="5"/>
      <c r="S59" s="5">
        <f t="shared" si="2"/>
        <v>-11128290517</v>
      </c>
      <c r="U59" s="6">
        <f t="shared" si="3"/>
        <v>8.005244063961664E-3</v>
      </c>
      <c r="AA59" s="16"/>
    </row>
    <row r="60" spans="1:27" ht="19.5" x14ac:dyDescent="0.5">
      <c r="A60" s="43" t="s">
        <v>29</v>
      </c>
      <c r="C60" s="5">
        <v>0</v>
      </c>
      <c r="D60" s="9"/>
      <c r="E60" s="5">
        <v>-3777390000</v>
      </c>
      <c r="F60" s="5"/>
      <c r="G60" s="5">
        <v>0</v>
      </c>
      <c r="H60" s="5"/>
      <c r="I60" s="5">
        <f t="shared" si="0"/>
        <v>-3777390000</v>
      </c>
      <c r="J60" s="9"/>
      <c r="K60" s="6">
        <f t="shared" si="1"/>
        <v>1.6684160787434812E-2</v>
      </c>
      <c r="L60" s="9"/>
      <c r="M60" s="5">
        <v>27489456400</v>
      </c>
      <c r="N60" s="5"/>
      <c r="O60" s="5">
        <v>-68534769671</v>
      </c>
      <c r="P60" s="5"/>
      <c r="Q60" s="5">
        <v>-19337259174</v>
      </c>
      <c r="R60" s="5"/>
      <c r="S60" s="5">
        <f t="shared" si="2"/>
        <v>-60382572445</v>
      </c>
      <c r="U60" s="6">
        <f t="shared" si="3"/>
        <v>4.3436791023171613E-2</v>
      </c>
      <c r="AA60" s="16"/>
    </row>
    <row r="61" spans="1:27" ht="19.5" x14ac:dyDescent="0.5">
      <c r="A61" s="43" t="s">
        <v>41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 t="shared" si="1"/>
        <v>0</v>
      </c>
      <c r="L61" s="9"/>
      <c r="M61" s="5">
        <v>0</v>
      </c>
      <c r="N61" s="5"/>
      <c r="O61" s="5">
        <v>0</v>
      </c>
      <c r="P61" s="5"/>
      <c r="Q61" s="5">
        <v>-5452607943</v>
      </c>
      <c r="R61" s="5"/>
      <c r="S61" s="5">
        <f t="shared" si="2"/>
        <v>-5452607943</v>
      </c>
      <c r="U61" s="6">
        <f t="shared" si="3"/>
        <v>3.9223865787948653E-3</v>
      </c>
      <c r="AA61" s="16"/>
    </row>
    <row r="62" spans="1:27" ht="19.5" x14ac:dyDescent="0.5">
      <c r="A62" s="43" t="s">
        <v>66</v>
      </c>
      <c r="C62" s="5">
        <v>0</v>
      </c>
      <c r="D62" s="9"/>
      <c r="E62" s="5">
        <v>0</v>
      </c>
      <c r="F62" s="5"/>
      <c r="G62" s="5">
        <v>0</v>
      </c>
      <c r="H62" s="5"/>
      <c r="I62" s="5">
        <f t="shared" si="0"/>
        <v>0</v>
      </c>
      <c r="J62" s="9"/>
      <c r="K62" s="6">
        <f t="shared" si="1"/>
        <v>0</v>
      </c>
      <c r="L62" s="9"/>
      <c r="M62" s="5">
        <v>0</v>
      </c>
      <c r="N62" s="5"/>
      <c r="O62" s="5">
        <v>0</v>
      </c>
      <c r="P62" s="5"/>
      <c r="Q62" s="5">
        <v>5367870145</v>
      </c>
      <c r="R62" s="5"/>
      <c r="S62" s="5">
        <f t="shared" si="2"/>
        <v>5367870145</v>
      </c>
      <c r="U62" s="6">
        <f t="shared" si="3"/>
        <v>-3.8614296192873454E-3</v>
      </c>
      <c r="AA62" s="16"/>
    </row>
    <row r="63" spans="1:27" ht="19.5" x14ac:dyDescent="0.5">
      <c r="A63" s="43" t="s">
        <v>36</v>
      </c>
      <c r="C63" s="5">
        <v>0</v>
      </c>
      <c r="D63" s="9"/>
      <c r="E63" s="5">
        <v>22042987537</v>
      </c>
      <c r="F63" s="5"/>
      <c r="G63" s="5">
        <v>0</v>
      </c>
      <c r="H63" s="5"/>
      <c r="I63" s="5">
        <f t="shared" si="0"/>
        <v>22042987537</v>
      </c>
      <c r="J63" s="9"/>
      <c r="K63" s="6">
        <f t="shared" si="1"/>
        <v>-9.7360544794879447E-2</v>
      </c>
      <c r="L63" s="9"/>
      <c r="M63" s="5">
        <v>84230767071</v>
      </c>
      <c r="N63" s="5"/>
      <c r="O63" s="5">
        <v>-30392613557</v>
      </c>
      <c r="P63" s="5"/>
      <c r="Q63" s="5">
        <v>-12726747774</v>
      </c>
      <c r="R63" s="5"/>
      <c r="S63" s="5">
        <f t="shared" si="2"/>
        <v>41111405740</v>
      </c>
      <c r="U63" s="6">
        <f t="shared" si="3"/>
        <v>-2.9573889741510467E-2</v>
      </c>
      <c r="AA63" s="16"/>
    </row>
    <row r="64" spans="1:27" ht="19.5" x14ac:dyDescent="0.5">
      <c r="A64" s="43" t="s">
        <v>67</v>
      </c>
      <c r="C64" s="5">
        <v>0</v>
      </c>
      <c r="D64" s="9"/>
      <c r="E64" s="5">
        <v>0</v>
      </c>
      <c r="F64" s="5"/>
      <c r="G64" s="5">
        <v>0</v>
      </c>
      <c r="H64" s="5"/>
      <c r="I64" s="5">
        <f t="shared" si="0"/>
        <v>0</v>
      </c>
      <c r="J64" s="9"/>
      <c r="K64" s="6">
        <f t="shared" si="1"/>
        <v>0</v>
      </c>
      <c r="L64" s="9"/>
      <c r="M64" s="5">
        <v>0</v>
      </c>
      <c r="N64" s="5"/>
      <c r="O64" s="5">
        <v>0</v>
      </c>
      <c r="P64" s="5"/>
      <c r="Q64" s="5">
        <v>550240000</v>
      </c>
      <c r="R64" s="5"/>
      <c r="S64" s="5">
        <f t="shared" si="2"/>
        <v>550240000</v>
      </c>
      <c r="U64" s="6">
        <f t="shared" si="3"/>
        <v>-3.9582049794847804E-4</v>
      </c>
      <c r="AA64" s="16"/>
    </row>
    <row r="65" spans="1:27" ht="19.5" x14ac:dyDescent="0.5">
      <c r="A65" s="43" t="s">
        <v>170</v>
      </c>
      <c r="C65" s="5">
        <v>0</v>
      </c>
      <c r="D65" s="9"/>
      <c r="E65" s="5">
        <v>0</v>
      </c>
      <c r="F65" s="5"/>
      <c r="G65" s="5">
        <v>0</v>
      </c>
      <c r="H65" s="5"/>
      <c r="I65" s="5">
        <f t="shared" si="0"/>
        <v>0</v>
      </c>
      <c r="J65" s="9"/>
      <c r="K65" s="6">
        <f t="shared" si="1"/>
        <v>0</v>
      </c>
      <c r="L65" s="9"/>
      <c r="M65" s="5">
        <v>0</v>
      </c>
      <c r="N65" s="5"/>
      <c r="O65" s="5">
        <v>0</v>
      </c>
      <c r="P65" s="5"/>
      <c r="Q65" s="5">
        <v>7175547534</v>
      </c>
      <c r="R65" s="5"/>
      <c r="S65" s="5">
        <f t="shared" si="2"/>
        <v>7175547534</v>
      </c>
      <c r="U65" s="6">
        <f t="shared" si="3"/>
        <v>-5.1617999381376378E-3</v>
      </c>
      <c r="AA65" s="16"/>
    </row>
    <row r="66" spans="1:27" ht="19.5" x14ac:dyDescent="0.5">
      <c r="A66" s="43" t="s">
        <v>174</v>
      </c>
      <c r="C66" s="5">
        <v>0</v>
      </c>
      <c r="D66" s="9"/>
      <c r="E66" s="5">
        <v>0</v>
      </c>
      <c r="F66" s="5"/>
      <c r="G66" s="5">
        <v>0</v>
      </c>
      <c r="H66" s="5"/>
      <c r="I66" s="5">
        <f t="shared" si="0"/>
        <v>0</v>
      </c>
      <c r="J66" s="9"/>
      <c r="K66" s="6">
        <f t="shared" si="1"/>
        <v>0</v>
      </c>
      <c r="L66" s="9"/>
      <c r="M66" s="5">
        <v>0</v>
      </c>
      <c r="N66" s="5"/>
      <c r="O66" s="5">
        <v>0</v>
      </c>
      <c r="P66" s="5"/>
      <c r="Q66" s="5">
        <v>10612112222</v>
      </c>
      <c r="R66" s="5"/>
      <c r="S66" s="5">
        <f t="shared" si="2"/>
        <v>10612112222</v>
      </c>
      <c r="U66" s="6">
        <f t="shared" si="3"/>
        <v>-7.6339261849323378E-3</v>
      </c>
      <c r="AA66" s="16"/>
    </row>
    <row r="67" spans="1:27" ht="19.5" x14ac:dyDescent="0.5">
      <c r="A67" s="43" t="s">
        <v>61</v>
      </c>
      <c r="C67" s="5">
        <v>0</v>
      </c>
      <c r="D67" s="9"/>
      <c r="E67" s="5">
        <v>218691000</v>
      </c>
      <c r="F67" s="5"/>
      <c r="G67" s="5">
        <v>0</v>
      </c>
      <c r="H67" s="5"/>
      <c r="I67" s="5">
        <f t="shared" si="0"/>
        <v>218691000</v>
      </c>
      <c r="J67" s="9"/>
      <c r="K67" s="6">
        <f t="shared" si="1"/>
        <v>-9.6592509821991014E-4</v>
      </c>
      <c r="L67" s="9"/>
      <c r="M67" s="5">
        <v>1201488800</v>
      </c>
      <c r="N67" s="5"/>
      <c r="O67" s="5">
        <v>4289678903</v>
      </c>
      <c r="P67" s="5"/>
      <c r="Q67" s="5">
        <v>764312548</v>
      </c>
      <c r="R67" s="5"/>
      <c r="S67" s="5">
        <f t="shared" si="2"/>
        <v>6255480251</v>
      </c>
      <c r="U67" s="6">
        <f t="shared" si="3"/>
        <v>-4.4999405856675093E-3</v>
      </c>
      <c r="AA67" s="16"/>
    </row>
    <row r="68" spans="1:27" ht="19.5" x14ac:dyDescent="0.5">
      <c r="A68" s="43" t="s">
        <v>131</v>
      </c>
      <c r="C68" s="5">
        <v>0</v>
      </c>
      <c r="D68" s="9"/>
      <c r="E68" s="5">
        <v>-14224855500</v>
      </c>
      <c r="F68" s="5"/>
      <c r="G68" s="5">
        <v>0</v>
      </c>
      <c r="H68" s="5"/>
      <c r="I68" s="5">
        <f t="shared" si="0"/>
        <v>-14224855500</v>
      </c>
      <c r="J68" s="9"/>
      <c r="K68" s="6">
        <f t="shared" si="1"/>
        <v>6.2829037070576882E-2</v>
      </c>
      <c r="L68" s="9"/>
      <c r="M68" s="5">
        <v>0</v>
      </c>
      <c r="N68" s="5"/>
      <c r="O68" s="5">
        <v>28887210012</v>
      </c>
      <c r="P68" s="5"/>
      <c r="Q68" s="5">
        <v>-17942721363</v>
      </c>
      <c r="R68" s="5"/>
      <c r="S68" s="5">
        <f t="shared" si="2"/>
        <v>10944488649</v>
      </c>
      <c r="U68" s="6">
        <f t="shared" si="3"/>
        <v>-7.8730244017858487E-3</v>
      </c>
      <c r="AA68" s="16"/>
    </row>
    <row r="69" spans="1:27" ht="19.5" x14ac:dyDescent="0.5">
      <c r="A69" s="43" t="s">
        <v>169</v>
      </c>
      <c r="C69" s="5">
        <v>0</v>
      </c>
      <c r="D69" s="9"/>
      <c r="E69" s="5">
        <v>12450470130</v>
      </c>
      <c r="F69" s="5"/>
      <c r="G69" s="5">
        <v>0</v>
      </c>
      <c r="H69" s="5"/>
      <c r="I69" s="5">
        <f t="shared" si="0"/>
        <v>12450470130</v>
      </c>
      <c r="J69" s="9"/>
      <c r="K69" s="6">
        <f t="shared" si="1"/>
        <v>-5.4991845037995653E-2</v>
      </c>
      <c r="L69" s="9"/>
      <c r="M69" s="5">
        <v>4280429490</v>
      </c>
      <c r="N69" s="5"/>
      <c r="O69" s="5">
        <v>10328263664</v>
      </c>
      <c r="P69" s="5"/>
      <c r="Q69" s="5">
        <v>0</v>
      </c>
      <c r="R69" s="5"/>
      <c r="S69" s="5">
        <f t="shared" si="2"/>
        <v>14608693154</v>
      </c>
      <c r="U69" s="6">
        <f t="shared" si="3"/>
        <v>-1.0508905565921784E-2</v>
      </c>
      <c r="AA69" s="16"/>
    </row>
    <row r="70" spans="1:27" ht="19.5" x14ac:dyDescent="0.5">
      <c r="A70" s="43" t="s">
        <v>76</v>
      </c>
      <c r="C70" s="5">
        <v>0</v>
      </c>
      <c r="D70" s="9"/>
      <c r="E70" s="5">
        <v>-7602094274</v>
      </c>
      <c r="F70" s="5"/>
      <c r="G70" s="5">
        <v>0</v>
      </c>
      <c r="H70" s="5"/>
      <c r="I70" s="5">
        <f t="shared" si="0"/>
        <v>-7602094274</v>
      </c>
      <c r="J70" s="9"/>
      <c r="K70" s="6">
        <f t="shared" si="1"/>
        <v>3.3577301572952092E-2</v>
      </c>
      <c r="L70" s="9"/>
      <c r="M70" s="5">
        <v>181734751</v>
      </c>
      <c r="N70" s="5"/>
      <c r="O70" s="5">
        <v>-18439122283</v>
      </c>
      <c r="P70" s="5"/>
      <c r="Q70" s="5">
        <v>0</v>
      </c>
      <c r="R70" s="5"/>
      <c r="S70" s="5">
        <f t="shared" si="2"/>
        <v>-18257387532</v>
      </c>
      <c r="U70" s="6">
        <f t="shared" si="3"/>
        <v>1.3133629369283539E-2</v>
      </c>
      <c r="AA70" s="16"/>
    </row>
    <row r="71" spans="1:27" ht="19.5" x14ac:dyDescent="0.5">
      <c r="A71" s="43" t="s">
        <v>30</v>
      </c>
      <c r="C71" s="5">
        <v>0</v>
      </c>
      <c r="D71" s="9"/>
      <c r="E71" s="5">
        <v>-1225977590</v>
      </c>
      <c r="F71" s="5"/>
      <c r="G71" s="5">
        <v>0</v>
      </c>
      <c r="H71" s="5"/>
      <c r="I71" s="5">
        <f t="shared" si="0"/>
        <v>-1225977590</v>
      </c>
      <c r="J71" s="9"/>
      <c r="K71" s="6">
        <f t="shared" si="1"/>
        <v>5.4149577441968749E-3</v>
      </c>
      <c r="L71" s="9"/>
      <c r="M71" s="5">
        <v>3839524702</v>
      </c>
      <c r="N71" s="5"/>
      <c r="O71" s="5">
        <v>-6560636837</v>
      </c>
      <c r="P71" s="5"/>
      <c r="Q71" s="5">
        <v>0</v>
      </c>
      <c r="R71" s="5"/>
      <c r="S71" s="5">
        <f t="shared" si="2"/>
        <v>-2721112135</v>
      </c>
      <c r="U71" s="6">
        <f t="shared" si="3"/>
        <v>1.9574584912935193E-3</v>
      </c>
      <c r="AA71" s="16"/>
    </row>
    <row r="72" spans="1:27" ht="19.5" x14ac:dyDescent="0.5">
      <c r="A72" s="43" t="s">
        <v>156</v>
      </c>
      <c r="C72" s="16">
        <v>0</v>
      </c>
      <c r="D72" s="9"/>
      <c r="E72" s="5">
        <v>-8764041825</v>
      </c>
      <c r="F72" s="5"/>
      <c r="G72" s="5">
        <v>0</v>
      </c>
      <c r="H72" s="5"/>
      <c r="I72" s="5">
        <f t="shared" si="0"/>
        <v>-8764041825</v>
      </c>
      <c r="J72" s="9"/>
      <c r="K72" s="6">
        <f t="shared" si="1"/>
        <v>3.8709448311162901E-2</v>
      </c>
      <c r="L72" s="9"/>
      <c r="M72" s="5">
        <v>16157979600</v>
      </c>
      <c r="N72" s="5"/>
      <c r="O72" s="5">
        <v>-60068256604</v>
      </c>
      <c r="P72" s="5"/>
      <c r="Q72" s="5">
        <v>0</v>
      </c>
      <c r="R72" s="5"/>
      <c r="S72" s="5">
        <f t="shared" si="2"/>
        <v>-43910277004</v>
      </c>
      <c r="U72" s="6">
        <f t="shared" si="3"/>
        <v>3.1587285018862467E-2</v>
      </c>
      <c r="AA72" s="16"/>
    </row>
    <row r="73" spans="1:27" ht="19.5" x14ac:dyDescent="0.5">
      <c r="A73" s="43" t="s">
        <v>62</v>
      </c>
      <c r="C73" s="5">
        <v>0</v>
      </c>
      <c r="D73" s="9"/>
      <c r="E73" s="5">
        <v>-2152325091</v>
      </c>
      <c r="F73" s="5"/>
      <c r="G73" s="5">
        <v>0</v>
      </c>
      <c r="H73" s="5"/>
      <c r="I73" s="5">
        <f t="shared" ref="I73:I97" si="4">C73+E73+G73</f>
        <v>-2152325091</v>
      </c>
      <c r="J73" s="9"/>
      <c r="K73" s="6">
        <f t="shared" ref="K73:K97" si="5">I73/-226405753824</f>
        <v>9.5064946656485735E-3</v>
      </c>
      <c r="L73" s="9"/>
      <c r="M73" s="5">
        <v>10575763167</v>
      </c>
      <c r="N73" s="5"/>
      <c r="O73" s="5">
        <v>-14363475612</v>
      </c>
      <c r="P73" s="5"/>
      <c r="Q73" s="5">
        <v>0</v>
      </c>
      <c r="R73" s="5"/>
      <c r="S73" s="5">
        <f t="shared" ref="S73:S97" si="6">M73+O73+Q73</f>
        <v>-3787712445</v>
      </c>
      <c r="U73" s="6">
        <f t="shared" ref="U73:U97" si="7">S73/-1390125076523</f>
        <v>2.7247278025326173E-3</v>
      </c>
      <c r="AA73" s="16"/>
    </row>
    <row r="74" spans="1:27" ht="19.5" x14ac:dyDescent="0.5">
      <c r="A74" s="43" t="s">
        <v>33</v>
      </c>
      <c r="C74" s="5">
        <v>0</v>
      </c>
      <c r="D74" s="9"/>
      <c r="E74" s="5">
        <v>-13772432578</v>
      </c>
      <c r="F74" s="5"/>
      <c r="G74" s="5">
        <v>0</v>
      </c>
      <c r="H74" s="5"/>
      <c r="I74" s="5">
        <f t="shared" si="4"/>
        <v>-13772432578</v>
      </c>
      <c r="J74" s="9"/>
      <c r="K74" s="6">
        <f t="shared" si="5"/>
        <v>6.0830753394660687E-2</v>
      </c>
      <c r="L74" s="9"/>
      <c r="M74" s="5">
        <v>43279234647</v>
      </c>
      <c r="N74" s="5"/>
      <c r="O74" s="5">
        <v>-38645832063</v>
      </c>
      <c r="P74" s="5"/>
      <c r="Q74" s="5">
        <v>0</v>
      </c>
      <c r="R74" s="5"/>
      <c r="S74" s="5">
        <f t="shared" si="6"/>
        <v>4633402584</v>
      </c>
      <c r="U74" s="6">
        <f t="shared" si="7"/>
        <v>-3.3330832327614218E-3</v>
      </c>
      <c r="AA74" s="16"/>
    </row>
    <row r="75" spans="1:27" ht="19.5" x14ac:dyDescent="0.5">
      <c r="A75" s="43" t="s">
        <v>56</v>
      </c>
      <c r="C75" s="5">
        <v>0</v>
      </c>
      <c r="D75" s="9"/>
      <c r="E75" s="5">
        <v>-7921982109</v>
      </c>
      <c r="F75" s="5"/>
      <c r="G75" s="5">
        <v>0</v>
      </c>
      <c r="H75" s="5"/>
      <c r="I75" s="5">
        <f t="shared" si="4"/>
        <v>-7921982109</v>
      </c>
      <c r="J75" s="9"/>
      <c r="K75" s="6">
        <f t="shared" si="5"/>
        <v>3.4990197798410526E-2</v>
      </c>
      <c r="L75" s="9"/>
      <c r="M75" s="5">
        <v>40700864490</v>
      </c>
      <c r="N75" s="5"/>
      <c r="O75" s="5">
        <v>-128779035780</v>
      </c>
      <c r="P75" s="5"/>
      <c r="Q75" s="5">
        <v>0</v>
      </c>
      <c r="R75" s="5"/>
      <c r="S75" s="5">
        <f t="shared" si="6"/>
        <v>-88078171290</v>
      </c>
      <c r="U75" s="6">
        <f t="shared" si="7"/>
        <v>6.3359889536200822E-2</v>
      </c>
      <c r="AA75" s="16"/>
    </row>
    <row r="76" spans="1:27" ht="19.5" x14ac:dyDescent="0.5">
      <c r="A76" s="43" t="s">
        <v>73</v>
      </c>
      <c r="C76" s="5">
        <v>0</v>
      </c>
      <c r="D76" s="9"/>
      <c r="E76" s="5">
        <v>-19455844815</v>
      </c>
      <c r="F76" s="5"/>
      <c r="G76" s="5">
        <v>0</v>
      </c>
      <c r="H76" s="5"/>
      <c r="I76" s="5">
        <f t="shared" si="4"/>
        <v>-19455844815</v>
      </c>
      <c r="J76" s="9"/>
      <c r="K76" s="6">
        <f t="shared" si="5"/>
        <v>8.593352636313431E-2</v>
      </c>
      <c r="L76" s="9"/>
      <c r="M76" s="5">
        <v>1018310700</v>
      </c>
      <c r="N76" s="5"/>
      <c r="O76" s="5">
        <v>-44937116359</v>
      </c>
      <c r="P76" s="5"/>
      <c r="Q76" s="5">
        <v>0</v>
      </c>
      <c r="R76" s="5"/>
      <c r="S76" s="5">
        <f t="shared" si="6"/>
        <v>-43918805659</v>
      </c>
      <c r="U76" s="6">
        <f t="shared" si="7"/>
        <v>3.1593420189822287E-2</v>
      </c>
      <c r="AA76" s="16"/>
    </row>
    <row r="77" spans="1:27" ht="19.5" x14ac:dyDescent="0.5">
      <c r="A77" s="43" t="s">
        <v>158</v>
      </c>
      <c r="C77" s="5">
        <v>0</v>
      </c>
      <c r="D77" s="9"/>
      <c r="E77" s="5">
        <v>-12793423500</v>
      </c>
      <c r="F77" s="5"/>
      <c r="G77" s="5">
        <v>0</v>
      </c>
      <c r="H77" s="5"/>
      <c r="I77" s="5">
        <f t="shared" si="4"/>
        <v>-12793423500</v>
      </c>
      <c r="J77" s="9"/>
      <c r="K77" s="6">
        <f t="shared" si="5"/>
        <v>5.6506618245864747E-2</v>
      </c>
      <c r="L77" s="9"/>
      <c r="M77" s="5">
        <v>19800000000</v>
      </c>
      <c r="N77" s="5"/>
      <c r="O77" s="5">
        <v>-27126605512</v>
      </c>
      <c r="P77" s="5"/>
      <c r="Q77" s="5">
        <v>0</v>
      </c>
      <c r="R77" s="5"/>
      <c r="S77" s="5">
        <f t="shared" si="6"/>
        <v>-7326605512</v>
      </c>
      <c r="U77" s="6">
        <f t="shared" si="7"/>
        <v>5.270464964437162E-3</v>
      </c>
      <c r="AA77" s="16"/>
    </row>
    <row r="78" spans="1:27" ht="19.5" x14ac:dyDescent="0.5">
      <c r="A78" s="43" t="s">
        <v>171</v>
      </c>
      <c r="C78" s="5">
        <v>0</v>
      </c>
      <c r="D78" s="9"/>
      <c r="E78" s="5">
        <v>-4608114993</v>
      </c>
      <c r="F78" s="5"/>
      <c r="G78" s="5">
        <v>0</v>
      </c>
      <c r="H78" s="5"/>
      <c r="I78" s="5">
        <f t="shared" si="4"/>
        <v>-4608114993</v>
      </c>
      <c r="J78" s="9"/>
      <c r="K78" s="6">
        <f t="shared" si="5"/>
        <v>2.0353347541609695E-2</v>
      </c>
      <c r="L78" s="9"/>
      <c r="M78" s="5">
        <v>1009755868</v>
      </c>
      <c r="N78" s="5"/>
      <c r="O78" s="5">
        <v>-22960108653</v>
      </c>
      <c r="P78" s="5"/>
      <c r="Q78" s="5">
        <v>0</v>
      </c>
      <c r="R78" s="5"/>
      <c r="S78" s="5">
        <f t="shared" si="6"/>
        <v>-21950352785</v>
      </c>
      <c r="U78" s="6">
        <f t="shared" si="7"/>
        <v>1.5790199857341272E-2</v>
      </c>
      <c r="AA78" s="16"/>
    </row>
    <row r="79" spans="1:27" ht="19.5" x14ac:dyDescent="0.5">
      <c r="A79" s="43" t="s">
        <v>157</v>
      </c>
      <c r="C79" s="5">
        <v>0</v>
      </c>
      <c r="D79" s="9"/>
      <c r="E79" s="5">
        <v>-2534827500</v>
      </c>
      <c r="F79" s="5"/>
      <c r="G79" s="5">
        <v>0</v>
      </c>
      <c r="H79" s="5"/>
      <c r="I79" s="5">
        <f t="shared" si="4"/>
        <v>-2534827500</v>
      </c>
      <c r="J79" s="9"/>
      <c r="K79" s="6">
        <f t="shared" si="5"/>
        <v>1.1195950002094413E-2</v>
      </c>
      <c r="L79" s="9"/>
      <c r="M79" s="5">
        <v>11991786448</v>
      </c>
      <c r="N79" s="5"/>
      <c r="O79" s="5">
        <v>-12611078500</v>
      </c>
      <c r="P79" s="5"/>
      <c r="Q79" s="5">
        <v>0</v>
      </c>
      <c r="R79" s="5"/>
      <c r="S79" s="5">
        <f t="shared" si="6"/>
        <v>-619292052</v>
      </c>
      <c r="U79" s="6">
        <f t="shared" si="7"/>
        <v>4.4549376344535976E-4</v>
      </c>
      <c r="AA79" s="16"/>
    </row>
    <row r="80" spans="1:27" ht="19.5" x14ac:dyDescent="0.5">
      <c r="A80" s="43" t="s">
        <v>65</v>
      </c>
      <c r="C80" s="5">
        <v>0</v>
      </c>
      <c r="D80" s="9"/>
      <c r="E80" s="5">
        <v>-610030750</v>
      </c>
      <c r="F80" s="5"/>
      <c r="G80" s="5">
        <v>0</v>
      </c>
      <c r="H80" s="5"/>
      <c r="I80" s="5">
        <f t="shared" si="4"/>
        <v>-610030750</v>
      </c>
      <c r="J80" s="9"/>
      <c r="K80" s="6">
        <f t="shared" si="5"/>
        <v>2.6944136343558514E-3</v>
      </c>
      <c r="L80" s="9"/>
      <c r="M80" s="5">
        <v>3998726900</v>
      </c>
      <c r="N80" s="5"/>
      <c r="O80" s="5">
        <v>-8527294333</v>
      </c>
      <c r="P80" s="5"/>
      <c r="Q80" s="5">
        <v>0</v>
      </c>
      <c r="R80" s="5"/>
      <c r="S80" s="5">
        <f t="shared" si="6"/>
        <v>-4528567433</v>
      </c>
      <c r="U80" s="6">
        <f t="shared" si="7"/>
        <v>3.2576690468219703E-3</v>
      </c>
      <c r="AA80" s="16"/>
    </row>
    <row r="81" spans="1:27" ht="19.5" x14ac:dyDescent="0.5">
      <c r="A81" s="43" t="s">
        <v>44</v>
      </c>
      <c r="C81" s="5">
        <v>0</v>
      </c>
      <c r="D81" s="9"/>
      <c r="E81" s="5">
        <v>-3379769661</v>
      </c>
      <c r="F81" s="5"/>
      <c r="G81" s="5">
        <v>0</v>
      </c>
      <c r="H81" s="5"/>
      <c r="I81" s="5">
        <f t="shared" si="4"/>
        <v>-3379769661</v>
      </c>
      <c r="J81" s="9"/>
      <c r="K81" s="6">
        <f t="shared" si="5"/>
        <v>1.4927931838814114E-2</v>
      </c>
      <c r="L81" s="9"/>
      <c r="M81" s="5">
        <v>3999999600</v>
      </c>
      <c r="N81" s="5"/>
      <c r="O81" s="5">
        <v>-23592117640</v>
      </c>
      <c r="P81" s="5"/>
      <c r="Q81" s="5">
        <v>0</v>
      </c>
      <c r="R81" s="5"/>
      <c r="S81" s="5">
        <f t="shared" si="6"/>
        <v>-19592118040</v>
      </c>
      <c r="U81" s="6">
        <f t="shared" si="7"/>
        <v>1.4093780747415963E-2</v>
      </c>
      <c r="AA81" s="16"/>
    </row>
    <row r="82" spans="1:27" ht="19.5" x14ac:dyDescent="0.5">
      <c r="A82" s="43" t="s">
        <v>197</v>
      </c>
      <c r="C82" s="5">
        <v>0</v>
      </c>
      <c r="D82" s="9"/>
      <c r="E82" s="5">
        <v>-6000880504</v>
      </c>
      <c r="F82" s="5"/>
      <c r="G82" s="5">
        <v>0</v>
      </c>
      <c r="H82" s="5"/>
      <c r="I82" s="5">
        <f t="shared" si="4"/>
        <v>-6000880504</v>
      </c>
      <c r="J82" s="9"/>
      <c r="K82" s="6">
        <f t="shared" si="5"/>
        <v>2.6504982327723334E-2</v>
      </c>
      <c r="L82" s="9"/>
      <c r="M82" s="5">
        <v>0</v>
      </c>
      <c r="N82" s="5"/>
      <c r="O82" s="5">
        <v>-4524497196</v>
      </c>
      <c r="P82" s="5"/>
      <c r="Q82" s="5">
        <v>0</v>
      </c>
      <c r="R82" s="5"/>
      <c r="S82" s="5">
        <f t="shared" si="6"/>
        <v>-4524497196</v>
      </c>
      <c r="U82" s="6">
        <f t="shared" si="7"/>
        <v>3.2547410822317763E-3</v>
      </c>
      <c r="AA82" s="16"/>
    </row>
    <row r="83" spans="1:27" ht="19.5" x14ac:dyDescent="0.5">
      <c r="A83" s="43" t="s">
        <v>68</v>
      </c>
      <c r="C83" s="5">
        <v>0</v>
      </c>
      <c r="D83" s="9"/>
      <c r="E83" s="5">
        <v>3783586113</v>
      </c>
      <c r="F83" s="5"/>
      <c r="G83" s="5">
        <v>0</v>
      </c>
      <c r="H83" s="5"/>
      <c r="I83" s="5">
        <f t="shared" si="4"/>
        <v>3783586113</v>
      </c>
      <c r="J83" s="9"/>
      <c r="K83" s="6">
        <f t="shared" si="5"/>
        <v>-1.6711528082193658E-2</v>
      </c>
      <c r="L83" s="9"/>
      <c r="M83" s="5">
        <v>0</v>
      </c>
      <c r="N83" s="5"/>
      <c r="O83" s="5">
        <v>-2995339004</v>
      </c>
      <c r="P83" s="5"/>
      <c r="Q83" s="5">
        <v>0</v>
      </c>
      <c r="R83" s="5"/>
      <c r="S83" s="5">
        <f t="shared" si="6"/>
        <v>-2995339004</v>
      </c>
      <c r="U83" s="6">
        <f t="shared" si="7"/>
        <v>2.1547262577925599E-3</v>
      </c>
      <c r="AA83" s="16"/>
    </row>
    <row r="84" spans="1:27" ht="19.5" x14ac:dyDescent="0.5">
      <c r="A84" s="43" t="s">
        <v>191</v>
      </c>
      <c r="C84" s="5">
        <v>0</v>
      </c>
      <c r="D84" s="9"/>
      <c r="E84" s="5">
        <v>-6349682051</v>
      </c>
      <c r="F84" s="5"/>
      <c r="G84" s="5">
        <v>0</v>
      </c>
      <c r="H84" s="5"/>
      <c r="I84" s="5">
        <f t="shared" si="4"/>
        <v>-6349682051</v>
      </c>
      <c r="J84" s="9"/>
      <c r="K84" s="6">
        <f t="shared" si="5"/>
        <v>2.804558604961967E-2</v>
      </c>
      <c r="L84" s="9"/>
      <c r="M84" s="5">
        <v>0</v>
      </c>
      <c r="N84" s="5"/>
      <c r="O84" s="5">
        <v>-6625896334</v>
      </c>
      <c r="P84" s="5"/>
      <c r="Q84" s="5">
        <v>0</v>
      </c>
      <c r="R84" s="5"/>
      <c r="S84" s="5">
        <f t="shared" si="6"/>
        <v>-6625896334</v>
      </c>
      <c r="U84" s="6">
        <f t="shared" si="7"/>
        <v>4.7664029991983043E-3</v>
      </c>
      <c r="AA84" s="16"/>
    </row>
    <row r="85" spans="1:27" ht="19.5" x14ac:dyDescent="0.5">
      <c r="A85" s="43" t="s">
        <v>187</v>
      </c>
      <c r="C85" s="5">
        <v>0</v>
      </c>
      <c r="D85" s="9"/>
      <c r="E85" s="5">
        <v>-1779448905</v>
      </c>
      <c r="F85" s="5"/>
      <c r="G85" s="5">
        <v>0</v>
      </c>
      <c r="H85" s="5"/>
      <c r="I85" s="5">
        <f t="shared" si="4"/>
        <v>-1779448905</v>
      </c>
      <c r="J85" s="9"/>
      <c r="K85" s="6">
        <f t="shared" si="5"/>
        <v>7.8595569014702788E-3</v>
      </c>
      <c r="L85" s="9"/>
      <c r="M85" s="5">
        <v>0</v>
      </c>
      <c r="N85" s="5"/>
      <c r="O85" s="5">
        <v>19229650856</v>
      </c>
      <c r="P85" s="5"/>
      <c r="Q85" s="5">
        <v>0</v>
      </c>
      <c r="R85" s="5"/>
      <c r="S85" s="5">
        <f t="shared" si="6"/>
        <v>19229650856</v>
      </c>
      <c r="U85" s="6">
        <f t="shared" si="7"/>
        <v>-1.3833036451725242E-2</v>
      </c>
      <c r="AA85" s="16"/>
    </row>
    <row r="86" spans="1:27" ht="19.5" x14ac:dyDescent="0.5">
      <c r="A86" s="43" t="s">
        <v>204</v>
      </c>
      <c r="C86" s="5">
        <v>0</v>
      </c>
      <c r="D86" s="9"/>
      <c r="E86" s="5">
        <v>-2062017549</v>
      </c>
      <c r="F86" s="5"/>
      <c r="G86" s="5">
        <v>0</v>
      </c>
      <c r="H86" s="5"/>
      <c r="I86" s="5">
        <f t="shared" si="4"/>
        <v>-2062017549</v>
      </c>
      <c r="J86" s="9"/>
      <c r="K86" s="6">
        <f t="shared" si="5"/>
        <v>9.1076198999913271E-3</v>
      </c>
      <c r="L86" s="9"/>
      <c r="M86" s="5">
        <v>0</v>
      </c>
      <c r="N86" s="5"/>
      <c r="O86" s="5">
        <v>-2062017549</v>
      </c>
      <c r="P86" s="5"/>
      <c r="Q86" s="5">
        <v>0</v>
      </c>
      <c r="R86" s="5"/>
      <c r="S86" s="5">
        <f t="shared" si="6"/>
        <v>-2062017549</v>
      </c>
      <c r="U86" s="6">
        <f t="shared" si="7"/>
        <v>1.4833323877284099E-3</v>
      </c>
      <c r="AA86" s="16"/>
    </row>
    <row r="87" spans="1:27" ht="19.5" x14ac:dyDescent="0.5">
      <c r="A87" s="43" t="s">
        <v>155</v>
      </c>
      <c r="C87" s="5">
        <v>0</v>
      </c>
      <c r="D87" s="9"/>
      <c r="E87" s="5">
        <v>-2208125091</v>
      </c>
      <c r="F87" s="5"/>
      <c r="G87" s="5">
        <v>0</v>
      </c>
      <c r="H87" s="5"/>
      <c r="I87" s="5">
        <f t="shared" si="4"/>
        <v>-2208125091</v>
      </c>
      <c r="J87" s="9"/>
      <c r="K87" s="6">
        <f t="shared" si="5"/>
        <v>9.7529548331025187E-3</v>
      </c>
      <c r="L87" s="9"/>
      <c r="M87" s="5">
        <v>0</v>
      </c>
      <c r="N87" s="5"/>
      <c r="O87" s="5">
        <v>-14378931974</v>
      </c>
      <c r="P87" s="5"/>
      <c r="Q87" s="5">
        <v>0</v>
      </c>
      <c r="R87" s="5"/>
      <c r="S87" s="5">
        <f t="shared" si="6"/>
        <v>-14378931974</v>
      </c>
      <c r="U87" s="6">
        <f t="shared" si="7"/>
        <v>1.0343624625465201E-2</v>
      </c>
      <c r="AA87" s="16"/>
    </row>
    <row r="88" spans="1:27" ht="19.5" x14ac:dyDescent="0.5">
      <c r="A88" s="43" t="s">
        <v>196</v>
      </c>
      <c r="C88" s="5">
        <v>0</v>
      </c>
      <c r="D88" s="9"/>
      <c r="E88" s="5">
        <v>475684853</v>
      </c>
      <c r="F88" s="5"/>
      <c r="G88" s="5">
        <v>0</v>
      </c>
      <c r="H88" s="5"/>
      <c r="I88" s="5">
        <f t="shared" si="4"/>
        <v>475684853</v>
      </c>
      <c r="J88" s="9"/>
      <c r="K88" s="6">
        <f t="shared" si="5"/>
        <v>-2.1010281097793167E-3</v>
      </c>
      <c r="L88" s="9"/>
      <c r="M88" s="5">
        <v>0</v>
      </c>
      <c r="N88" s="5"/>
      <c r="O88" s="5">
        <v>388850970</v>
      </c>
      <c r="P88" s="5"/>
      <c r="Q88" s="5">
        <v>0</v>
      </c>
      <c r="R88" s="5"/>
      <c r="S88" s="5">
        <f t="shared" si="6"/>
        <v>388850970</v>
      </c>
      <c r="U88" s="6">
        <f t="shared" si="7"/>
        <v>-2.7972372886949092E-4</v>
      </c>
      <c r="AA88" s="16"/>
    </row>
    <row r="89" spans="1:27" ht="19.5" x14ac:dyDescent="0.5">
      <c r="A89" s="43" t="s">
        <v>42</v>
      </c>
      <c r="C89" s="5">
        <v>0</v>
      </c>
      <c r="D89" s="9"/>
      <c r="E89" s="5">
        <v>18406779714</v>
      </c>
      <c r="F89" s="5"/>
      <c r="G89" s="5">
        <v>0</v>
      </c>
      <c r="H89" s="5"/>
      <c r="I89" s="5">
        <f t="shared" si="4"/>
        <v>18406779714</v>
      </c>
      <c r="J89" s="9"/>
      <c r="K89" s="6">
        <f t="shared" si="5"/>
        <v>-8.1299964347676404E-2</v>
      </c>
      <c r="L89" s="9"/>
      <c r="M89" s="5">
        <v>0</v>
      </c>
      <c r="N89" s="5"/>
      <c r="O89" s="5">
        <v>16231433021</v>
      </c>
      <c r="P89" s="5"/>
      <c r="Q89" s="5">
        <v>0</v>
      </c>
      <c r="R89" s="5"/>
      <c r="S89" s="5">
        <f t="shared" si="6"/>
        <v>16231433021</v>
      </c>
      <c r="U89" s="6">
        <f t="shared" si="7"/>
        <v>-1.1676239278841214E-2</v>
      </c>
      <c r="AA89" s="16"/>
    </row>
    <row r="90" spans="1:27" ht="19.5" x14ac:dyDescent="0.5">
      <c r="A90" s="43" t="s">
        <v>192</v>
      </c>
      <c r="C90" s="5">
        <v>0</v>
      </c>
      <c r="D90" s="9"/>
      <c r="E90" s="5">
        <v>-664025400</v>
      </c>
      <c r="F90" s="5"/>
      <c r="G90" s="5">
        <v>0</v>
      </c>
      <c r="H90" s="5"/>
      <c r="I90" s="5">
        <f t="shared" si="4"/>
        <v>-664025400</v>
      </c>
      <c r="J90" s="9"/>
      <c r="K90" s="6">
        <f t="shared" si="5"/>
        <v>2.932899843685909E-3</v>
      </c>
      <c r="L90" s="9"/>
      <c r="M90" s="5">
        <v>0</v>
      </c>
      <c r="N90" s="5"/>
      <c r="O90" s="5">
        <v>-2739294793</v>
      </c>
      <c r="P90" s="5"/>
      <c r="Q90" s="5">
        <v>0</v>
      </c>
      <c r="R90" s="5"/>
      <c r="S90" s="5">
        <f t="shared" si="6"/>
        <v>-2739294793</v>
      </c>
      <c r="U90" s="6">
        <f t="shared" si="7"/>
        <v>1.970538363246825E-3</v>
      </c>
      <c r="AA90" s="16"/>
    </row>
    <row r="91" spans="1:27" ht="19.5" x14ac:dyDescent="0.5">
      <c r="A91" s="43" t="s">
        <v>26</v>
      </c>
      <c r="C91" s="5">
        <v>0</v>
      </c>
      <c r="D91" s="9"/>
      <c r="E91" s="5">
        <v>646132500</v>
      </c>
      <c r="F91" s="5"/>
      <c r="G91" s="5">
        <v>0</v>
      </c>
      <c r="H91" s="5"/>
      <c r="I91" s="5">
        <f t="shared" si="4"/>
        <v>646132500</v>
      </c>
      <c r="J91" s="9"/>
      <c r="K91" s="6">
        <f t="shared" si="5"/>
        <v>-2.8538696083770074E-3</v>
      </c>
      <c r="L91" s="9"/>
      <c r="M91" s="5">
        <v>0</v>
      </c>
      <c r="N91" s="5"/>
      <c r="O91" s="5">
        <v>-16451527500</v>
      </c>
      <c r="P91" s="5"/>
      <c r="Q91" s="5">
        <v>0</v>
      </c>
      <c r="R91" s="5"/>
      <c r="S91" s="5">
        <f t="shared" si="6"/>
        <v>-16451527500</v>
      </c>
      <c r="U91" s="6">
        <f t="shared" si="7"/>
        <v>1.1834566383874454E-2</v>
      </c>
      <c r="AA91" s="16"/>
    </row>
    <row r="92" spans="1:27" ht="19.5" x14ac:dyDescent="0.5">
      <c r="A92" s="43" t="s">
        <v>63</v>
      </c>
      <c r="C92" s="5">
        <v>0</v>
      </c>
      <c r="D92" s="9"/>
      <c r="E92" s="5">
        <v>0</v>
      </c>
      <c r="F92" s="5"/>
      <c r="G92" s="5">
        <v>0</v>
      </c>
      <c r="H92" s="5"/>
      <c r="I92" s="5">
        <f t="shared" si="4"/>
        <v>0</v>
      </c>
      <c r="J92" s="9"/>
      <c r="K92" s="6">
        <f t="shared" si="5"/>
        <v>0</v>
      </c>
      <c r="L92" s="9"/>
      <c r="M92" s="5">
        <v>0</v>
      </c>
      <c r="N92" s="5"/>
      <c r="O92" s="5">
        <v>0</v>
      </c>
      <c r="P92" s="5"/>
      <c r="Q92" s="5">
        <v>0</v>
      </c>
      <c r="R92" s="5"/>
      <c r="S92" s="5">
        <f t="shared" si="6"/>
        <v>0</v>
      </c>
      <c r="U92" s="6">
        <f t="shared" si="7"/>
        <v>0</v>
      </c>
      <c r="AA92" s="16"/>
    </row>
    <row r="93" spans="1:27" ht="19.5" x14ac:dyDescent="0.5">
      <c r="A93" s="43" t="s">
        <v>190</v>
      </c>
      <c r="C93" s="5">
        <v>0</v>
      </c>
      <c r="D93" s="9"/>
      <c r="E93" s="5">
        <v>-262429200</v>
      </c>
      <c r="F93" s="5"/>
      <c r="G93" s="5">
        <v>0</v>
      </c>
      <c r="H93" s="5"/>
      <c r="I93" s="5">
        <f t="shared" si="4"/>
        <v>-262429200</v>
      </c>
      <c r="J93" s="9"/>
      <c r="K93" s="6">
        <f t="shared" si="5"/>
        <v>1.1591101178638921E-3</v>
      </c>
      <c r="L93" s="9"/>
      <c r="M93" s="5">
        <v>0</v>
      </c>
      <c r="N93" s="5"/>
      <c r="O93" s="5">
        <v>-1101754170</v>
      </c>
      <c r="P93" s="5"/>
      <c r="Q93" s="5">
        <v>0</v>
      </c>
      <c r="R93" s="5"/>
      <c r="S93" s="5">
        <f t="shared" si="6"/>
        <v>-1101754170</v>
      </c>
      <c r="U93" s="6">
        <f t="shared" si="7"/>
        <v>7.9255758248439247E-4</v>
      </c>
      <c r="AA93" s="16"/>
    </row>
    <row r="94" spans="1:27" ht="19.5" x14ac:dyDescent="0.5">
      <c r="A94" s="43" t="s">
        <v>188</v>
      </c>
      <c r="C94" s="5">
        <v>0</v>
      </c>
      <c r="D94" s="9"/>
      <c r="E94" s="5">
        <v>3131257500</v>
      </c>
      <c r="F94" s="5"/>
      <c r="G94" s="5">
        <v>0</v>
      </c>
      <c r="H94" s="5"/>
      <c r="I94" s="5">
        <f t="shared" si="4"/>
        <v>3131257500</v>
      </c>
      <c r="J94" s="9"/>
      <c r="K94" s="6">
        <f t="shared" si="5"/>
        <v>-1.3830291179057805E-2</v>
      </c>
      <c r="L94" s="9"/>
      <c r="M94" s="5">
        <v>0</v>
      </c>
      <c r="N94" s="5"/>
      <c r="O94" s="5">
        <v>2764515000</v>
      </c>
      <c r="P94" s="5"/>
      <c r="Q94" s="5">
        <v>0</v>
      </c>
      <c r="R94" s="5"/>
      <c r="S94" s="5">
        <f t="shared" si="6"/>
        <v>2764515000</v>
      </c>
      <c r="U94" s="6">
        <f t="shared" si="7"/>
        <v>-1.9886807645500813E-3</v>
      </c>
      <c r="AA94" s="16"/>
    </row>
    <row r="95" spans="1:27" ht="19.5" x14ac:dyDescent="0.5">
      <c r="A95" s="43" t="s">
        <v>69</v>
      </c>
      <c r="C95" s="5">
        <v>0</v>
      </c>
      <c r="D95" s="9"/>
      <c r="E95" s="5">
        <v>-12331863569</v>
      </c>
      <c r="F95" s="5"/>
      <c r="G95" s="5">
        <v>0</v>
      </c>
      <c r="H95" s="5"/>
      <c r="I95" s="5">
        <f t="shared" si="4"/>
        <v>-12331863569</v>
      </c>
      <c r="J95" s="9"/>
      <c r="K95" s="6">
        <f t="shared" si="5"/>
        <v>5.4467977781988544E-2</v>
      </c>
      <c r="L95" s="9"/>
      <c r="M95" s="5">
        <v>0</v>
      </c>
      <c r="N95" s="5"/>
      <c r="O95" s="5">
        <v>-30139538014</v>
      </c>
      <c r="P95" s="5"/>
      <c r="Q95" s="5">
        <v>0</v>
      </c>
      <c r="R95" s="5"/>
      <c r="S95" s="5">
        <f t="shared" si="6"/>
        <v>-30139538014</v>
      </c>
      <c r="U95" s="6">
        <f t="shared" si="7"/>
        <v>2.1681169934280611E-2</v>
      </c>
      <c r="AA95" s="16"/>
    </row>
    <row r="96" spans="1:27" ht="19.5" x14ac:dyDescent="0.5">
      <c r="A96" s="43" t="s">
        <v>38</v>
      </c>
      <c r="C96" s="5">
        <v>0</v>
      </c>
      <c r="D96" s="9"/>
      <c r="E96" s="5">
        <v>-9924595229</v>
      </c>
      <c r="F96" s="5"/>
      <c r="G96" s="5">
        <v>0</v>
      </c>
      <c r="H96" s="5"/>
      <c r="I96" s="5">
        <f t="shared" si="4"/>
        <v>-9924595229</v>
      </c>
      <c r="J96" s="9"/>
      <c r="K96" s="6">
        <f t="shared" si="5"/>
        <v>4.3835437312759448E-2</v>
      </c>
      <c r="L96" s="9"/>
      <c r="M96" s="5">
        <v>0</v>
      </c>
      <c r="N96" s="5"/>
      <c r="O96" s="5">
        <v>-23920819200</v>
      </c>
      <c r="P96" s="5"/>
      <c r="Q96" s="5">
        <v>0</v>
      </c>
      <c r="R96" s="5"/>
      <c r="S96" s="5">
        <f t="shared" si="6"/>
        <v>-23920819200</v>
      </c>
      <c r="U96" s="6">
        <f t="shared" si="7"/>
        <v>1.7207674046015402E-2</v>
      </c>
      <c r="AA96" s="16"/>
    </row>
    <row r="97" spans="1:27" ht="19.5" x14ac:dyDescent="0.5">
      <c r="A97" s="43" t="s">
        <v>72</v>
      </c>
      <c r="C97" s="5">
        <v>0</v>
      </c>
      <c r="D97" s="9"/>
      <c r="E97" s="5">
        <v>-1948338000</v>
      </c>
      <c r="F97" s="5"/>
      <c r="G97" s="5">
        <v>0</v>
      </c>
      <c r="H97" s="5"/>
      <c r="I97" s="5">
        <f t="shared" si="4"/>
        <v>-1948338000</v>
      </c>
      <c r="J97" s="9"/>
      <c r="K97" s="6">
        <f t="shared" si="5"/>
        <v>8.6055145114137446E-3</v>
      </c>
      <c r="L97" s="9"/>
      <c r="M97" s="5">
        <v>0</v>
      </c>
      <c r="N97" s="5"/>
      <c r="O97" s="5">
        <v>-14863035629</v>
      </c>
      <c r="P97" s="5"/>
      <c r="Q97" s="5">
        <v>0</v>
      </c>
      <c r="R97" s="5"/>
      <c r="S97" s="5">
        <f t="shared" si="6"/>
        <v>-14863035629</v>
      </c>
      <c r="U97" s="6">
        <f t="shared" si="7"/>
        <v>1.0691869300117677E-2</v>
      </c>
      <c r="AA97" s="16"/>
    </row>
    <row r="98" spans="1:27" ht="19.5" thickBot="1" x14ac:dyDescent="0.5">
      <c r="C98" s="7">
        <f>SUM(C8:C97)</f>
        <v>1474249779</v>
      </c>
      <c r="E98" s="7">
        <f>SUM(E8:E97)</f>
        <v>-221169468525</v>
      </c>
      <c r="F98" s="5"/>
      <c r="G98" s="7">
        <f>SUM(G8:G97)</f>
        <v>-6812076861</v>
      </c>
      <c r="H98" s="5"/>
      <c r="I98" s="7">
        <f>SUM(I8:I97)</f>
        <v>-226507295607</v>
      </c>
      <c r="J98" s="5"/>
      <c r="K98" s="8">
        <f>SUM(K8:K97)</f>
        <v>1.000448494710426</v>
      </c>
      <c r="L98" s="5"/>
      <c r="M98" s="7">
        <f>SUM(M8:M97)</f>
        <v>791705483322</v>
      </c>
      <c r="N98" s="5"/>
      <c r="O98" s="7">
        <f>SUM(O8:O97)</f>
        <v>-1131673568881</v>
      </c>
      <c r="P98" s="5"/>
      <c r="Q98" s="7">
        <f>SUM(Q8:Q97)</f>
        <v>-1054144058466</v>
      </c>
      <c r="R98" s="5"/>
      <c r="S98" s="7">
        <f>SUM(S8:S97)</f>
        <v>-1394112144025</v>
      </c>
      <c r="T98" s="5"/>
      <c r="U98" s="8">
        <f>SUM(U8:U97)</f>
        <v>1.0028681358025513</v>
      </c>
    </row>
    <row r="99" spans="1:27" ht="19.5" thickTop="1" x14ac:dyDescent="0.45">
      <c r="M99" s="14"/>
    </row>
  </sheetData>
  <mergeCells count="16">
    <mergeCell ref="A6:A7"/>
    <mergeCell ref="C7"/>
    <mergeCell ref="E7"/>
    <mergeCell ref="G7"/>
    <mergeCell ref="I7"/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4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G25" sqref="G25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30" x14ac:dyDescent="0.45">
      <c r="A3" s="54" t="s">
        <v>115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30" x14ac:dyDescent="0.45">
      <c r="A4" s="54" t="s">
        <v>203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6" spans="1:11" ht="21.75" thickBot="1" x14ac:dyDescent="0.5">
      <c r="A6" s="62" t="s">
        <v>140</v>
      </c>
      <c r="B6" s="62" t="s">
        <v>140</v>
      </c>
      <c r="C6" s="62" t="s">
        <v>140</v>
      </c>
      <c r="E6" s="62" t="s">
        <v>117</v>
      </c>
      <c r="F6" s="62" t="s">
        <v>117</v>
      </c>
      <c r="G6" s="62" t="s">
        <v>117</v>
      </c>
      <c r="I6" s="62" t="s">
        <v>118</v>
      </c>
      <c r="J6" s="62" t="s">
        <v>118</v>
      </c>
      <c r="K6" s="62" t="s">
        <v>118</v>
      </c>
    </row>
    <row r="7" spans="1:11" s="17" customFormat="1" ht="19.5" x14ac:dyDescent="0.45">
      <c r="A7" s="59" t="s">
        <v>141</v>
      </c>
      <c r="C7" s="59" t="s">
        <v>83</v>
      </c>
      <c r="E7" s="59" t="s">
        <v>142</v>
      </c>
      <c r="G7" s="59" t="s">
        <v>143</v>
      </c>
      <c r="I7" s="59" t="s">
        <v>142</v>
      </c>
      <c r="K7" s="59" t="s">
        <v>143</v>
      </c>
    </row>
    <row r="8" spans="1:11" ht="21" x14ac:dyDescent="0.55000000000000004">
      <c r="A8" s="2" t="s">
        <v>89</v>
      </c>
      <c r="C8" s="1" t="s">
        <v>90</v>
      </c>
      <c r="E8" s="25">
        <v>0</v>
      </c>
      <c r="F8" s="24"/>
      <c r="G8" s="27">
        <f>E8/$E$15</f>
        <v>0</v>
      </c>
      <c r="H8" s="24"/>
      <c r="I8" s="25">
        <v>10005</v>
      </c>
      <c r="J8" s="24"/>
      <c r="K8" s="27">
        <f>I8/$I$15</f>
        <v>8.4850738180220091E-5</v>
      </c>
    </row>
    <row r="9" spans="1:11" ht="21" x14ac:dyDescent="0.55000000000000004">
      <c r="A9" s="2" t="s">
        <v>93</v>
      </c>
      <c r="C9" s="1" t="s">
        <v>94</v>
      </c>
      <c r="E9" s="25">
        <v>60</v>
      </c>
      <c r="F9" s="24"/>
      <c r="G9" s="27">
        <f t="shared" ref="G9:G14" si="0">E9/$E$15</f>
        <v>1.0393875928303044E-4</v>
      </c>
      <c r="H9" s="24"/>
      <c r="I9" s="25">
        <v>308</v>
      </c>
      <c r="J9" s="24"/>
      <c r="K9" s="27">
        <f t="shared" ref="K9:K14" si="1">I9/$I$15</f>
        <v>2.6120966876069752E-6</v>
      </c>
    </row>
    <row r="10" spans="1:11" ht="21" x14ac:dyDescent="0.55000000000000004">
      <c r="A10" s="2" t="s">
        <v>96</v>
      </c>
      <c r="C10" s="1" t="s">
        <v>97</v>
      </c>
      <c r="E10" s="25">
        <v>1800</v>
      </c>
      <c r="F10" s="24"/>
      <c r="G10" s="27">
        <f t="shared" si="0"/>
        <v>3.1181627784909131E-3</v>
      </c>
      <c r="H10" s="24"/>
      <c r="I10" s="25">
        <v>9240</v>
      </c>
      <c r="J10" s="24"/>
      <c r="K10" s="27">
        <f t="shared" si="1"/>
        <v>7.8362900628209251E-5</v>
      </c>
    </row>
    <row r="11" spans="1:11" ht="21" x14ac:dyDescent="0.55000000000000004">
      <c r="A11" s="2" t="s">
        <v>99</v>
      </c>
      <c r="C11" s="1" t="s">
        <v>100</v>
      </c>
      <c r="E11" s="25">
        <v>87755</v>
      </c>
      <c r="F11" s="24"/>
      <c r="G11" s="27">
        <f t="shared" si="0"/>
        <v>0.15201909701470559</v>
      </c>
      <c r="H11" s="24"/>
      <c r="I11" s="25">
        <v>615043</v>
      </c>
      <c r="J11" s="24"/>
      <c r="K11" s="27">
        <f t="shared" si="1"/>
        <v>5.2160772176488854E-3</v>
      </c>
    </row>
    <row r="12" spans="1:11" ht="21" x14ac:dyDescent="0.55000000000000004">
      <c r="A12" s="2" t="s">
        <v>101</v>
      </c>
      <c r="C12" s="1" t="s">
        <v>102</v>
      </c>
      <c r="E12" s="25">
        <v>4090</v>
      </c>
      <c r="F12" s="24"/>
      <c r="G12" s="27">
        <f t="shared" si="0"/>
        <v>7.0851587577932416E-3</v>
      </c>
      <c r="H12" s="24"/>
      <c r="I12" s="25">
        <v>295546</v>
      </c>
      <c r="J12" s="24"/>
      <c r="K12" s="27">
        <f t="shared" si="1"/>
        <v>2.5064763884269192E-3</v>
      </c>
    </row>
    <row r="13" spans="1:11" ht="21" x14ac:dyDescent="0.55000000000000004">
      <c r="A13" s="2" t="s">
        <v>107</v>
      </c>
      <c r="C13" s="1" t="s">
        <v>108</v>
      </c>
      <c r="E13" s="25">
        <v>481361</v>
      </c>
      <c r="F13" s="24"/>
      <c r="G13" s="27">
        <f t="shared" si="0"/>
        <v>0.83386775178731354</v>
      </c>
      <c r="H13" s="24"/>
      <c r="I13" s="25">
        <v>2386535</v>
      </c>
      <c r="J13" s="24"/>
      <c r="K13" s="27">
        <f t="shared" si="1"/>
        <v>2.0239805741422444E-2</v>
      </c>
    </row>
    <row r="14" spans="1:11" ht="21" x14ac:dyDescent="0.55000000000000004">
      <c r="A14" s="2" t="s">
        <v>110</v>
      </c>
      <c r="C14" s="1" t="s">
        <v>113</v>
      </c>
      <c r="E14" s="28">
        <v>2197</v>
      </c>
      <c r="F14" s="24"/>
      <c r="G14" s="27">
        <f t="shared" si="0"/>
        <v>3.8058909024136314E-3</v>
      </c>
      <c r="H14" s="24"/>
      <c r="I14" s="28">
        <v>114596263</v>
      </c>
      <c r="J14" s="24"/>
      <c r="K14" s="42">
        <f t="shared" si="1"/>
        <v>0.97187181491700569</v>
      </c>
    </row>
    <row r="15" spans="1:11" ht="19.5" thickBot="1" x14ac:dyDescent="0.5">
      <c r="E15" s="40">
        <f>SUM(E8:E14)</f>
        <v>577263</v>
      </c>
      <c r="F15" s="24"/>
      <c r="G15" s="44">
        <f>SUM(G8:G14)</f>
        <v>1</v>
      </c>
      <c r="H15" s="24"/>
      <c r="I15" s="40">
        <f>SUM(I8:I14)</f>
        <v>117912940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G20" sqref="G20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4" t="s">
        <v>0</v>
      </c>
      <c r="B2" s="54"/>
      <c r="C2" s="54"/>
      <c r="D2" s="54"/>
      <c r="E2" s="54"/>
    </row>
    <row r="3" spans="1:5" ht="30" x14ac:dyDescent="0.45">
      <c r="A3" s="54" t="s">
        <v>115</v>
      </c>
      <c r="B3" s="54"/>
      <c r="C3" s="54"/>
      <c r="D3" s="54"/>
      <c r="E3" s="54"/>
    </row>
    <row r="4" spans="1:5" ht="30" x14ac:dyDescent="0.45">
      <c r="A4" s="54" t="s">
        <v>203</v>
      </c>
      <c r="B4" s="54"/>
      <c r="C4" s="54"/>
      <c r="D4" s="54"/>
      <c r="E4" s="54"/>
    </row>
    <row r="6" spans="1:5" s="17" customFormat="1" ht="20.25" thickBot="1" x14ac:dyDescent="0.5">
      <c r="A6" s="31" t="s">
        <v>144</v>
      </c>
      <c r="C6" s="56" t="s">
        <v>117</v>
      </c>
      <c r="E6" s="56" t="s">
        <v>201</v>
      </c>
    </row>
    <row r="7" spans="1:5" ht="21" x14ac:dyDescent="0.55000000000000004">
      <c r="A7" s="2" t="s">
        <v>144</v>
      </c>
      <c r="C7" s="25">
        <v>77296716</v>
      </c>
      <c r="D7" s="24"/>
      <c r="E7" s="25">
        <v>2225500691</v>
      </c>
    </row>
    <row r="8" spans="1:5" ht="21" x14ac:dyDescent="0.55000000000000004">
      <c r="A8" s="2" t="s">
        <v>145</v>
      </c>
      <c r="C8" s="25">
        <v>0</v>
      </c>
      <c r="D8" s="24"/>
      <c r="E8" s="25">
        <v>745</v>
      </c>
    </row>
    <row r="9" spans="1:5" ht="21" x14ac:dyDescent="0.55000000000000004">
      <c r="A9" s="2" t="s">
        <v>146</v>
      </c>
      <c r="C9" s="25">
        <v>23667804</v>
      </c>
      <c r="D9" s="24"/>
      <c r="E9" s="25">
        <v>1643653126</v>
      </c>
    </row>
    <row r="10" spans="1:5" ht="21.75" thickBot="1" x14ac:dyDescent="0.6">
      <c r="A10" s="2" t="s">
        <v>124</v>
      </c>
      <c r="C10" s="26">
        <f>SUM(C7:C9)</f>
        <v>100964520</v>
      </c>
      <c r="D10" s="24"/>
      <c r="E10" s="26">
        <f>SUM(E7:E9)</f>
        <v>3869154562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2023-10-25T08:48:05Z</dcterms:modified>
</cp:coreProperties>
</file>