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آقامحمدی\بانکی\"/>
    </mc:Choice>
  </mc:AlternateContent>
  <xr:revisionPtr revIDLastSave="0" documentId="13_ncr:1_{9A3963EC-F4D6-4FCC-9C5B-70535B4DDCCF}" xr6:coauthVersionLast="47" xr6:coauthVersionMax="47" xr10:uidLastSave="{00000000-0000-0000-0000-000000000000}"/>
  <bookViews>
    <workbookView xWindow="-120" yWindow="-120" windowWidth="29040" windowHeight="15840" tabRatio="1000" activeTab="9" xr2:uid="{00000000-000D-0000-FFFF-FFFF00000000}"/>
  </bookViews>
  <sheets>
    <sheet name="سهام" sheetId="2" r:id="rId1"/>
    <sheet name="سپرده" sheetId="7" r:id="rId2"/>
    <sheet name="درآمد" sheetId="8" r:id="rId3"/>
    <sheet name="درآمد سپرده بانکی" sheetId="13" r:id="rId4"/>
    <sheet name="سایر درآمدها" sheetId="14" r:id="rId5"/>
    <sheet name="سود سپرده بانکی" sheetId="18" r:id="rId6"/>
    <sheet name="درآمد سرمایه گذاری در سهام" sheetId="9" r:id="rId7"/>
    <sheet name="درآمد سود سهام" sheetId="15" r:id="rId8"/>
    <sheet name="درآمد ناشی از تغییر قیمت اوراق" sheetId="21" r:id="rId9"/>
    <sheet name="درآمد ناشی از فروش" sheetId="19" r:id="rId10"/>
  </sheets>
  <definedNames>
    <definedName name="_xlnm.Print_Area" localSheetId="2">درآمد!$A$1:$K$11</definedName>
    <definedName name="_xlnm.Print_Area" localSheetId="3">'درآمد سپرده بانکی'!$A$1:$F$13</definedName>
    <definedName name="_xlnm.Print_Area" localSheetId="6">'درآمد سرمایه گذاری در سهام'!$A$1:$W$89</definedName>
    <definedName name="_xlnm.Print_Area" localSheetId="7">'درآمد سود سهام'!$A$1:$T$47</definedName>
    <definedName name="_xlnm.Print_Area" localSheetId="8">'درآمد ناشی از تغییر قیمت اوراق'!$A$1:$R$50</definedName>
    <definedName name="_xlnm.Print_Area" localSheetId="9">'درآمد ناشی از فروش'!$A$1:$R$78</definedName>
    <definedName name="_xlnm.Print_Area" localSheetId="4">'سایر درآمدها'!$A$1:$G$10</definedName>
    <definedName name="_xlnm.Print_Area" localSheetId="1">سپرده!$A$1:$M$16</definedName>
    <definedName name="_xlnm.Print_Area" localSheetId="5">'سود سپرده بانکی'!$A$1:$N$13</definedName>
    <definedName name="_xlnm.Print_Area" localSheetId="0">سهام!$A$1:$AC$58</definedName>
  </definedNames>
  <calcPr calcId="191029"/>
</workbook>
</file>

<file path=xl/calcChain.xml><?xml version="1.0" encoding="utf-8"?>
<calcChain xmlns="http://schemas.openxmlformats.org/spreadsheetml/2006/main">
  <c r="J9" i="8" l="1"/>
  <c r="J10" i="8"/>
  <c r="J8" i="8"/>
  <c r="F9" i="8"/>
  <c r="F11" i="8" s="1"/>
  <c r="H9" i="8" s="1"/>
  <c r="W89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W86" i="9"/>
  <c r="W87" i="9"/>
  <c r="W88" i="9"/>
  <c r="W8" i="9"/>
  <c r="L89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" i="9"/>
  <c r="F10" i="8"/>
  <c r="F8" i="8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7" i="9"/>
  <c r="U88" i="9"/>
  <c r="U8" i="9"/>
  <c r="J89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" i="9"/>
  <c r="K92" i="9"/>
  <c r="M92" i="9"/>
  <c r="M46" i="15"/>
  <c r="K46" i="15"/>
  <c r="I46" i="15"/>
  <c r="H89" i="9"/>
  <c r="H18" i="9"/>
  <c r="H20" i="9"/>
  <c r="H11" i="9"/>
  <c r="H9" i="9"/>
  <c r="H8" i="9"/>
  <c r="H10" i="9"/>
  <c r="I20" i="19"/>
  <c r="I78" i="19"/>
  <c r="I9" i="19"/>
  <c r="I11" i="19"/>
  <c r="I18" i="19"/>
  <c r="I8" i="19"/>
  <c r="G13" i="18"/>
  <c r="G9" i="18"/>
  <c r="G10" i="18"/>
  <c r="G11" i="18"/>
  <c r="G12" i="18"/>
  <c r="G8" i="18"/>
  <c r="M8" i="18"/>
  <c r="M9" i="18"/>
  <c r="M10" i="18"/>
  <c r="M11" i="18"/>
  <c r="M12" i="18"/>
  <c r="M13" i="18"/>
  <c r="K13" i="18"/>
  <c r="K10" i="18"/>
  <c r="L16" i="7"/>
  <c r="L9" i="7"/>
  <c r="L10" i="7"/>
  <c r="L11" i="7"/>
  <c r="L12" i="7"/>
  <c r="L13" i="7"/>
  <c r="L14" i="7"/>
  <c r="L15" i="7"/>
  <c r="L8" i="7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9" i="2"/>
  <c r="S89" i="9"/>
  <c r="O76" i="19"/>
  <c r="O78" i="19" s="1"/>
  <c r="Q76" i="19"/>
  <c r="Q78" i="19" s="1"/>
  <c r="P89" i="9"/>
  <c r="N89" i="9"/>
  <c r="O49" i="21"/>
  <c r="O50" i="21"/>
  <c r="M50" i="21"/>
  <c r="S46" i="15"/>
  <c r="O39" i="15"/>
  <c r="O46" i="15"/>
  <c r="Q46" i="15"/>
  <c r="F13" i="13"/>
  <c r="J58" i="2"/>
  <c r="H58" i="2"/>
  <c r="N58" i="2"/>
  <c r="Z58" i="2"/>
  <c r="X58" i="2"/>
  <c r="J11" i="8" l="1"/>
  <c r="H8" i="8"/>
  <c r="H10" i="8"/>
  <c r="AB58" i="2"/>
  <c r="U89" i="9"/>
  <c r="Q49" i="21"/>
  <c r="Q50" i="21" s="1"/>
  <c r="H11" i="8" l="1"/>
</calcChain>
</file>

<file path=xl/sharedStrings.xml><?xml version="1.0" encoding="utf-8"?>
<sst xmlns="http://schemas.openxmlformats.org/spreadsheetml/2006/main" count="491" uniqueCount="178">
  <si>
    <t>صندوق سرمایه‌گذاری تجارت شاخصی کاردان</t>
  </si>
  <si>
    <t>صورت وضعیت پرتفوی</t>
  </si>
  <si>
    <t>برای ماه منتهی به 1403/10/30</t>
  </si>
  <si>
    <t>سرمایه گذاری ها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</si>
  <si>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</si>
  <si>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</si>
  <si>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</si>
  <si>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</si>
  <si>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</si>
  <si>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</si>
  <si>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</si>
  <si>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</si>
  <si>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</si>
  <si>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</si>
  <si>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</si>
  <si>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</si>
  <si>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</si>
  <si>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</si>
  <si>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بیمه البرز</t>
  </si>
  <si>
    <t>بین المللی توسعه ص. معادن غدیر</t>
  </si>
  <si>
    <t>پالایش نفت تبریز</t>
  </si>
  <si>
    <t>پتروشیمی پردیس</t>
  </si>
  <si>
    <t>پتروشیمی نوری</t>
  </si>
  <si>
    <t>پخش هجرت</t>
  </si>
  <si>
    <t>پدیده شیمی قرن</t>
  </si>
  <si>
    <t>پست بانک ایران</t>
  </si>
  <si>
    <t>تایدواترخاورمیانه</t>
  </si>
  <si>
    <t>توسعه‌ صنایع‌ بهشهر(هلدینگ</t>
  </si>
  <si>
    <t>تولیدی برنا باطری</t>
  </si>
  <si>
    <t>ح . معدنی‌ املاح‌  ایران‌</t>
  </si>
  <si>
    <t>س. نفت و گاز و پتروشیمی تأمین</t>
  </si>
  <si>
    <t>سایپا</t>
  </si>
  <si>
    <t>سرمایه گذاری دارویی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</si>
  <si>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</si>
  <si>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</si>
  <si>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</si>
  <si>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</si>
  <si>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</si>
  <si>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سرمایه‌گذاری‌غدیر(هلدینگ‌</t>
  </si>
  <si>
    <t>سیمان‌ صوفیان‌</t>
  </si>
  <si>
    <t>سیمان‌ارومیه‌</t>
  </si>
  <si>
    <t>شرکت صنایع غذایی مینو شرق</t>
  </si>
  <si>
    <t>صنایع شیمیایی کیمیاگران امروز</t>
  </si>
  <si>
    <t>صنایع مس افق کرمان</t>
  </si>
  <si>
    <t>فولاد  خوزستان</t>
  </si>
  <si>
    <t>فولاد مبارکه اصفهان</t>
  </si>
  <si>
    <t>قند لرستان‌</t>
  </si>
  <si>
    <t>گروه مالی صبا تامین</t>
  </si>
  <si>
    <t>گروه‌بهمن‌</t>
  </si>
  <si>
    <t>گسترش نفت و گاز پارسیان</t>
  </si>
  <si>
    <t>گواهي سپرده کالايي شمش طلا</t>
  </si>
  <si>
    <t>مبین انرژی خلیج فارس</t>
  </si>
  <si>
    <t>معدنی‌ املاح‌  ایران‌</t>
  </si>
  <si>
    <t>ملی‌ صنایع‌ مس‌ ایران‌</t>
  </si>
  <si>
    <t>نفت‌ بهران‌</t>
  </si>
  <si>
    <t>کاشی‌ الوند</t>
  </si>
  <si>
    <t>کانی کربن طبس</t>
  </si>
  <si>
    <t>کربن‌ ایران‌</t>
  </si>
  <si>
    <t>کنتورسازی‌ایران‌</t>
  </si>
  <si>
    <t>نیروکلر</t>
  </si>
  <si>
    <t>گروه انتخاب الکترونیک آرمان</t>
  </si>
  <si>
    <t>سیمان فارس و خوزستان</t>
  </si>
  <si>
    <t>نفت ایرانول</t>
  </si>
  <si>
    <t>نساجی بابکان</t>
  </si>
  <si>
    <t>پالایش نفت بندرعباس</t>
  </si>
  <si>
    <t>کلر پارس</t>
  </si>
  <si>
    <t>جمع</t>
  </si>
  <si>
    <t>نام سهام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</si>
  <si>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</si>
  <si>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</si>
  <si>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</si>
  <si>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</si>
  <si>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</si>
  <si>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سمیه شرقی 55917450</t>
  </si>
  <si>
    <t>سپرده کوتاه مدت بانک سامان ملاصدرا 829-828-11666666-1</t>
  </si>
  <si>
    <t>سپرده کوتاه مدت بانک اقتصاد نوین ظفر 120-850-5324660-1</t>
  </si>
  <si>
    <t>سپرده کوتاه مدت بانک خاورمیانه مهستان 1005-10-810-707071031</t>
  </si>
  <si>
    <t>حساب جاری بانک خاورمیانه مهستان 1005-11-040-707071265</t>
  </si>
  <si>
    <t>سپرده کوتاه مدت موسسه اعتباری ملل شیراز جنوبی 051510277000000028</t>
  </si>
  <si>
    <t>حساب جاری بانک تجارت مطهری-مهرداد 1440063</t>
  </si>
  <si>
    <t>سپرده کوتاه مدت بانک تجارت مطهری-مهرداد 279928857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</si>
  <si>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</si>
  <si>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</si>
  <si>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</si>
  <si>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</si>
  <si>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</si>
  <si>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</si>
  <si>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</si>
  <si>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</si>
  <si>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</si>
  <si>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</si>
  <si>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</si>
  <si>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</si>
  <si>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</si>
  <si>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</si>
  <si>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</si>
  <si>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</si>
  <si>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</si>
  <si>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</si>
  <si>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</si>
  <si>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پویا زرکان آق دره</t>
  </si>
  <si>
    <t>پتروشیمی شازند</t>
  </si>
  <si>
    <t>بیمه کوثر</t>
  </si>
  <si>
    <t>گواهی سپرده کالایی شمش طلا</t>
  </si>
  <si>
    <t>پتروشیمی تندگویان</t>
  </si>
  <si>
    <t>تولیدی و صنعتی گوهرفام</t>
  </si>
  <si>
    <t>سرمایه‌گذاری‌توکافولاد(هلدینگ</t>
  </si>
  <si>
    <t>ح . صنایع مس افق کرمان</t>
  </si>
  <si>
    <t>داروسازی‌ سینا</t>
  </si>
  <si>
    <t>شرکت ارتباطات سیار ایران</t>
  </si>
  <si>
    <t>پالایش نفت اصفهان</t>
  </si>
  <si>
    <t>ایران خودرو دیزل</t>
  </si>
  <si>
    <t>توسعه حمل و نقل ریلی پارسیان</t>
  </si>
  <si>
    <t>بهمن  دیزل</t>
  </si>
  <si>
    <t>پمپ‌ سازی‌ ایران‌</t>
  </si>
  <si>
    <t>سرمایه گذاری سیمان تامین</t>
  </si>
  <si>
    <t>بیمه اتکایی ایران معین</t>
  </si>
  <si>
    <t>سرمایه گذاری توسعه صنایع سیمان</t>
  </si>
  <si>
    <t>پرتو بار فرابر خلیج فارس</t>
  </si>
  <si>
    <t>ح.پست بانک ایران</t>
  </si>
  <si>
    <t>کارخانجات‌داروپخش‌</t>
  </si>
  <si>
    <t>ملی شیمی کشاورز</t>
  </si>
  <si>
    <t>صنعتی زر ماکارون</t>
  </si>
  <si>
    <t>کویر تایر</t>
  </si>
  <si>
    <t>سیمرغ</t>
  </si>
  <si>
    <t>قندهکمتان‌</t>
  </si>
  <si>
    <t>گروه مپنا (سهامی عام)</t>
  </si>
  <si>
    <t>تامین سرمایه کاردان</t>
  </si>
  <si>
    <t>تولیدات پتروشیمی قائد بصیر</t>
  </si>
  <si>
    <t>گسترش سوخت سبززاگرس(سهامی عام)</t>
  </si>
  <si>
    <t>بین‌المللی‌توسعه‌ساختمان</t>
  </si>
  <si>
    <t>سرمایه‌گذاری‌ ملی‌ایران‌</t>
  </si>
  <si>
    <t>ح. گسترش سوخت سبززاگرس(س. عام)</t>
  </si>
  <si>
    <t>درآمد حاصل از سرمایه­گذاری در سپرده بانکی و گواهی سپرده</t>
  </si>
  <si>
    <t>نام سپرده بانکی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</si>
  <si>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</si>
  <si>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</si>
  <si>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</si>
  <si>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</si>
  <si>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</si>
  <si>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</si>
  <si>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</si>
  <si>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</si>
  <si>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</si>
  <si>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</si>
  <si>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1403/03/26</t>
  </si>
  <si>
    <t>1403/04/16</t>
  </si>
  <si>
    <t>1403/04/13</t>
  </si>
  <si>
    <t>1403/05/16</t>
  </si>
  <si>
    <t>1403/04/30</t>
  </si>
  <si>
    <t>1403/05/27</t>
  </si>
  <si>
    <t>1403/04/31</t>
  </si>
  <si>
    <t>1403/04/28</t>
  </si>
  <si>
    <t>1403/03/13</t>
  </si>
  <si>
    <t>1403/04/21</t>
  </si>
  <si>
    <t>1403/09/07</t>
  </si>
  <si>
    <t>1403/06/18</t>
  </si>
  <si>
    <t>1403/03/21</t>
  </si>
  <si>
    <t>1403/03/09</t>
  </si>
  <si>
    <t>1403/07/08</t>
  </si>
  <si>
    <t>1403/03/30</t>
  </si>
  <si>
    <t>1403/05/30</t>
  </si>
  <si>
    <t>1403/04/10</t>
  </si>
  <si>
    <t>1403/06/11</t>
  </si>
  <si>
    <t>1403/05/11</t>
  </si>
  <si>
    <t>1403/04/24</t>
  </si>
  <si>
    <t>1403/04/23</t>
  </si>
  <si>
    <t>1403/03/01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</si>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</sst>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left"/>
    </xf>
    <xf numFmtId="3" fontId="4" fillId="0" borderId="6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5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0" fontId="4" fillId="0" borderId="0" xfId="0" applyFont="1" applyBorder="1" applyAlignment="1">
      <alignment horizontal="right" vertical="top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8"/>
  <sheetViews>
    <sheetView rightToLeft="1" view="pageBreakPreview" topLeftCell="A37" zoomScaleNormal="100" zoomScaleSheetLayoutView="100" workbookViewId="0">
      <selection activeCell="AB9" sqref="AB9"/>
    </sheetView>
  </sheetViews>
  <sheetFormatPr defaultRowHeight="12.75" x14ac:dyDescent="0.2"/>
  <cols>
    <col min="1" max="1" width="3.140625" bestFit="1" customWidth="1"/>
    <col min="2" max="2" width="2.5703125" customWidth="1"/>
    <col min="3" max="3" width="23.28515625" customWidth="1"/>
    <col min="4" max="5" width="1.28515625" customWidth="1"/>
    <col min="6" max="6" width="13" bestFit="1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13" bestFit="1" customWidth="1"/>
    <col min="13" max="13" width="1.28515625" customWidth="1"/>
    <col min="14" max="14" width="19" bestFit="1" customWidth="1"/>
    <col min="15" max="15" width="1.28515625" customWidth="1"/>
    <col min="16" max="16" width="14.85546875" bestFit="1" customWidth="1"/>
    <col min="17" max="17" width="1.28515625" customWidth="1"/>
    <col min="18" max="18" width="17.140625" bestFit="1" customWidth="1"/>
    <col min="19" max="19" width="1.28515625" customWidth="1"/>
    <col min="20" max="20" width="13" bestFit="1" customWidth="1"/>
    <col min="21" max="21" width="1.28515625" customWidth="1"/>
    <col min="22" max="22" width="17" bestFit="1" customWidth="1"/>
    <col min="23" max="23" width="1.28515625" customWidth="1"/>
    <col min="24" max="24" width="19" bestFit="1" customWidth="1"/>
    <col min="25" max="25" width="1.28515625" customWidth="1"/>
    <col min="26" max="26" width="19" bestFit="1" customWidth="1"/>
    <col min="27" max="27" width="1.28515625" customWidth="1"/>
    <col min="28" max="28" width="16.5703125" bestFit="1" customWidth="1"/>
    <col min="29" max="29" width="0.28515625" customWidth="1"/>
    <col min="30" max="30" width="16.28515625" bestFit="1" customWidth="1"/>
  </cols>
  <sheetData>
    <row r="1" spans="1:30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0" ht="21.95" customHeight="1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0" ht="21.9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0" ht="14.65" customHeight="1" x14ac:dyDescent="0.2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30" ht="14.65" customHeight="1" x14ac:dyDescent="0.2">
      <c r="A5" s="13"/>
      <c r="B5" s="13"/>
      <c r="C5" s="13" t="s">
        <v>4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30" ht="14.65" customHeight="1" x14ac:dyDescent="0.2">
      <c r="F6" s="14" t="s">
        <v>5</v>
      </c>
      <c r="G6" s="14"/>
      <c r="H6" s="14"/>
      <c r="I6" s="14"/>
      <c r="J6" s="14"/>
      <c r="L6" s="14" t="s">
        <v>6</v>
      </c>
      <c r="M6" s="14"/>
      <c r="N6" s="14"/>
      <c r="O6" s="14"/>
      <c r="P6" s="14"/>
      <c r="Q6" s="14"/>
      <c r="R6" s="14"/>
      <c r="T6" s="14" t="s">
        <v>7</v>
      </c>
      <c r="U6" s="14"/>
      <c r="V6" s="14"/>
      <c r="W6" s="14"/>
      <c r="X6" s="14"/>
      <c r="Y6" s="14"/>
      <c r="Z6" s="14"/>
      <c r="AA6" s="14"/>
      <c r="AB6" s="14"/>
    </row>
    <row r="7" spans="1:30" ht="32.25" customHeight="1" x14ac:dyDescent="0.2">
      <c r="F7" s="14"/>
      <c r="G7" s="14"/>
      <c r="H7" s="14"/>
      <c r="I7" s="14"/>
      <c r="J7" s="14"/>
      <c r="L7" s="15" t="s">
        <v>8</v>
      </c>
      <c r="M7" s="15"/>
      <c r="N7" s="15"/>
      <c r="O7" s="3"/>
      <c r="P7" s="15" t="s">
        <v>9</v>
      </c>
      <c r="Q7" s="15"/>
      <c r="R7" s="15"/>
      <c r="T7" s="14"/>
      <c r="U7" s="14"/>
      <c r="V7" s="14"/>
      <c r="W7" s="14"/>
      <c r="X7" s="14"/>
      <c r="Y7" s="14"/>
      <c r="Z7" s="14"/>
      <c r="AA7" s="14"/>
      <c r="AB7" s="14"/>
    </row>
    <row r="8" spans="1:30" ht="37.5" customHeight="1" x14ac:dyDescent="0.2">
      <c r="A8" s="14" t="s">
        <v>10</v>
      </c>
      <c r="B8" s="14"/>
      <c r="C8" s="14"/>
      <c r="E8" s="14" t="s">
        <v>11</v>
      </c>
      <c r="F8" s="14"/>
      <c r="H8" s="2" t="s">
        <v>12</v>
      </c>
      <c r="J8" s="2" t="s">
        <v>13</v>
      </c>
      <c r="L8" s="4" t="s">
        <v>11</v>
      </c>
      <c r="M8" s="3"/>
      <c r="N8" s="4" t="s">
        <v>12</v>
      </c>
      <c r="P8" s="4" t="s">
        <v>11</v>
      </c>
      <c r="Q8" s="3"/>
      <c r="R8" s="4" t="s">
        <v>14</v>
      </c>
      <c r="T8" s="2" t="s">
        <v>11</v>
      </c>
      <c r="V8" s="2" t="s">
        <v>15</v>
      </c>
      <c r="X8" s="2" t="s">
        <v>12</v>
      </c>
      <c r="Z8" s="2" t="s">
        <v>13</v>
      </c>
      <c r="AB8" s="2" t="s">
        <v>16</v>
      </c>
    </row>
    <row r="9" spans="1:30" ht="21.95" customHeight="1" x14ac:dyDescent="0.2">
      <c r="A9" s="16" t="s">
        <v>17</v>
      </c>
      <c r="B9" s="16"/>
      <c r="C9" s="16"/>
      <c r="E9" s="20">
        <v>25000000</v>
      </c>
      <c r="F9" s="20"/>
      <c r="G9" s="21"/>
      <c r="H9" s="22">
        <v>58489010527</v>
      </c>
      <c r="I9" s="21"/>
      <c r="J9" s="22">
        <v>104822572500</v>
      </c>
      <c r="K9" s="21"/>
      <c r="L9" s="22">
        <v>0</v>
      </c>
      <c r="M9" s="21"/>
      <c r="N9" s="22">
        <v>0</v>
      </c>
      <c r="O9" s="21"/>
      <c r="P9" s="22">
        <v>-10000000</v>
      </c>
      <c r="Q9" s="21"/>
      <c r="R9" s="22">
        <v>41551928349</v>
      </c>
      <c r="S9" s="21"/>
      <c r="T9" s="22">
        <v>15000000</v>
      </c>
      <c r="U9" s="21"/>
      <c r="V9" s="22">
        <v>4500</v>
      </c>
      <c r="W9" s="21"/>
      <c r="X9" s="22">
        <v>35093406320</v>
      </c>
      <c r="Y9" s="21"/>
      <c r="Z9" s="22">
        <v>67098375000</v>
      </c>
      <c r="AA9" s="21"/>
      <c r="AB9" s="23">
        <f>Z9/5987544774060*100</f>
        <v>1.1206325385772826</v>
      </c>
      <c r="AC9" s="21"/>
      <c r="AD9" s="33"/>
    </row>
    <row r="10" spans="1:30" ht="21.95" customHeight="1" x14ac:dyDescent="0.2">
      <c r="A10" s="17" t="s">
        <v>18</v>
      </c>
      <c r="B10" s="17"/>
      <c r="C10" s="17"/>
      <c r="E10" s="24">
        <v>60302516</v>
      </c>
      <c r="F10" s="24"/>
      <c r="G10" s="21"/>
      <c r="H10" s="25">
        <v>77481360879</v>
      </c>
      <c r="I10" s="21"/>
      <c r="J10" s="25">
        <v>112933961000.14301</v>
      </c>
      <c r="K10" s="21"/>
      <c r="L10" s="25">
        <v>0</v>
      </c>
      <c r="M10" s="21"/>
      <c r="N10" s="25">
        <v>0</v>
      </c>
      <c r="O10" s="21"/>
      <c r="P10" s="25">
        <v>0</v>
      </c>
      <c r="Q10" s="21"/>
      <c r="R10" s="25">
        <v>0</v>
      </c>
      <c r="S10" s="21"/>
      <c r="T10" s="25">
        <v>60302516</v>
      </c>
      <c r="U10" s="21"/>
      <c r="V10" s="25">
        <v>2092</v>
      </c>
      <c r="W10" s="21"/>
      <c r="X10" s="25">
        <v>77481360879</v>
      </c>
      <c r="Y10" s="21"/>
      <c r="Z10" s="25">
        <v>125402253934.342</v>
      </c>
      <c r="AA10" s="21"/>
      <c r="AB10" s="34">
        <f t="shared" ref="AB10:AB57" si="0">Z10/5987544774060*100</f>
        <v>2.0943852391321651</v>
      </c>
      <c r="AC10" s="21"/>
      <c r="AD10" s="21"/>
    </row>
    <row r="11" spans="1:30" ht="21.95" customHeight="1" x14ac:dyDescent="0.2">
      <c r="A11" s="17" t="s">
        <v>19</v>
      </c>
      <c r="B11" s="17"/>
      <c r="C11" s="17"/>
      <c r="E11" s="24">
        <v>23458881</v>
      </c>
      <c r="F11" s="24"/>
      <c r="G11" s="21"/>
      <c r="H11" s="25">
        <v>118264071335</v>
      </c>
      <c r="I11" s="21"/>
      <c r="J11" s="25">
        <v>124525065513.987</v>
      </c>
      <c r="K11" s="21"/>
      <c r="L11" s="25">
        <v>0</v>
      </c>
      <c r="M11" s="21"/>
      <c r="N11" s="25">
        <v>0</v>
      </c>
      <c r="O11" s="21"/>
      <c r="P11" s="25">
        <v>-23458881</v>
      </c>
      <c r="Q11" s="21"/>
      <c r="R11" s="25">
        <v>123145043274</v>
      </c>
      <c r="S11" s="21"/>
      <c r="T11" s="25">
        <v>0</v>
      </c>
      <c r="U11" s="21"/>
      <c r="V11" s="25">
        <v>0</v>
      </c>
      <c r="W11" s="21"/>
      <c r="X11" s="25">
        <v>0</v>
      </c>
      <c r="Y11" s="21"/>
      <c r="Z11" s="25">
        <v>0</v>
      </c>
      <c r="AA11" s="21"/>
      <c r="AB11" s="34">
        <f t="shared" si="0"/>
        <v>0</v>
      </c>
      <c r="AC11" s="21"/>
      <c r="AD11" s="21"/>
    </row>
    <row r="12" spans="1:30" ht="21.95" customHeight="1" x14ac:dyDescent="0.2">
      <c r="A12" s="17" t="s">
        <v>20</v>
      </c>
      <c r="B12" s="17"/>
      <c r="C12" s="17"/>
      <c r="E12" s="24">
        <v>18000000</v>
      </c>
      <c r="F12" s="24"/>
      <c r="G12" s="21"/>
      <c r="H12" s="25">
        <v>219370832304</v>
      </c>
      <c r="I12" s="21"/>
      <c r="J12" s="25">
        <v>297916785000</v>
      </c>
      <c r="K12" s="21"/>
      <c r="L12" s="25">
        <v>3270877</v>
      </c>
      <c r="M12" s="21"/>
      <c r="N12" s="25">
        <v>59082828745</v>
      </c>
      <c r="O12" s="21"/>
      <c r="P12" s="25">
        <v>0</v>
      </c>
      <c r="Q12" s="21"/>
      <c r="R12" s="25">
        <v>0</v>
      </c>
      <c r="S12" s="21"/>
      <c r="T12" s="25">
        <v>21270877</v>
      </c>
      <c r="U12" s="21"/>
      <c r="V12" s="25">
        <v>18730</v>
      </c>
      <c r="W12" s="21"/>
      <c r="X12" s="25">
        <v>278453661049</v>
      </c>
      <c r="Y12" s="21"/>
      <c r="Z12" s="25">
        <v>396033025229.04999</v>
      </c>
      <c r="AA12" s="21"/>
      <c r="AB12" s="34">
        <f t="shared" si="0"/>
        <v>6.6142808141459657</v>
      </c>
      <c r="AC12" s="21"/>
      <c r="AD12" s="21"/>
    </row>
    <row r="13" spans="1:30" ht="21.95" customHeight="1" x14ac:dyDescent="0.2">
      <c r="A13" s="17" t="s">
        <v>21</v>
      </c>
      <c r="B13" s="17"/>
      <c r="C13" s="17"/>
      <c r="E13" s="24">
        <v>1075000</v>
      </c>
      <c r="F13" s="24"/>
      <c r="G13" s="21"/>
      <c r="H13" s="25">
        <v>154825178109</v>
      </c>
      <c r="I13" s="21"/>
      <c r="J13" s="25">
        <v>223338183750</v>
      </c>
      <c r="K13" s="21"/>
      <c r="L13" s="25">
        <v>0</v>
      </c>
      <c r="M13" s="21"/>
      <c r="N13" s="25">
        <v>0</v>
      </c>
      <c r="O13" s="21"/>
      <c r="P13" s="25">
        <v>0</v>
      </c>
      <c r="Q13" s="21"/>
      <c r="R13" s="25">
        <v>0</v>
      </c>
      <c r="S13" s="21"/>
      <c r="T13" s="25">
        <v>1075000</v>
      </c>
      <c r="U13" s="21"/>
      <c r="V13" s="25">
        <v>209000</v>
      </c>
      <c r="W13" s="21"/>
      <c r="X13" s="25">
        <v>154825178109</v>
      </c>
      <c r="Y13" s="21"/>
      <c r="Z13" s="25">
        <v>223338183750</v>
      </c>
      <c r="AA13" s="21"/>
      <c r="AB13" s="34">
        <f t="shared" si="0"/>
        <v>3.730046157108903</v>
      </c>
      <c r="AC13" s="21"/>
      <c r="AD13" s="21"/>
    </row>
    <row r="14" spans="1:30" ht="21.95" customHeight="1" x14ac:dyDescent="0.2">
      <c r="A14" s="17" t="s">
        <v>22</v>
      </c>
      <c r="B14" s="17"/>
      <c r="C14" s="17"/>
      <c r="E14" s="24">
        <v>1092000</v>
      </c>
      <c r="F14" s="24"/>
      <c r="G14" s="21"/>
      <c r="H14" s="25">
        <v>163067077072</v>
      </c>
      <c r="I14" s="21"/>
      <c r="J14" s="25">
        <v>236769827112</v>
      </c>
      <c r="K14" s="21"/>
      <c r="L14" s="25">
        <v>0</v>
      </c>
      <c r="M14" s="21"/>
      <c r="N14" s="25">
        <v>0</v>
      </c>
      <c r="O14" s="21"/>
      <c r="P14" s="25">
        <v>0</v>
      </c>
      <c r="Q14" s="21"/>
      <c r="R14" s="25">
        <v>0</v>
      </c>
      <c r="S14" s="21"/>
      <c r="T14" s="25">
        <v>1092000</v>
      </c>
      <c r="U14" s="21"/>
      <c r="V14" s="25">
        <v>218120</v>
      </c>
      <c r="W14" s="21"/>
      <c r="X14" s="25">
        <v>163067077072</v>
      </c>
      <c r="Y14" s="21"/>
      <c r="Z14" s="25">
        <v>236769827112</v>
      </c>
      <c r="AA14" s="21"/>
      <c r="AB14" s="34">
        <f t="shared" si="0"/>
        <v>3.954372552465315</v>
      </c>
      <c r="AC14" s="21"/>
      <c r="AD14" s="21"/>
    </row>
    <row r="15" spans="1:30" ht="21.95" customHeight="1" x14ac:dyDescent="0.2">
      <c r="A15" s="17" t="s">
        <v>23</v>
      </c>
      <c r="B15" s="17"/>
      <c r="C15" s="17"/>
      <c r="E15" s="24">
        <v>985222</v>
      </c>
      <c r="F15" s="24"/>
      <c r="G15" s="21"/>
      <c r="H15" s="25">
        <v>30027249877</v>
      </c>
      <c r="I15" s="21"/>
      <c r="J15" s="25">
        <v>29331829876.544998</v>
      </c>
      <c r="K15" s="21"/>
      <c r="L15" s="25">
        <v>0</v>
      </c>
      <c r="M15" s="21"/>
      <c r="N15" s="25">
        <v>0</v>
      </c>
      <c r="O15" s="21"/>
      <c r="P15" s="25">
        <v>-965222</v>
      </c>
      <c r="Q15" s="21"/>
      <c r="R15" s="25">
        <v>29815340812</v>
      </c>
      <c r="S15" s="21"/>
      <c r="T15" s="25">
        <v>20000</v>
      </c>
      <c r="U15" s="21"/>
      <c r="V15" s="25">
        <v>38650</v>
      </c>
      <c r="W15" s="21"/>
      <c r="X15" s="25">
        <v>609552970</v>
      </c>
      <c r="Y15" s="21"/>
      <c r="Z15" s="25">
        <v>768400650</v>
      </c>
      <c r="AA15" s="21"/>
      <c r="AB15" s="34">
        <f t="shared" si="0"/>
        <v>1.2833317812151697E-2</v>
      </c>
      <c r="AC15" s="21"/>
      <c r="AD15" s="21"/>
    </row>
    <row r="16" spans="1:30" ht="21.95" customHeight="1" x14ac:dyDescent="0.2">
      <c r="A16" s="17" t="s">
        <v>24</v>
      </c>
      <c r="B16" s="17"/>
      <c r="C16" s="17"/>
      <c r="E16" s="24">
        <v>5190703</v>
      </c>
      <c r="F16" s="24"/>
      <c r="G16" s="21"/>
      <c r="H16" s="25">
        <v>31796584264</v>
      </c>
      <c r="I16" s="21"/>
      <c r="J16" s="25">
        <v>64704121697.060997</v>
      </c>
      <c r="K16" s="21"/>
      <c r="L16" s="25">
        <v>3009297</v>
      </c>
      <c r="M16" s="21"/>
      <c r="N16" s="25">
        <v>39639099342</v>
      </c>
      <c r="O16" s="21"/>
      <c r="P16" s="25">
        <v>0</v>
      </c>
      <c r="Q16" s="21"/>
      <c r="R16" s="25">
        <v>0</v>
      </c>
      <c r="S16" s="21"/>
      <c r="T16" s="25">
        <v>8200000</v>
      </c>
      <c r="U16" s="21"/>
      <c r="V16" s="25">
        <v>13910</v>
      </c>
      <c r="W16" s="21"/>
      <c r="X16" s="25">
        <v>71435683606</v>
      </c>
      <c r="Y16" s="21"/>
      <c r="Z16" s="25">
        <v>113383331100</v>
      </c>
      <c r="AA16" s="21"/>
      <c r="AB16" s="34">
        <f t="shared" si="0"/>
        <v>1.8936531646696595</v>
      </c>
      <c r="AC16" s="21"/>
      <c r="AD16" s="21"/>
    </row>
    <row r="17" spans="1:30" ht="21.95" customHeight="1" x14ac:dyDescent="0.2">
      <c r="A17" s="17" t="s">
        <v>25</v>
      </c>
      <c r="B17" s="17"/>
      <c r="C17" s="17"/>
      <c r="E17" s="24">
        <v>43374936</v>
      </c>
      <c r="F17" s="24"/>
      <c r="G17" s="21"/>
      <c r="H17" s="25">
        <v>235660121203</v>
      </c>
      <c r="I17" s="21"/>
      <c r="J17" s="25">
        <v>226363489436.70001</v>
      </c>
      <c r="K17" s="21"/>
      <c r="L17" s="25">
        <v>16467000</v>
      </c>
      <c r="M17" s="21"/>
      <c r="N17" s="25">
        <v>100951766163</v>
      </c>
      <c r="O17" s="21"/>
      <c r="P17" s="25">
        <v>0</v>
      </c>
      <c r="Q17" s="21"/>
      <c r="R17" s="25">
        <v>0</v>
      </c>
      <c r="S17" s="21"/>
      <c r="T17" s="25">
        <v>59841936</v>
      </c>
      <c r="U17" s="21"/>
      <c r="V17" s="25">
        <v>6130</v>
      </c>
      <c r="W17" s="21"/>
      <c r="X17" s="25">
        <v>336611887366</v>
      </c>
      <c r="Y17" s="21"/>
      <c r="Z17" s="25">
        <v>364648422827.30402</v>
      </c>
      <c r="AA17" s="21"/>
      <c r="AB17" s="34">
        <f t="shared" si="0"/>
        <v>6.0901160089370876</v>
      </c>
      <c r="AC17" s="21"/>
      <c r="AD17" s="21"/>
    </row>
    <row r="18" spans="1:30" ht="21.95" customHeight="1" x14ac:dyDescent="0.2">
      <c r="A18" s="17" t="s">
        <v>26</v>
      </c>
      <c r="B18" s="17"/>
      <c r="C18" s="17"/>
      <c r="E18" s="24">
        <v>33060833</v>
      </c>
      <c r="F18" s="24"/>
      <c r="G18" s="21"/>
      <c r="H18" s="25">
        <v>172181485162</v>
      </c>
      <c r="I18" s="21"/>
      <c r="J18" s="25">
        <v>198827932314.082</v>
      </c>
      <c r="K18" s="21"/>
      <c r="L18" s="25">
        <v>0</v>
      </c>
      <c r="M18" s="21"/>
      <c r="N18" s="25">
        <v>0</v>
      </c>
      <c r="O18" s="21"/>
      <c r="P18" s="25">
        <v>0</v>
      </c>
      <c r="Q18" s="21"/>
      <c r="R18" s="25">
        <v>0</v>
      </c>
      <c r="S18" s="21"/>
      <c r="T18" s="25">
        <v>33060833</v>
      </c>
      <c r="U18" s="21"/>
      <c r="V18" s="25">
        <v>7070</v>
      </c>
      <c r="W18" s="21"/>
      <c r="X18" s="25">
        <v>172181485162</v>
      </c>
      <c r="Y18" s="21"/>
      <c r="Z18" s="25">
        <v>232349335778.60501</v>
      </c>
      <c r="AA18" s="21"/>
      <c r="AB18" s="34">
        <f t="shared" si="0"/>
        <v>3.8805444392703037</v>
      </c>
      <c r="AC18" s="21"/>
      <c r="AD18" s="21"/>
    </row>
    <row r="19" spans="1:30" ht="21.95" customHeight="1" x14ac:dyDescent="0.2">
      <c r="A19" s="17" t="s">
        <v>27</v>
      </c>
      <c r="B19" s="17"/>
      <c r="C19" s="17"/>
      <c r="E19" s="24">
        <v>5216001</v>
      </c>
      <c r="F19" s="24"/>
      <c r="G19" s="21"/>
      <c r="H19" s="25">
        <v>46422804257</v>
      </c>
      <c r="I19" s="21"/>
      <c r="J19" s="25">
        <v>24276009847.7421</v>
      </c>
      <c r="K19" s="21"/>
      <c r="L19" s="25">
        <v>0</v>
      </c>
      <c r="M19" s="21"/>
      <c r="N19" s="25">
        <v>0</v>
      </c>
      <c r="O19" s="21"/>
      <c r="P19" s="25">
        <v>0</v>
      </c>
      <c r="Q19" s="21"/>
      <c r="R19" s="25">
        <v>0</v>
      </c>
      <c r="S19" s="21"/>
      <c r="T19" s="25">
        <v>5216001</v>
      </c>
      <c r="U19" s="21"/>
      <c r="V19" s="25">
        <v>5930</v>
      </c>
      <c r="W19" s="21"/>
      <c r="X19" s="25">
        <v>46422804257</v>
      </c>
      <c r="Y19" s="21"/>
      <c r="Z19" s="25">
        <v>30746847158.716499</v>
      </c>
      <c r="AA19" s="21"/>
      <c r="AB19" s="34">
        <f t="shared" si="0"/>
        <v>0.51351344029896673</v>
      </c>
      <c r="AC19" s="21"/>
      <c r="AD19" s="21"/>
    </row>
    <row r="20" spans="1:30" ht="21.95" customHeight="1" x14ac:dyDescent="0.2">
      <c r="A20" s="17" t="s">
        <v>28</v>
      </c>
      <c r="B20" s="17"/>
      <c r="C20" s="17"/>
      <c r="E20" s="24">
        <v>2000000</v>
      </c>
      <c r="F20" s="24"/>
      <c r="G20" s="21"/>
      <c r="H20" s="25">
        <v>11370314880</v>
      </c>
      <c r="I20" s="21"/>
      <c r="J20" s="25">
        <v>13081698000</v>
      </c>
      <c r="K20" s="21"/>
      <c r="L20" s="25">
        <v>0</v>
      </c>
      <c r="M20" s="21"/>
      <c r="N20" s="25">
        <v>0</v>
      </c>
      <c r="O20" s="21"/>
      <c r="P20" s="25">
        <v>-1000000</v>
      </c>
      <c r="Q20" s="21"/>
      <c r="R20" s="25">
        <v>8002102554</v>
      </c>
      <c r="S20" s="21"/>
      <c r="T20" s="25">
        <v>1000000</v>
      </c>
      <c r="U20" s="21"/>
      <c r="V20" s="25">
        <v>7150</v>
      </c>
      <c r="W20" s="21"/>
      <c r="X20" s="25">
        <v>5685157440</v>
      </c>
      <c r="Y20" s="21"/>
      <c r="Z20" s="25">
        <v>7107457500</v>
      </c>
      <c r="AA20" s="21"/>
      <c r="AB20" s="34">
        <f t="shared" si="0"/>
        <v>0.11870403927151957</v>
      </c>
      <c r="AC20" s="21"/>
      <c r="AD20" s="21"/>
    </row>
    <row r="21" spans="1:30" ht="21.95" customHeight="1" x14ac:dyDescent="0.2">
      <c r="A21" s="17" t="s">
        <v>29</v>
      </c>
      <c r="B21" s="17"/>
      <c r="C21" s="17"/>
      <c r="E21" s="24">
        <v>2119740</v>
      </c>
      <c r="F21" s="24"/>
      <c r="G21" s="21"/>
      <c r="H21" s="25">
        <v>9591823500</v>
      </c>
      <c r="I21" s="21"/>
      <c r="J21" s="25">
        <v>32576191876.619999</v>
      </c>
      <c r="K21" s="21"/>
      <c r="L21" s="25">
        <v>0</v>
      </c>
      <c r="M21" s="21"/>
      <c r="N21" s="25">
        <v>0</v>
      </c>
      <c r="O21" s="21"/>
      <c r="P21" s="25">
        <v>-2119740</v>
      </c>
      <c r="Q21" s="21"/>
      <c r="R21" s="25">
        <v>0</v>
      </c>
      <c r="S21" s="21"/>
      <c r="T21" s="25">
        <v>0</v>
      </c>
      <c r="U21" s="21"/>
      <c r="V21" s="25">
        <v>0</v>
      </c>
      <c r="W21" s="21"/>
      <c r="X21" s="25">
        <v>0</v>
      </c>
      <c r="Y21" s="21"/>
      <c r="Z21" s="25">
        <v>0</v>
      </c>
      <c r="AA21" s="21"/>
      <c r="AB21" s="34">
        <f t="shared" si="0"/>
        <v>0</v>
      </c>
      <c r="AC21" s="21"/>
      <c r="AD21" s="21"/>
    </row>
    <row r="22" spans="1:30" ht="21.95" customHeight="1" x14ac:dyDescent="0.2">
      <c r="A22" s="17" t="s">
        <v>30</v>
      </c>
      <c r="B22" s="17"/>
      <c r="C22" s="17"/>
      <c r="E22" s="24">
        <v>6500000</v>
      </c>
      <c r="F22" s="24"/>
      <c r="G22" s="21"/>
      <c r="H22" s="25">
        <v>110643849330</v>
      </c>
      <c r="I22" s="21"/>
      <c r="J22" s="25">
        <v>127094262750</v>
      </c>
      <c r="K22" s="21"/>
      <c r="L22" s="25">
        <v>0</v>
      </c>
      <c r="M22" s="21"/>
      <c r="N22" s="25">
        <v>0</v>
      </c>
      <c r="O22" s="21"/>
      <c r="P22" s="25">
        <v>-6500000</v>
      </c>
      <c r="Q22" s="21"/>
      <c r="R22" s="25">
        <v>131679479371</v>
      </c>
      <c r="S22" s="21"/>
      <c r="T22" s="25">
        <v>0</v>
      </c>
      <c r="U22" s="21"/>
      <c r="V22" s="25">
        <v>0</v>
      </c>
      <c r="W22" s="21"/>
      <c r="X22" s="25">
        <v>0</v>
      </c>
      <c r="Y22" s="21"/>
      <c r="Z22" s="25">
        <v>0</v>
      </c>
      <c r="AA22" s="21"/>
      <c r="AB22" s="34">
        <f t="shared" si="0"/>
        <v>0</v>
      </c>
      <c r="AC22" s="21"/>
      <c r="AD22" s="21"/>
    </row>
    <row r="23" spans="1:30" ht="21.95" customHeight="1" x14ac:dyDescent="0.2">
      <c r="A23" s="17" t="s">
        <v>31</v>
      </c>
      <c r="B23" s="17"/>
      <c r="C23" s="17"/>
      <c r="E23" s="24">
        <v>5600000</v>
      </c>
      <c r="F23" s="24"/>
      <c r="G23" s="21"/>
      <c r="H23" s="25">
        <v>20189918806</v>
      </c>
      <c r="I23" s="21"/>
      <c r="J23" s="25">
        <v>15759271080</v>
      </c>
      <c r="K23" s="21"/>
      <c r="L23" s="25">
        <v>0</v>
      </c>
      <c r="M23" s="21"/>
      <c r="N23" s="25">
        <v>0</v>
      </c>
      <c r="O23" s="21"/>
      <c r="P23" s="25">
        <v>-5600000</v>
      </c>
      <c r="Q23" s="21"/>
      <c r="R23" s="25">
        <v>17590708885</v>
      </c>
      <c r="S23" s="21"/>
      <c r="T23" s="25">
        <v>0</v>
      </c>
      <c r="U23" s="21"/>
      <c r="V23" s="25">
        <v>0</v>
      </c>
      <c r="W23" s="21"/>
      <c r="X23" s="25">
        <v>0</v>
      </c>
      <c r="Y23" s="21"/>
      <c r="Z23" s="25">
        <v>0</v>
      </c>
      <c r="AA23" s="21"/>
      <c r="AB23" s="34">
        <f t="shared" si="0"/>
        <v>0</v>
      </c>
      <c r="AC23" s="21"/>
      <c r="AD23" s="21"/>
    </row>
    <row r="24" spans="1:30" ht="21.95" customHeight="1" x14ac:dyDescent="0.2">
      <c r="A24" s="17" t="s">
        <v>32</v>
      </c>
      <c r="B24" s="17"/>
      <c r="C24" s="17"/>
      <c r="E24" s="24">
        <v>5000000</v>
      </c>
      <c r="F24" s="24"/>
      <c r="G24" s="21"/>
      <c r="H24" s="25">
        <v>146661603040</v>
      </c>
      <c r="I24" s="21"/>
      <c r="J24" s="25">
        <v>129773227500</v>
      </c>
      <c r="K24" s="21"/>
      <c r="L24" s="25">
        <v>0</v>
      </c>
      <c r="M24" s="21"/>
      <c r="N24" s="25">
        <v>0</v>
      </c>
      <c r="O24" s="21"/>
      <c r="P24" s="25">
        <v>0</v>
      </c>
      <c r="Q24" s="21"/>
      <c r="R24" s="25">
        <v>0</v>
      </c>
      <c r="S24" s="21"/>
      <c r="T24" s="25">
        <v>5000000</v>
      </c>
      <c r="U24" s="21"/>
      <c r="V24" s="25">
        <v>27940</v>
      </c>
      <c r="W24" s="21"/>
      <c r="X24" s="25">
        <v>146661603040</v>
      </c>
      <c r="Y24" s="21"/>
      <c r="Z24" s="25">
        <v>138868785000</v>
      </c>
      <c r="AA24" s="21"/>
      <c r="AB24" s="34">
        <f t="shared" si="0"/>
        <v>2.3192943057666131</v>
      </c>
      <c r="AC24" s="21"/>
      <c r="AD24" s="21"/>
    </row>
    <row r="25" spans="1:30" ht="21.95" customHeight="1" x14ac:dyDescent="0.2">
      <c r="A25" s="17" t="s">
        <v>33</v>
      </c>
      <c r="B25" s="17"/>
      <c r="C25" s="17"/>
      <c r="E25" s="24">
        <v>27800000</v>
      </c>
      <c r="F25" s="24"/>
      <c r="G25" s="21"/>
      <c r="H25" s="25">
        <v>171676552478</v>
      </c>
      <c r="I25" s="21"/>
      <c r="J25" s="25">
        <v>314757980100</v>
      </c>
      <c r="K25" s="21"/>
      <c r="L25" s="25">
        <v>0</v>
      </c>
      <c r="M25" s="21"/>
      <c r="N25" s="25">
        <v>0</v>
      </c>
      <c r="O25" s="21"/>
      <c r="P25" s="25">
        <v>0</v>
      </c>
      <c r="Q25" s="21"/>
      <c r="R25" s="25">
        <v>0</v>
      </c>
      <c r="S25" s="21"/>
      <c r="T25" s="25">
        <v>27800000</v>
      </c>
      <c r="U25" s="21"/>
      <c r="V25" s="25">
        <v>11920</v>
      </c>
      <c r="W25" s="21"/>
      <c r="X25" s="25">
        <v>171676552478</v>
      </c>
      <c r="Y25" s="21"/>
      <c r="Z25" s="25">
        <v>329404312800</v>
      </c>
      <c r="AA25" s="21"/>
      <c r="AB25" s="34">
        <f t="shared" si="0"/>
        <v>5.5014922682012681</v>
      </c>
      <c r="AC25" s="21"/>
      <c r="AD25" s="21"/>
    </row>
    <row r="26" spans="1:30" ht="21.95" customHeight="1" x14ac:dyDescent="0.2">
      <c r="A26" s="17" t="s">
        <v>34</v>
      </c>
      <c r="B26" s="17"/>
      <c r="C26" s="17"/>
      <c r="E26" s="24">
        <v>18628440</v>
      </c>
      <c r="F26" s="24"/>
      <c r="G26" s="21"/>
      <c r="H26" s="25">
        <v>136650740032</v>
      </c>
      <c r="I26" s="21"/>
      <c r="J26" s="25">
        <v>130734261520.92</v>
      </c>
      <c r="K26" s="21"/>
      <c r="L26" s="25">
        <v>0</v>
      </c>
      <c r="M26" s="21"/>
      <c r="N26" s="25">
        <v>0</v>
      </c>
      <c r="O26" s="21"/>
      <c r="P26" s="25">
        <v>0</v>
      </c>
      <c r="Q26" s="21"/>
      <c r="R26" s="25">
        <v>0</v>
      </c>
      <c r="S26" s="21"/>
      <c r="T26" s="25">
        <v>18628440</v>
      </c>
      <c r="U26" s="21"/>
      <c r="V26" s="25">
        <v>6720</v>
      </c>
      <c r="W26" s="21"/>
      <c r="X26" s="25">
        <v>136650740032</v>
      </c>
      <c r="Y26" s="21"/>
      <c r="Z26" s="25">
        <v>124438277255.03999</v>
      </c>
      <c r="AA26" s="21"/>
      <c r="AB26" s="34">
        <f t="shared" si="0"/>
        <v>2.078285540245933</v>
      </c>
      <c r="AC26" s="21"/>
      <c r="AD26" s="21"/>
    </row>
    <row r="27" spans="1:30" ht="21.95" customHeight="1" x14ac:dyDescent="0.2">
      <c r="A27" s="17" t="s">
        <v>35</v>
      </c>
      <c r="B27" s="17"/>
      <c r="C27" s="17"/>
      <c r="E27" s="24">
        <v>3408392</v>
      </c>
      <c r="F27" s="24"/>
      <c r="G27" s="21"/>
      <c r="H27" s="25">
        <v>98549094937</v>
      </c>
      <c r="I27" s="21"/>
      <c r="J27" s="25">
        <v>157716616746.78</v>
      </c>
      <c r="K27" s="21"/>
      <c r="L27" s="25">
        <v>0</v>
      </c>
      <c r="M27" s="21"/>
      <c r="N27" s="25">
        <v>0</v>
      </c>
      <c r="O27" s="21"/>
      <c r="P27" s="25">
        <v>0</v>
      </c>
      <c r="Q27" s="21"/>
      <c r="R27" s="25">
        <v>0</v>
      </c>
      <c r="S27" s="21"/>
      <c r="T27" s="25">
        <v>3408392</v>
      </c>
      <c r="U27" s="21"/>
      <c r="V27" s="25">
        <v>46700</v>
      </c>
      <c r="W27" s="21"/>
      <c r="X27" s="25">
        <v>98549094937</v>
      </c>
      <c r="Y27" s="21"/>
      <c r="Z27" s="25">
        <v>158224833556.92001</v>
      </c>
      <c r="AA27" s="21"/>
      <c r="AB27" s="34">
        <f t="shared" si="0"/>
        <v>2.6425661857661873</v>
      </c>
      <c r="AC27" s="21"/>
      <c r="AD27" s="21"/>
    </row>
    <row r="28" spans="1:30" ht="21.95" customHeight="1" x14ac:dyDescent="0.2">
      <c r="A28" s="17" t="s">
        <v>36</v>
      </c>
      <c r="B28" s="17"/>
      <c r="C28" s="17"/>
      <c r="E28" s="24">
        <v>24755515</v>
      </c>
      <c r="F28" s="24"/>
      <c r="G28" s="21"/>
      <c r="H28" s="25">
        <v>131987422993</v>
      </c>
      <c r="I28" s="21"/>
      <c r="J28" s="25">
        <v>150356222279.93201</v>
      </c>
      <c r="K28" s="21"/>
      <c r="L28" s="25">
        <v>18818000</v>
      </c>
      <c r="M28" s="21"/>
      <c r="N28" s="25">
        <v>122412549256</v>
      </c>
      <c r="O28" s="21"/>
      <c r="P28" s="25">
        <v>0</v>
      </c>
      <c r="Q28" s="21"/>
      <c r="R28" s="25">
        <v>0</v>
      </c>
      <c r="S28" s="21"/>
      <c r="T28" s="25">
        <v>43573515</v>
      </c>
      <c r="U28" s="21"/>
      <c r="V28" s="25">
        <v>7220</v>
      </c>
      <c r="W28" s="21"/>
      <c r="X28" s="25">
        <v>254399972249</v>
      </c>
      <c r="Y28" s="21"/>
      <c r="Z28" s="25">
        <v>312728903669.11499</v>
      </c>
      <c r="AA28" s="21"/>
      <c r="AB28" s="34">
        <f t="shared" si="0"/>
        <v>5.2229906492550802</v>
      </c>
      <c r="AC28" s="21"/>
      <c r="AD28" s="21"/>
    </row>
    <row r="29" spans="1:30" ht="21.95" customHeight="1" x14ac:dyDescent="0.2">
      <c r="A29" s="17" t="s">
        <v>37</v>
      </c>
      <c r="B29" s="17"/>
      <c r="C29" s="17"/>
      <c r="E29" s="24">
        <v>9424500</v>
      </c>
      <c r="F29" s="24"/>
      <c r="G29" s="21"/>
      <c r="H29" s="25">
        <v>161085551326</v>
      </c>
      <c r="I29" s="21"/>
      <c r="J29" s="25">
        <v>214911651721.5</v>
      </c>
      <c r="K29" s="21"/>
      <c r="L29" s="25">
        <v>2477924</v>
      </c>
      <c r="M29" s="21"/>
      <c r="N29" s="25">
        <v>65146528627</v>
      </c>
      <c r="O29" s="21"/>
      <c r="P29" s="25">
        <v>0</v>
      </c>
      <c r="Q29" s="21"/>
      <c r="R29" s="25">
        <v>0</v>
      </c>
      <c r="S29" s="21"/>
      <c r="T29" s="25">
        <v>11902424</v>
      </c>
      <c r="U29" s="21"/>
      <c r="V29" s="25">
        <v>23320</v>
      </c>
      <c r="W29" s="21"/>
      <c r="X29" s="25">
        <v>226232079953</v>
      </c>
      <c r="Y29" s="21"/>
      <c r="Z29" s="25">
        <v>275913018740.30402</v>
      </c>
      <c r="AA29" s="21"/>
      <c r="AB29" s="34">
        <f t="shared" si="0"/>
        <v>4.6081161670080428</v>
      </c>
      <c r="AC29" s="21"/>
      <c r="AD29" s="21"/>
    </row>
    <row r="30" spans="1:30" ht="21.95" customHeight="1" x14ac:dyDescent="0.2">
      <c r="A30" s="17" t="s">
        <v>38</v>
      </c>
      <c r="B30" s="17"/>
      <c r="C30" s="17"/>
      <c r="E30" s="24">
        <v>9158418</v>
      </c>
      <c r="F30" s="24"/>
      <c r="G30" s="21"/>
      <c r="H30" s="25">
        <v>74076131688</v>
      </c>
      <c r="I30" s="21"/>
      <c r="J30" s="25">
        <v>96501609376.740005</v>
      </c>
      <c r="K30" s="21"/>
      <c r="L30" s="25">
        <v>0</v>
      </c>
      <c r="M30" s="21"/>
      <c r="N30" s="25">
        <v>0</v>
      </c>
      <c r="O30" s="21"/>
      <c r="P30" s="25">
        <v>-9158418</v>
      </c>
      <c r="Q30" s="21"/>
      <c r="R30" s="25">
        <v>109307235361</v>
      </c>
      <c r="S30" s="21"/>
      <c r="T30" s="25">
        <v>0</v>
      </c>
      <c r="U30" s="21"/>
      <c r="V30" s="25">
        <v>0</v>
      </c>
      <c r="W30" s="21"/>
      <c r="X30" s="25">
        <v>0</v>
      </c>
      <c r="Y30" s="21"/>
      <c r="Z30" s="25">
        <v>0</v>
      </c>
      <c r="AA30" s="21"/>
      <c r="AB30" s="34">
        <f t="shared" si="0"/>
        <v>0</v>
      </c>
      <c r="AC30" s="21"/>
      <c r="AD30" s="21"/>
    </row>
    <row r="31" spans="1:30" ht="21.95" customHeight="1" x14ac:dyDescent="0.2">
      <c r="A31" s="17" t="s">
        <v>39</v>
      </c>
      <c r="B31" s="17"/>
      <c r="C31" s="17"/>
      <c r="E31" s="24">
        <v>1350000</v>
      </c>
      <c r="F31" s="24"/>
      <c r="G31" s="21"/>
      <c r="H31" s="25">
        <v>59671323648</v>
      </c>
      <c r="I31" s="21"/>
      <c r="J31" s="25">
        <v>80289915525</v>
      </c>
      <c r="K31" s="21"/>
      <c r="L31" s="25">
        <v>435127</v>
      </c>
      <c r="M31" s="21"/>
      <c r="N31" s="25">
        <v>28146386149</v>
      </c>
      <c r="O31" s="21"/>
      <c r="P31" s="25">
        <v>0</v>
      </c>
      <c r="Q31" s="21"/>
      <c r="R31" s="25">
        <v>0</v>
      </c>
      <c r="S31" s="21"/>
      <c r="T31" s="25">
        <v>1785127</v>
      </c>
      <c r="U31" s="21"/>
      <c r="V31" s="25">
        <v>78900</v>
      </c>
      <c r="W31" s="21"/>
      <c r="X31" s="25">
        <v>87817709797</v>
      </c>
      <c r="Y31" s="21"/>
      <c r="Z31" s="25">
        <v>140008483504.215</v>
      </c>
      <c r="AA31" s="21"/>
      <c r="AB31" s="34">
        <f t="shared" si="0"/>
        <v>2.3383287939787523</v>
      </c>
      <c r="AC31" s="21"/>
      <c r="AD31" s="21"/>
    </row>
    <row r="32" spans="1:30" ht="21.95" customHeight="1" x14ac:dyDescent="0.2">
      <c r="A32" s="17" t="s">
        <v>40</v>
      </c>
      <c r="B32" s="17"/>
      <c r="C32" s="17"/>
      <c r="E32" s="24">
        <v>984635</v>
      </c>
      <c r="F32" s="24"/>
      <c r="G32" s="21"/>
      <c r="H32" s="25">
        <v>64178228226</v>
      </c>
      <c r="I32" s="21"/>
      <c r="J32" s="25">
        <v>74592551101.567505</v>
      </c>
      <c r="K32" s="21"/>
      <c r="L32" s="25">
        <v>455365</v>
      </c>
      <c r="M32" s="21"/>
      <c r="N32" s="25">
        <v>40271433014</v>
      </c>
      <c r="O32" s="21"/>
      <c r="P32" s="25">
        <v>0</v>
      </c>
      <c r="Q32" s="21"/>
      <c r="R32" s="25">
        <v>0</v>
      </c>
      <c r="S32" s="21"/>
      <c r="T32" s="25">
        <v>1440000</v>
      </c>
      <c r="U32" s="21"/>
      <c r="V32" s="25">
        <v>96450</v>
      </c>
      <c r="W32" s="21"/>
      <c r="X32" s="25">
        <v>104449661240</v>
      </c>
      <c r="Y32" s="21"/>
      <c r="Z32" s="25">
        <v>138061616400</v>
      </c>
      <c r="AA32" s="21"/>
      <c r="AB32" s="34">
        <f t="shared" si="0"/>
        <v>2.3058135113766167</v>
      </c>
      <c r="AC32" s="21"/>
      <c r="AD32" s="21"/>
    </row>
    <row r="33" spans="1:30" ht="21.95" customHeight="1" x14ac:dyDescent="0.2">
      <c r="A33" s="17" t="s">
        <v>41</v>
      </c>
      <c r="B33" s="17"/>
      <c r="C33" s="17"/>
      <c r="E33" s="24">
        <v>9845118</v>
      </c>
      <c r="F33" s="24"/>
      <c r="G33" s="21"/>
      <c r="H33" s="25">
        <v>51258900652</v>
      </c>
      <c r="I33" s="21"/>
      <c r="J33" s="25">
        <v>53238775140.575996</v>
      </c>
      <c r="K33" s="21"/>
      <c r="L33" s="25">
        <v>6771121</v>
      </c>
      <c r="M33" s="21"/>
      <c r="N33" s="25">
        <v>41734166137</v>
      </c>
      <c r="O33" s="21"/>
      <c r="P33" s="25">
        <v>0</v>
      </c>
      <c r="Q33" s="21"/>
      <c r="R33" s="25">
        <v>0</v>
      </c>
      <c r="S33" s="21"/>
      <c r="T33" s="25">
        <v>16616239</v>
      </c>
      <c r="U33" s="21"/>
      <c r="V33" s="25">
        <v>6460</v>
      </c>
      <c r="W33" s="21"/>
      <c r="X33" s="25">
        <v>92993066789</v>
      </c>
      <c r="Y33" s="21"/>
      <c r="Z33" s="25">
        <v>106702225561.55701</v>
      </c>
      <c r="AA33" s="21"/>
      <c r="AB33" s="34">
        <f t="shared" si="0"/>
        <v>1.7820697729698138</v>
      </c>
      <c r="AC33" s="21"/>
      <c r="AD33" s="21"/>
    </row>
    <row r="34" spans="1:30" ht="21.95" customHeight="1" x14ac:dyDescent="0.2">
      <c r="A34" s="17" t="s">
        <v>42</v>
      </c>
      <c r="B34" s="17"/>
      <c r="C34" s="17"/>
      <c r="E34" s="24">
        <v>47849351</v>
      </c>
      <c r="F34" s="24"/>
      <c r="G34" s="21"/>
      <c r="H34" s="25">
        <v>131198228732</v>
      </c>
      <c r="I34" s="21"/>
      <c r="J34" s="25">
        <v>122336273013.907</v>
      </c>
      <c r="K34" s="21"/>
      <c r="L34" s="25">
        <v>0</v>
      </c>
      <c r="M34" s="21"/>
      <c r="N34" s="25">
        <v>0</v>
      </c>
      <c r="O34" s="21"/>
      <c r="P34" s="25">
        <v>-30200000</v>
      </c>
      <c r="Q34" s="21"/>
      <c r="R34" s="25">
        <v>91796797883</v>
      </c>
      <c r="S34" s="21"/>
      <c r="T34" s="25">
        <v>17649351</v>
      </c>
      <c r="U34" s="21"/>
      <c r="V34" s="25">
        <v>2767</v>
      </c>
      <c r="W34" s="21"/>
      <c r="X34" s="25">
        <v>48392789933</v>
      </c>
      <c r="Y34" s="21"/>
      <c r="Z34" s="25">
        <v>48545181479.408897</v>
      </c>
      <c r="AA34" s="21"/>
      <c r="AB34" s="34">
        <f t="shared" si="0"/>
        <v>0.81076941068937769</v>
      </c>
      <c r="AC34" s="21"/>
      <c r="AD34" s="21"/>
    </row>
    <row r="35" spans="1:30" ht="21.95" customHeight="1" x14ac:dyDescent="0.2">
      <c r="A35" s="17" t="s">
        <v>43</v>
      </c>
      <c r="B35" s="17"/>
      <c r="C35" s="17"/>
      <c r="E35" s="24">
        <v>7595743</v>
      </c>
      <c r="F35" s="24"/>
      <c r="G35" s="21"/>
      <c r="H35" s="25">
        <v>29655028833</v>
      </c>
      <c r="I35" s="21"/>
      <c r="J35" s="25">
        <v>46813399640.730003</v>
      </c>
      <c r="K35" s="21"/>
      <c r="L35" s="25">
        <v>0</v>
      </c>
      <c r="M35" s="21"/>
      <c r="N35" s="25">
        <v>0</v>
      </c>
      <c r="O35" s="21"/>
      <c r="P35" s="25">
        <v>0</v>
      </c>
      <c r="Q35" s="21"/>
      <c r="R35" s="25">
        <v>0</v>
      </c>
      <c r="S35" s="21"/>
      <c r="T35" s="25">
        <v>7595743</v>
      </c>
      <c r="U35" s="21"/>
      <c r="V35" s="25">
        <v>6770</v>
      </c>
      <c r="W35" s="21"/>
      <c r="X35" s="25">
        <v>29655028833</v>
      </c>
      <c r="Y35" s="21"/>
      <c r="Z35" s="25">
        <v>51117212188.345497</v>
      </c>
      <c r="AA35" s="21"/>
      <c r="AB35" s="34">
        <f t="shared" si="0"/>
        <v>0.8537257610131278</v>
      </c>
      <c r="AC35" s="21"/>
      <c r="AD35" s="21"/>
    </row>
    <row r="36" spans="1:30" ht="21.95" customHeight="1" x14ac:dyDescent="0.2">
      <c r="A36" s="17" t="s">
        <v>44</v>
      </c>
      <c r="B36" s="17"/>
      <c r="C36" s="17"/>
      <c r="E36" s="24">
        <v>10500000</v>
      </c>
      <c r="F36" s="24"/>
      <c r="G36" s="21"/>
      <c r="H36" s="25">
        <v>32628250774</v>
      </c>
      <c r="I36" s="21"/>
      <c r="J36" s="25">
        <v>34255957050</v>
      </c>
      <c r="K36" s="21"/>
      <c r="L36" s="25">
        <v>0</v>
      </c>
      <c r="M36" s="21"/>
      <c r="N36" s="25">
        <v>0</v>
      </c>
      <c r="O36" s="21"/>
      <c r="P36" s="25">
        <v>-3105</v>
      </c>
      <c r="Q36" s="21"/>
      <c r="R36" s="25">
        <v>8830551</v>
      </c>
      <c r="S36" s="21"/>
      <c r="T36" s="25">
        <v>10496895</v>
      </c>
      <c r="U36" s="21"/>
      <c r="V36" s="25">
        <v>2836</v>
      </c>
      <c r="W36" s="21"/>
      <c r="X36" s="25">
        <v>32618602134</v>
      </c>
      <c r="Y36" s="21"/>
      <c r="Z36" s="25">
        <v>29592067514.390999</v>
      </c>
      <c r="AA36" s="21"/>
      <c r="AB36" s="34">
        <f t="shared" si="0"/>
        <v>0.49422707689124096</v>
      </c>
      <c r="AC36" s="21"/>
      <c r="AD36" s="21"/>
    </row>
    <row r="37" spans="1:30" ht="21.95" customHeight="1" x14ac:dyDescent="0.2">
      <c r="A37" s="17" t="s">
        <v>45</v>
      </c>
      <c r="B37" s="17"/>
      <c r="C37" s="17"/>
      <c r="E37" s="24">
        <v>78900000</v>
      </c>
      <c r="F37" s="24"/>
      <c r="G37" s="21"/>
      <c r="H37" s="25">
        <v>266333248369</v>
      </c>
      <c r="I37" s="21"/>
      <c r="J37" s="25">
        <v>454112855550</v>
      </c>
      <c r="K37" s="21"/>
      <c r="L37" s="25">
        <v>0</v>
      </c>
      <c r="M37" s="21"/>
      <c r="N37" s="25">
        <v>0</v>
      </c>
      <c r="O37" s="21"/>
      <c r="P37" s="25">
        <v>0</v>
      </c>
      <c r="Q37" s="21"/>
      <c r="R37" s="25">
        <v>0</v>
      </c>
      <c r="S37" s="21"/>
      <c r="T37" s="25">
        <v>78900000</v>
      </c>
      <c r="U37" s="21"/>
      <c r="V37" s="25">
        <v>5690</v>
      </c>
      <c r="W37" s="21"/>
      <c r="X37" s="25">
        <v>266333248369</v>
      </c>
      <c r="Y37" s="21"/>
      <c r="Z37" s="25">
        <v>446269801050</v>
      </c>
      <c r="AA37" s="21"/>
      <c r="AB37" s="34">
        <f t="shared" si="0"/>
        <v>7.4533021111322055</v>
      </c>
      <c r="AC37" s="21"/>
      <c r="AD37" s="21"/>
    </row>
    <row r="38" spans="1:30" ht="21.95" customHeight="1" x14ac:dyDescent="0.2">
      <c r="A38" s="17" t="s">
        <v>46</v>
      </c>
      <c r="B38" s="17"/>
      <c r="C38" s="17"/>
      <c r="E38" s="24">
        <v>1810000</v>
      </c>
      <c r="F38" s="24"/>
      <c r="G38" s="21"/>
      <c r="H38" s="25">
        <v>13076717346</v>
      </c>
      <c r="I38" s="21"/>
      <c r="J38" s="25">
        <v>13476236445</v>
      </c>
      <c r="K38" s="21"/>
      <c r="L38" s="25">
        <v>5925383</v>
      </c>
      <c r="M38" s="21"/>
      <c r="N38" s="25">
        <v>54239793215</v>
      </c>
      <c r="O38" s="21"/>
      <c r="P38" s="25">
        <v>0</v>
      </c>
      <c r="Q38" s="21"/>
      <c r="R38" s="25">
        <v>0</v>
      </c>
      <c r="S38" s="21"/>
      <c r="T38" s="25">
        <v>7735383</v>
      </c>
      <c r="U38" s="21"/>
      <c r="V38" s="25">
        <v>9100</v>
      </c>
      <c r="W38" s="21"/>
      <c r="X38" s="25">
        <v>67316510561</v>
      </c>
      <c r="Y38" s="21"/>
      <c r="Z38" s="25">
        <v>69973152987.464996</v>
      </c>
      <c r="AA38" s="21"/>
      <c r="AB38" s="34">
        <f t="shared" si="0"/>
        <v>1.1686451730701297</v>
      </c>
      <c r="AC38" s="21"/>
      <c r="AD38" s="21"/>
    </row>
    <row r="39" spans="1:30" ht="21.95" customHeight="1" x14ac:dyDescent="0.2">
      <c r="A39" s="17" t="s">
        <v>47</v>
      </c>
      <c r="B39" s="17"/>
      <c r="C39" s="17"/>
      <c r="E39" s="24">
        <v>34000000</v>
      </c>
      <c r="F39" s="24"/>
      <c r="G39" s="21"/>
      <c r="H39" s="25">
        <v>130688825137</v>
      </c>
      <c r="I39" s="21"/>
      <c r="J39" s="25">
        <v>126741375000</v>
      </c>
      <c r="K39" s="21"/>
      <c r="L39" s="25">
        <v>0</v>
      </c>
      <c r="M39" s="21"/>
      <c r="N39" s="25">
        <v>0</v>
      </c>
      <c r="O39" s="21"/>
      <c r="P39" s="25">
        <v>0</v>
      </c>
      <c r="Q39" s="21"/>
      <c r="R39" s="25">
        <v>0</v>
      </c>
      <c r="S39" s="21"/>
      <c r="T39" s="25">
        <v>34000000</v>
      </c>
      <c r="U39" s="21"/>
      <c r="V39" s="25">
        <v>3894</v>
      </c>
      <c r="W39" s="21"/>
      <c r="X39" s="25">
        <v>130688825137</v>
      </c>
      <c r="Y39" s="21"/>
      <c r="Z39" s="25">
        <v>131608243800</v>
      </c>
      <c r="AA39" s="21"/>
      <c r="AB39" s="34">
        <f t="shared" si="0"/>
        <v>2.1980335641107835</v>
      </c>
      <c r="AC39" s="21"/>
      <c r="AD39" s="21"/>
    </row>
    <row r="40" spans="1:30" ht="21.95" customHeight="1" x14ac:dyDescent="0.2">
      <c r="A40" s="17" t="s">
        <v>48</v>
      </c>
      <c r="B40" s="17"/>
      <c r="C40" s="17"/>
      <c r="E40" s="24">
        <v>57500000</v>
      </c>
      <c r="F40" s="24"/>
      <c r="G40" s="21"/>
      <c r="H40" s="25">
        <v>141706538056</v>
      </c>
      <c r="I40" s="21"/>
      <c r="J40" s="25">
        <v>103284280125</v>
      </c>
      <c r="K40" s="21"/>
      <c r="L40" s="25">
        <v>8800000</v>
      </c>
      <c r="M40" s="21"/>
      <c r="N40" s="25">
        <v>17776481157</v>
      </c>
      <c r="O40" s="21"/>
      <c r="P40" s="25">
        <v>0</v>
      </c>
      <c r="Q40" s="21"/>
      <c r="R40" s="25">
        <v>0</v>
      </c>
      <c r="S40" s="21"/>
      <c r="T40" s="25">
        <v>66300000</v>
      </c>
      <c r="U40" s="21"/>
      <c r="V40" s="25">
        <v>2090</v>
      </c>
      <c r="W40" s="21"/>
      <c r="X40" s="25">
        <v>159483019213</v>
      </c>
      <c r="Y40" s="21"/>
      <c r="Z40" s="25">
        <v>137742526350</v>
      </c>
      <c r="AA40" s="21"/>
      <c r="AB40" s="34">
        <f t="shared" si="0"/>
        <v>2.3004842810820492</v>
      </c>
      <c r="AC40" s="21"/>
      <c r="AD40" s="21"/>
    </row>
    <row r="41" spans="1:30" ht="21.95" customHeight="1" x14ac:dyDescent="0.2">
      <c r="A41" s="17" t="s">
        <v>49</v>
      </c>
      <c r="B41" s="17"/>
      <c r="C41" s="17"/>
      <c r="E41" s="24">
        <v>1400000</v>
      </c>
      <c r="F41" s="24"/>
      <c r="G41" s="21"/>
      <c r="H41" s="25">
        <v>77954274424</v>
      </c>
      <c r="I41" s="21"/>
      <c r="J41" s="25">
        <v>84015117900</v>
      </c>
      <c r="K41" s="21"/>
      <c r="L41" s="25">
        <v>0</v>
      </c>
      <c r="M41" s="21"/>
      <c r="N41" s="25">
        <v>0</v>
      </c>
      <c r="O41" s="21"/>
      <c r="P41" s="25">
        <v>-1400000</v>
      </c>
      <c r="Q41" s="21"/>
      <c r="R41" s="25">
        <v>95468562072</v>
      </c>
      <c r="S41" s="21"/>
      <c r="T41" s="25">
        <v>0</v>
      </c>
      <c r="U41" s="21"/>
      <c r="V41" s="25">
        <v>0</v>
      </c>
      <c r="W41" s="21"/>
      <c r="X41" s="25">
        <v>0</v>
      </c>
      <c r="Y41" s="21"/>
      <c r="Z41" s="25">
        <v>0</v>
      </c>
      <c r="AA41" s="21"/>
      <c r="AB41" s="34">
        <f t="shared" si="0"/>
        <v>0</v>
      </c>
      <c r="AC41" s="21"/>
      <c r="AD41" s="21"/>
    </row>
    <row r="42" spans="1:30" ht="21.95" customHeight="1" x14ac:dyDescent="0.2">
      <c r="A42" s="17" t="s">
        <v>50</v>
      </c>
      <c r="B42" s="17"/>
      <c r="C42" s="17"/>
      <c r="E42" s="24">
        <v>19112</v>
      </c>
      <c r="F42" s="24"/>
      <c r="G42" s="21"/>
      <c r="H42" s="25">
        <v>91020894158</v>
      </c>
      <c r="I42" s="21"/>
      <c r="J42" s="25">
        <v>124947412222.144</v>
      </c>
      <c r="K42" s="21"/>
      <c r="L42" s="25">
        <v>0</v>
      </c>
      <c r="M42" s="21"/>
      <c r="N42" s="25">
        <v>0</v>
      </c>
      <c r="O42" s="21"/>
      <c r="P42" s="25">
        <v>0</v>
      </c>
      <c r="Q42" s="21"/>
      <c r="R42" s="25">
        <v>0</v>
      </c>
      <c r="S42" s="21"/>
      <c r="T42" s="25">
        <v>19112</v>
      </c>
      <c r="U42" s="21"/>
      <c r="V42" s="25">
        <v>6984900</v>
      </c>
      <c r="W42" s="21"/>
      <c r="X42" s="25">
        <v>91020894158</v>
      </c>
      <c r="Y42" s="21"/>
      <c r="Z42" s="25">
        <v>133175019818.88</v>
      </c>
      <c r="AA42" s="21"/>
      <c r="AB42" s="34">
        <f t="shared" si="0"/>
        <v>2.2242008176011927</v>
      </c>
      <c r="AC42" s="21"/>
      <c r="AD42" s="21"/>
    </row>
    <row r="43" spans="1:30" ht="21.95" customHeight="1" x14ac:dyDescent="0.2">
      <c r="A43" s="17" t="s">
        <v>51</v>
      </c>
      <c r="B43" s="17"/>
      <c r="C43" s="17"/>
      <c r="E43" s="24">
        <v>12848659</v>
      </c>
      <c r="F43" s="24"/>
      <c r="G43" s="21"/>
      <c r="H43" s="25">
        <v>142585473818</v>
      </c>
      <c r="I43" s="21"/>
      <c r="J43" s="25">
        <v>118142937680.28799</v>
      </c>
      <c r="K43" s="21"/>
      <c r="L43" s="25">
        <v>0</v>
      </c>
      <c r="M43" s="21"/>
      <c r="N43" s="25">
        <v>0</v>
      </c>
      <c r="O43" s="21"/>
      <c r="P43" s="25">
        <v>0</v>
      </c>
      <c r="Q43" s="21"/>
      <c r="R43" s="25">
        <v>0</v>
      </c>
      <c r="S43" s="21"/>
      <c r="T43" s="25">
        <v>12848659</v>
      </c>
      <c r="U43" s="21"/>
      <c r="V43" s="25">
        <v>9250</v>
      </c>
      <c r="W43" s="21"/>
      <c r="X43" s="25">
        <v>142585473818</v>
      </c>
      <c r="Y43" s="21"/>
      <c r="Z43" s="25">
        <v>118142937680.28799</v>
      </c>
      <c r="AA43" s="21"/>
      <c r="AB43" s="34">
        <f t="shared" si="0"/>
        <v>1.9731449557107581</v>
      </c>
      <c r="AC43" s="21"/>
      <c r="AD43" s="21"/>
    </row>
    <row r="44" spans="1:30" ht="21.95" customHeight="1" x14ac:dyDescent="0.2">
      <c r="A44" s="17" t="s">
        <v>52</v>
      </c>
      <c r="B44" s="17"/>
      <c r="C44" s="17"/>
      <c r="E44" s="24">
        <v>2487761</v>
      </c>
      <c r="F44" s="24"/>
      <c r="G44" s="21"/>
      <c r="H44" s="25">
        <v>13747289326</v>
      </c>
      <c r="I44" s="21"/>
      <c r="J44" s="25">
        <v>42361784621.716499</v>
      </c>
      <c r="K44" s="21"/>
      <c r="L44" s="25">
        <v>0</v>
      </c>
      <c r="M44" s="21"/>
      <c r="N44" s="25">
        <v>0</v>
      </c>
      <c r="O44" s="21"/>
      <c r="P44" s="25">
        <v>0</v>
      </c>
      <c r="Q44" s="21"/>
      <c r="R44" s="25">
        <v>0</v>
      </c>
      <c r="S44" s="21"/>
      <c r="T44" s="25">
        <v>4607501</v>
      </c>
      <c r="U44" s="21"/>
      <c r="V44" s="25">
        <v>19010</v>
      </c>
      <c r="W44" s="21"/>
      <c r="X44" s="25">
        <v>25458852826</v>
      </c>
      <c r="Y44" s="21"/>
      <c r="Z44" s="25">
        <v>87067441875.640503</v>
      </c>
      <c r="AA44" s="21"/>
      <c r="AB44" s="34">
        <f t="shared" si="0"/>
        <v>1.4541426437902412</v>
      </c>
      <c r="AC44" s="21"/>
      <c r="AD44" s="21"/>
    </row>
    <row r="45" spans="1:30" ht="21.95" customHeight="1" x14ac:dyDescent="0.2">
      <c r="A45" s="17" t="s">
        <v>53</v>
      </c>
      <c r="B45" s="17"/>
      <c r="C45" s="17"/>
      <c r="E45" s="24">
        <v>40598707</v>
      </c>
      <c r="F45" s="24"/>
      <c r="G45" s="21"/>
      <c r="H45" s="25">
        <v>236597048668</v>
      </c>
      <c r="I45" s="21"/>
      <c r="J45" s="25">
        <v>318417871630.53101</v>
      </c>
      <c r="K45" s="21"/>
      <c r="L45" s="25">
        <v>0</v>
      </c>
      <c r="M45" s="21"/>
      <c r="N45" s="25">
        <v>0</v>
      </c>
      <c r="O45" s="21"/>
      <c r="P45" s="25">
        <v>0</v>
      </c>
      <c r="Q45" s="21"/>
      <c r="R45" s="25">
        <v>0</v>
      </c>
      <c r="S45" s="21"/>
      <c r="T45" s="25">
        <v>40598707</v>
      </c>
      <c r="U45" s="21"/>
      <c r="V45" s="25">
        <v>8240</v>
      </c>
      <c r="W45" s="21"/>
      <c r="X45" s="25">
        <v>236597048668</v>
      </c>
      <c r="Y45" s="21"/>
      <c r="Z45" s="25">
        <v>332542872273.20398</v>
      </c>
      <c r="AA45" s="21"/>
      <c r="AB45" s="34">
        <f t="shared" si="0"/>
        <v>5.55391040604637</v>
      </c>
      <c r="AC45" s="21"/>
      <c r="AD45" s="21"/>
    </row>
    <row r="46" spans="1:30" ht="21.95" customHeight="1" x14ac:dyDescent="0.2">
      <c r="A46" s="17" t="s">
        <v>54</v>
      </c>
      <c r="B46" s="17"/>
      <c r="C46" s="17"/>
      <c r="E46" s="24">
        <v>6000000</v>
      </c>
      <c r="F46" s="24"/>
      <c r="G46" s="21"/>
      <c r="H46" s="25">
        <v>86377258799</v>
      </c>
      <c r="I46" s="21"/>
      <c r="J46" s="25">
        <v>97098804000</v>
      </c>
      <c r="K46" s="21"/>
      <c r="L46" s="25">
        <v>2400000</v>
      </c>
      <c r="M46" s="21"/>
      <c r="N46" s="25">
        <v>40501550410</v>
      </c>
      <c r="O46" s="21"/>
      <c r="P46" s="25">
        <v>0</v>
      </c>
      <c r="Q46" s="21"/>
      <c r="R46" s="25">
        <v>0</v>
      </c>
      <c r="S46" s="21"/>
      <c r="T46" s="25">
        <v>8400000</v>
      </c>
      <c r="U46" s="21"/>
      <c r="V46" s="25">
        <v>16860</v>
      </c>
      <c r="W46" s="21"/>
      <c r="X46" s="25">
        <v>126878809209</v>
      </c>
      <c r="Y46" s="21"/>
      <c r="Z46" s="25">
        <v>140781337200</v>
      </c>
      <c r="AA46" s="21"/>
      <c r="AB46" s="34">
        <f t="shared" si="0"/>
        <v>2.3512364836069493</v>
      </c>
      <c r="AC46" s="21"/>
      <c r="AD46" s="21"/>
    </row>
    <row r="47" spans="1:30" ht="21.95" customHeight="1" x14ac:dyDescent="0.2">
      <c r="A47" s="17" t="s">
        <v>55</v>
      </c>
      <c r="B47" s="17"/>
      <c r="C47" s="17"/>
      <c r="E47" s="24">
        <v>9200000</v>
      </c>
      <c r="F47" s="24"/>
      <c r="G47" s="21"/>
      <c r="H47" s="25">
        <v>33269982480</v>
      </c>
      <c r="I47" s="21"/>
      <c r="J47" s="25">
        <v>48652783200</v>
      </c>
      <c r="K47" s="21"/>
      <c r="L47" s="25">
        <v>7220084</v>
      </c>
      <c r="M47" s="21"/>
      <c r="N47" s="25">
        <v>43837132737</v>
      </c>
      <c r="O47" s="21"/>
      <c r="P47" s="25">
        <v>0</v>
      </c>
      <c r="Q47" s="21"/>
      <c r="R47" s="25">
        <v>0</v>
      </c>
      <c r="S47" s="21"/>
      <c r="T47" s="25">
        <v>16420084</v>
      </c>
      <c r="U47" s="21"/>
      <c r="V47" s="25">
        <v>6440</v>
      </c>
      <c r="W47" s="21"/>
      <c r="X47" s="25">
        <v>77107115217</v>
      </c>
      <c r="Y47" s="21"/>
      <c r="Z47" s="25">
        <v>105116156181.28799</v>
      </c>
      <c r="AA47" s="21"/>
      <c r="AB47" s="34">
        <f t="shared" si="0"/>
        <v>1.7555802945588905</v>
      </c>
      <c r="AC47" s="21"/>
      <c r="AD47" s="21"/>
    </row>
    <row r="48" spans="1:30" ht="21.95" customHeight="1" x14ac:dyDescent="0.2">
      <c r="A48" s="17" t="s">
        <v>56</v>
      </c>
      <c r="B48" s="17"/>
      <c r="C48" s="17"/>
      <c r="E48" s="24">
        <v>500000</v>
      </c>
      <c r="F48" s="24"/>
      <c r="G48" s="21"/>
      <c r="H48" s="25">
        <v>6656038200</v>
      </c>
      <c r="I48" s="21"/>
      <c r="J48" s="25">
        <v>9080646750</v>
      </c>
      <c r="K48" s="21"/>
      <c r="L48" s="25">
        <v>0</v>
      </c>
      <c r="M48" s="21"/>
      <c r="N48" s="25">
        <v>0</v>
      </c>
      <c r="O48" s="21"/>
      <c r="P48" s="25">
        <v>-250000</v>
      </c>
      <c r="Q48" s="21"/>
      <c r="R48" s="25">
        <v>4658360579</v>
      </c>
      <c r="S48" s="21"/>
      <c r="T48" s="25">
        <v>250000</v>
      </c>
      <c r="U48" s="21"/>
      <c r="V48" s="25">
        <v>17280</v>
      </c>
      <c r="W48" s="21"/>
      <c r="X48" s="25">
        <v>3328019101</v>
      </c>
      <c r="Y48" s="21"/>
      <c r="Z48" s="25">
        <v>4294296000</v>
      </c>
      <c r="AA48" s="21"/>
      <c r="AB48" s="34">
        <f t="shared" si="0"/>
        <v>7.1720482468946092E-2</v>
      </c>
      <c r="AC48" s="21"/>
      <c r="AD48" s="21"/>
    </row>
    <row r="49" spans="1:30" ht="21.95" customHeight="1" x14ac:dyDescent="0.2">
      <c r="A49" s="17" t="s">
        <v>57</v>
      </c>
      <c r="B49" s="17"/>
      <c r="C49" s="17"/>
      <c r="E49" s="24">
        <v>5000000</v>
      </c>
      <c r="F49" s="24"/>
      <c r="G49" s="21"/>
      <c r="H49" s="25">
        <v>25023199990</v>
      </c>
      <c r="I49" s="21"/>
      <c r="J49" s="25">
        <v>52535542500</v>
      </c>
      <c r="K49" s="21"/>
      <c r="L49" s="25">
        <v>2154494</v>
      </c>
      <c r="M49" s="21"/>
      <c r="N49" s="25">
        <v>26999296853</v>
      </c>
      <c r="O49" s="21"/>
      <c r="P49" s="25">
        <v>0</v>
      </c>
      <c r="Q49" s="21"/>
      <c r="R49" s="25">
        <v>0</v>
      </c>
      <c r="S49" s="21"/>
      <c r="T49" s="25">
        <v>7154494</v>
      </c>
      <c r="U49" s="21"/>
      <c r="V49" s="25">
        <v>12060</v>
      </c>
      <c r="W49" s="21"/>
      <c r="X49" s="25">
        <v>52022496843</v>
      </c>
      <c r="Y49" s="21"/>
      <c r="Z49" s="25">
        <v>85769812614.042007</v>
      </c>
      <c r="AA49" s="21"/>
      <c r="AB49" s="34">
        <f t="shared" si="0"/>
        <v>1.4324705008574607</v>
      </c>
      <c r="AC49" s="21"/>
      <c r="AD49" s="21"/>
    </row>
    <row r="50" spans="1:30" ht="21.95" customHeight="1" x14ac:dyDescent="0.2">
      <c r="A50" s="17" t="s">
        <v>58</v>
      </c>
      <c r="B50" s="17"/>
      <c r="C50" s="17"/>
      <c r="E50" s="24">
        <v>10200</v>
      </c>
      <c r="F50" s="24"/>
      <c r="G50" s="21"/>
      <c r="H50" s="25">
        <v>698446832</v>
      </c>
      <c r="I50" s="21"/>
      <c r="J50" s="25">
        <v>465323340</v>
      </c>
      <c r="K50" s="21"/>
      <c r="L50" s="25">
        <v>0</v>
      </c>
      <c r="M50" s="21"/>
      <c r="N50" s="25">
        <v>0</v>
      </c>
      <c r="O50" s="21"/>
      <c r="P50" s="25">
        <v>0</v>
      </c>
      <c r="Q50" s="21"/>
      <c r="R50" s="25">
        <v>0</v>
      </c>
      <c r="S50" s="21"/>
      <c r="T50" s="25">
        <v>10200</v>
      </c>
      <c r="U50" s="21"/>
      <c r="V50" s="25">
        <v>45893</v>
      </c>
      <c r="W50" s="21"/>
      <c r="X50" s="25">
        <v>698446833</v>
      </c>
      <c r="Y50" s="21"/>
      <c r="Z50" s="25">
        <v>465323353.82999998</v>
      </c>
      <c r="AA50" s="21"/>
      <c r="AB50" s="34">
        <f t="shared" si="0"/>
        <v>7.7715219073756702E-3</v>
      </c>
      <c r="AC50" s="21"/>
      <c r="AD50" s="21"/>
    </row>
    <row r="51" spans="1:30" ht="21.95" customHeight="1" x14ac:dyDescent="0.2">
      <c r="A51" s="17" t="s">
        <v>59</v>
      </c>
      <c r="B51" s="17"/>
      <c r="C51" s="17"/>
      <c r="E51" s="24">
        <v>0</v>
      </c>
      <c r="F51" s="24"/>
      <c r="G51" s="21"/>
      <c r="H51" s="25">
        <v>0</v>
      </c>
      <c r="I51" s="21"/>
      <c r="J51" s="25">
        <v>0</v>
      </c>
      <c r="K51" s="21"/>
      <c r="L51" s="25">
        <v>1000000</v>
      </c>
      <c r="M51" s="21"/>
      <c r="N51" s="25">
        <v>12051173070</v>
      </c>
      <c r="O51" s="21"/>
      <c r="P51" s="25">
        <v>0</v>
      </c>
      <c r="Q51" s="21"/>
      <c r="R51" s="25">
        <v>0</v>
      </c>
      <c r="S51" s="21"/>
      <c r="T51" s="25">
        <v>1000000</v>
      </c>
      <c r="U51" s="21"/>
      <c r="V51" s="25">
        <v>11680</v>
      </c>
      <c r="W51" s="21"/>
      <c r="X51" s="25">
        <v>12051173070</v>
      </c>
      <c r="Y51" s="21"/>
      <c r="Z51" s="25">
        <v>11610504000</v>
      </c>
      <c r="AA51" s="21"/>
      <c r="AB51" s="34">
        <f t="shared" si="0"/>
        <v>0.1939109340827061</v>
      </c>
      <c r="AC51" s="21"/>
      <c r="AD51" s="21"/>
    </row>
    <row r="52" spans="1:30" ht="21.95" customHeight="1" x14ac:dyDescent="0.2">
      <c r="A52" s="17" t="s">
        <v>60</v>
      </c>
      <c r="B52" s="17"/>
      <c r="C52" s="17"/>
      <c r="E52" s="24">
        <v>0</v>
      </c>
      <c r="F52" s="24"/>
      <c r="G52" s="21"/>
      <c r="H52" s="25">
        <v>0</v>
      </c>
      <c r="I52" s="21"/>
      <c r="J52" s="25">
        <v>0</v>
      </c>
      <c r="K52" s="21"/>
      <c r="L52" s="25">
        <v>10000000</v>
      </c>
      <c r="M52" s="21"/>
      <c r="N52" s="25">
        <v>18716979346</v>
      </c>
      <c r="O52" s="21"/>
      <c r="P52" s="25">
        <v>0</v>
      </c>
      <c r="Q52" s="21"/>
      <c r="R52" s="25">
        <v>0</v>
      </c>
      <c r="S52" s="21"/>
      <c r="T52" s="25">
        <v>10000000</v>
      </c>
      <c r="U52" s="21"/>
      <c r="V52" s="25">
        <v>1889</v>
      </c>
      <c r="W52" s="21"/>
      <c r="X52" s="25">
        <v>18716979346</v>
      </c>
      <c r="Y52" s="21"/>
      <c r="Z52" s="25">
        <v>18777604500</v>
      </c>
      <c r="AA52" s="21"/>
      <c r="AB52" s="34">
        <f t="shared" si="0"/>
        <v>0.31361109116629438</v>
      </c>
      <c r="AC52" s="21"/>
      <c r="AD52" s="21"/>
    </row>
    <row r="53" spans="1:30" ht="21.95" customHeight="1" x14ac:dyDescent="0.2">
      <c r="A53" s="17" t="s">
        <v>61</v>
      </c>
      <c r="B53" s="17"/>
      <c r="C53" s="17"/>
      <c r="E53" s="24">
        <v>0</v>
      </c>
      <c r="F53" s="24"/>
      <c r="G53" s="21"/>
      <c r="H53" s="25">
        <v>0</v>
      </c>
      <c r="I53" s="21"/>
      <c r="J53" s="25">
        <v>0</v>
      </c>
      <c r="K53" s="21"/>
      <c r="L53" s="25">
        <v>2913600</v>
      </c>
      <c r="M53" s="21"/>
      <c r="N53" s="25">
        <v>159588563108</v>
      </c>
      <c r="O53" s="21"/>
      <c r="P53" s="25">
        <v>0</v>
      </c>
      <c r="Q53" s="21"/>
      <c r="R53" s="25">
        <v>0</v>
      </c>
      <c r="S53" s="21"/>
      <c r="T53" s="25">
        <v>2913600</v>
      </c>
      <c r="U53" s="21"/>
      <c r="V53" s="25">
        <v>55790</v>
      </c>
      <c r="W53" s="21"/>
      <c r="X53" s="25">
        <v>159588563108</v>
      </c>
      <c r="Y53" s="21"/>
      <c r="Z53" s="25">
        <v>161582573023.20001</v>
      </c>
      <c r="AA53" s="21"/>
      <c r="AB53" s="34">
        <f t="shared" si="0"/>
        <v>2.6986449224267766</v>
      </c>
      <c r="AC53" s="21"/>
      <c r="AD53" s="21"/>
    </row>
    <row r="54" spans="1:30" ht="21.95" customHeight="1" x14ac:dyDescent="0.2">
      <c r="A54" s="17" t="s">
        <v>62</v>
      </c>
      <c r="B54" s="17"/>
      <c r="C54" s="17"/>
      <c r="E54" s="24">
        <v>0</v>
      </c>
      <c r="F54" s="24"/>
      <c r="G54" s="21"/>
      <c r="H54" s="25">
        <v>0</v>
      </c>
      <c r="I54" s="21"/>
      <c r="J54" s="25">
        <v>0</v>
      </c>
      <c r="K54" s="21"/>
      <c r="L54" s="25">
        <v>450000</v>
      </c>
      <c r="M54" s="21"/>
      <c r="N54" s="25">
        <v>40603084421</v>
      </c>
      <c r="O54" s="21"/>
      <c r="P54" s="25">
        <v>0</v>
      </c>
      <c r="Q54" s="21"/>
      <c r="R54" s="25">
        <v>0</v>
      </c>
      <c r="S54" s="21"/>
      <c r="T54" s="25">
        <v>450000</v>
      </c>
      <c r="U54" s="21"/>
      <c r="V54" s="25">
        <v>96700</v>
      </c>
      <c r="W54" s="21"/>
      <c r="X54" s="25">
        <v>40603084421</v>
      </c>
      <c r="Y54" s="21"/>
      <c r="Z54" s="25">
        <v>43256085750</v>
      </c>
      <c r="AA54" s="21"/>
      <c r="AB54" s="34">
        <f t="shared" si="0"/>
        <v>0.72243444320282146</v>
      </c>
      <c r="AC54" s="21"/>
      <c r="AD54" s="21"/>
    </row>
    <row r="55" spans="1:30" ht="21.95" customHeight="1" x14ac:dyDescent="0.2">
      <c r="A55" s="17" t="s">
        <v>63</v>
      </c>
      <c r="B55" s="17"/>
      <c r="C55" s="17"/>
      <c r="E55" s="24">
        <v>0</v>
      </c>
      <c r="F55" s="24"/>
      <c r="G55" s="21"/>
      <c r="H55" s="25">
        <v>0</v>
      </c>
      <c r="I55" s="21"/>
      <c r="J55" s="25">
        <v>0</v>
      </c>
      <c r="K55" s="21"/>
      <c r="L55" s="25">
        <v>450000</v>
      </c>
      <c r="M55" s="21"/>
      <c r="N55" s="25">
        <v>3098811168</v>
      </c>
      <c r="O55" s="21"/>
      <c r="P55" s="25">
        <v>0</v>
      </c>
      <c r="Q55" s="21"/>
      <c r="R55" s="25">
        <v>0</v>
      </c>
      <c r="S55" s="21"/>
      <c r="T55" s="25">
        <v>450000</v>
      </c>
      <c r="U55" s="21"/>
      <c r="V55" s="25">
        <v>9020</v>
      </c>
      <c r="W55" s="21"/>
      <c r="X55" s="25">
        <v>3098811168</v>
      </c>
      <c r="Y55" s="21"/>
      <c r="Z55" s="25">
        <v>4034848950</v>
      </c>
      <c r="AA55" s="21"/>
      <c r="AB55" s="34">
        <f t="shared" si="0"/>
        <v>6.738736998644726E-2</v>
      </c>
      <c r="AC55" s="21"/>
      <c r="AD55" s="21"/>
    </row>
    <row r="56" spans="1:30" ht="21.95" customHeight="1" x14ac:dyDescent="0.2">
      <c r="A56" s="17" t="s">
        <v>64</v>
      </c>
      <c r="B56" s="17"/>
      <c r="C56" s="17"/>
      <c r="E56" s="24">
        <v>0</v>
      </c>
      <c r="F56" s="24"/>
      <c r="G56" s="21"/>
      <c r="H56" s="25">
        <v>0</v>
      </c>
      <c r="I56" s="21"/>
      <c r="J56" s="25">
        <v>0</v>
      </c>
      <c r="K56" s="21"/>
      <c r="L56" s="25">
        <v>14106018</v>
      </c>
      <c r="M56" s="21"/>
      <c r="N56" s="25">
        <v>145151574683</v>
      </c>
      <c r="O56" s="21"/>
      <c r="P56" s="25">
        <v>0</v>
      </c>
      <c r="Q56" s="21"/>
      <c r="R56" s="25">
        <v>0</v>
      </c>
      <c r="S56" s="21"/>
      <c r="T56" s="25">
        <v>14106018</v>
      </c>
      <c r="U56" s="21"/>
      <c r="V56" s="25">
        <v>9910</v>
      </c>
      <c r="W56" s="21"/>
      <c r="X56" s="25">
        <v>145151574682</v>
      </c>
      <c r="Y56" s="21"/>
      <c r="Z56" s="25">
        <v>138958884071</v>
      </c>
      <c r="AA56" s="21"/>
      <c r="AB56" s="34">
        <f t="shared" si="0"/>
        <v>2.3207990806685119</v>
      </c>
      <c r="AC56" s="21"/>
      <c r="AD56" s="21"/>
    </row>
    <row r="57" spans="1:30" ht="21.95" customHeight="1" x14ac:dyDescent="0.2">
      <c r="A57" s="18" t="s">
        <v>65</v>
      </c>
      <c r="B57" s="18"/>
      <c r="C57" s="18"/>
      <c r="D57" s="8"/>
      <c r="E57" s="24">
        <v>0</v>
      </c>
      <c r="F57" s="24"/>
      <c r="G57" s="21"/>
      <c r="H57" s="26">
        <v>0</v>
      </c>
      <c r="I57" s="21"/>
      <c r="J57" s="26">
        <v>0</v>
      </c>
      <c r="K57" s="21"/>
      <c r="L57" s="25">
        <v>340000</v>
      </c>
      <c r="M57" s="21"/>
      <c r="N57" s="29">
        <v>19891044518</v>
      </c>
      <c r="O57" s="30"/>
      <c r="P57" s="31">
        <v>-340000</v>
      </c>
      <c r="Q57" s="30"/>
      <c r="R57" s="29">
        <v>21630528071</v>
      </c>
      <c r="S57" s="30"/>
      <c r="T57" s="31">
        <v>0</v>
      </c>
      <c r="U57" s="21"/>
      <c r="V57" s="25">
        <v>0</v>
      </c>
      <c r="W57" s="21"/>
      <c r="X57" s="26">
        <v>0</v>
      </c>
      <c r="Y57" s="21"/>
      <c r="Z57" s="26">
        <v>0</v>
      </c>
      <c r="AA57" s="21"/>
      <c r="AB57" s="34">
        <f t="shared" si="0"/>
        <v>0</v>
      </c>
      <c r="AC57" s="21"/>
      <c r="AD57" s="21"/>
    </row>
    <row r="58" spans="1:30" ht="21.95" customHeight="1" x14ac:dyDescent="0.2">
      <c r="A58" s="19" t="s">
        <v>66</v>
      </c>
      <c r="B58" s="19"/>
      <c r="C58" s="19"/>
      <c r="D58" s="19"/>
      <c r="E58" s="21"/>
      <c r="F58" s="25"/>
      <c r="G58" s="21"/>
      <c r="H58" s="27">
        <f>SUM(H9:H57)</f>
        <v>4014393974467</v>
      </c>
      <c r="I58" s="21"/>
      <c r="J58" s="27">
        <f>SUM(J9:J57)</f>
        <v>5031932613437.2129</v>
      </c>
      <c r="K58" s="21"/>
      <c r="L58" s="25"/>
      <c r="M58" s="21"/>
      <c r="N58" s="32">
        <f>SUM(N9:N57)</f>
        <v>1079840242119</v>
      </c>
      <c r="O58" s="30"/>
      <c r="P58" s="31"/>
      <c r="Q58" s="30"/>
      <c r="R58" s="32">
        <v>674654917762</v>
      </c>
      <c r="S58" s="30"/>
      <c r="T58" s="31"/>
      <c r="U58" s="21"/>
      <c r="V58" s="25"/>
      <c r="W58" s="21"/>
      <c r="X58" s="27">
        <f>SUM(X9:X57)</f>
        <v>4530693101393</v>
      </c>
      <c r="Y58" s="21"/>
      <c r="Z58" s="27">
        <f>SUM(Z9:Z57)</f>
        <v>5822419799188.1523</v>
      </c>
      <c r="AA58" s="21"/>
      <c r="AB58" s="28">
        <f>SUM(AB9:AB57)</f>
        <v>97.242192232328279</v>
      </c>
      <c r="AC58" s="21"/>
      <c r="AD58" s="21"/>
    </row>
    <row r="59" spans="1:30" x14ac:dyDescent="0.2">
      <c r="H59" s="11"/>
      <c r="J59" s="11"/>
      <c r="X59" s="11"/>
    </row>
    <row r="60" spans="1:30" x14ac:dyDescent="0.2">
      <c r="H60" s="11"/>
      <c r="X60" s="11"/>
      <c r="Z60" s="11"/>
    </row>
    <row r="61" spans="1:30" x14ac:dyDescent="0.2">
      <c r="H61" s="11"/>
      <c r="R61" s="11"/>
      <c r="X61" s="11"/>
    </row>
    <row r="62" spans="1:30" x14ac:dyDescent="0.2">
      <c r="H62" s="11"/>
      <c r="J62" s="11"/>
      <c r="Z62" s="11"/>
    </row>
    <row r="63" spans="1:30" x14ac:dyDescent="0.2">
      <c r="P63" s="11"/>
      <c r="R63" s="11"/>
      <c r="Z63" s="11"/>
    </row>
    <row r="64" spans="1:30" x14ac:dyDescent="0.2">
      <c r="R64" s="11"/>
    </row>
    <row r="65" spans="16:22" x14ac:dyDescent="0.2">
      <c r="V65" s="11"/>
    </row>
    <row r="66" spans="16:22" x14ac:dyDescent="0.2">
      <c r="P66" s="11"/>
      <c r="V66" s="11"/>
    </row>
    <row r="68" spans="16:22" x14ac:dyDescent="0.2">
      <c r="V68" s="11"/>
    </row>
  </sheetData>
  <mergeCells count="112">
    <mergeCell ref="A57:C57"/>
    <mergeCell ref="E57:F57"/>
    <mergeCell ref="A58:D58"/>
    <mergeCell ref="A4:AB4"/>
    <mergeCell ref="F6:J7"/>
    <mergeCell ref="T6:AB7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39:C39"/>
    <mergeCell ref="E39:F39"/>
    <mergeCell ref="A40:C40"/>
    <mergeCell ref="E40:F40"/>
    <mergeCell ref="A41:C41"/>
    <mergeCell ref="E41:F41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:AB1"/>
    <mergeCell ref="A2:AB2"/>
    <mergeCell ref="A3:AB3"/>
    <mergeCell ref="A5:B5"/>
    <mergeCell ref="C5:AB5"/>
    <mergeCell ref="L6:R6"/>
    <mergeCell ref="L7:N7"/>
    <mergeCell ref="P7:R7"/>
    <mergeCell ref="A8:C8"/>
    <mergeCell ref="E8:F8"/>
  </mergeCells>
  <pageMargins left="0.39" right="0.39" top="0.39" bottom="0.39" header="0" footer="0"/>
  <pageSetup scale="5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89"/>
  <sheetViews>
    <sheetView rightToLeft="1" tabSelected="1" view="pageBreakPreview" topLeftCell="A91" zoomScale="106" zoomScaleNormal="100" zoomScaleSheetLayoutView="106" workbookViewId="0">
      <selection activeCell="G84" sqref="G84"/>
    </sheetView>
  </sheetViews>
  <sheetFormatPr defaultRowHeight="12.75" x14ac:dyDescent="0.2"/>
  <cols>
    <col min="1" max="1" width="29.5703125" bestFit="1" customWidth="1"/>
    <col min="2" max="2" width="1.28515625" customWidth="1"/>
    <col min="3" max="3" width="11.7109375" bestFit="1" customWidth="1"/>
    <col min="4" max="4" width="1.28515625" customWidth="1"/>
    <col min="5" max="5" width="17.140625" bestFit="1" customWidth="1"/>
    <col min="6" max="6" width="1.28515625" customWidth="1"/>
    <col min="7" max="7" width="17.140625" bestFit="1" customWidth="1"/>
    <col min="8" max="8" width="1.28515625" customWidth="1"/>
    <col min="9" max="9" width="17.140625" bestFit="1" customWidth="1"/>
    <col min="10" max="10" width="1.28515625" customWidth="1"/>
    <col min="11" max="11" width="14.7109375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7.140625" bestFit="1" customWidth="1"/>
    <col min="18" max="18" width="0.28515625" customWidth="1"/>
  </cols>
  <sheetData>
    <row r="1" spans="1:19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9" ht="21.95" customHeight="1" x14ac:dyDescent="0.2">
      <c r="A2" s="12" t="s">
        <v>81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9" ht="21.9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9" ht="14.65" customHeight="1" x14ac:dyDescent="0.2"/>
    <row r="5" spans="1:19" ht="24.75" customHeight="1" x14ac:dyDescent="0.2">
      <c r="A5" s="13" t="s">
        <v>172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9" ht="14.65" customHeight="1" x14ac:dyDescent="0.2">
      <c r="A6" s="14" t="s">
        <v>83</v>
      </c>
      <c r="C6" s="14" t="s">
        <v>94</v>
      </c>
      <c r="D6" s="14"/>
      <c r="E6" s="14"/>
      <c r="F6" s="14"/>
      <c r="G6" s="14"/>
      <c r="H6" s="14"/>
      <c r="I6" s="14"/>
      <c r="K6" s="14" t="s">
        <v>95</v>
      </c>
      <c r="L6" s="14"/>
      <c r="M6" s="14"/>
      <c r="N6" s="14"/>
      <c r="O6" s="14"/>
      <c r="P6" s="14"/>
      <c r="Q6" s="14"/>
    </row>
    <row r="7" spans="1:19" ht="46.5" customHeight="1" x14ac:dyDescent="0.2">
      <c r="A7" s="14"/>
      <c r="C7" s="10" t="s">
        <v>11</v>
      </c>
      <c r="D7" s="3"/>
      <c r="E7" s="10" t="s">
        <v>173</v>
      </c>
      <c r="F7" s="3"/>
      <c r="G7" s="10" t="s">
        <v>174</v>
      </c>
      <c r="H7" s="3"/>
      <c r="I7" s="10" t="s">
        <v>175</v>
      </c>
      <c r="K7" s="10" t="s">
        <v>11</v>
      </c>
      <c r="L7" s="3"/>
      <c r="M7" s="10" t="s">
        <v>173</v>
      </c>
      <c r="N7" s="3"/>
      <c r="O7" s="10" t="s">
        <v>174</v>
      </c>
      <c r="P7" s="3"/>
      <c r="Q7" s="10" t="s">
        <v>175</v>
      </c>
    </row>
    <row r="8" spans="1:19" ht="21.95" customHeight="1" x14ac:dyDescent="0.2">
      <c r="A8" s="5" t="s">
        <v>38</v>
      </c>
      <c r="C8" s="22">
        <v>9158418</v>
      </c>
      <c r="D8" s="21"/>
      <c r="E8" s="22">
        <v>109307235361</v>
      </c>
      <c r="F8" s="21"/>
      <c r="G8" s="22">
        <v>77677907868</v>
      </c>
      <c r="H8" s="21"/>
      <c r="I8" s="22">
        <f>31629327493-18823701508</f>
        <v>12805625985</v>
      </c>
      <c r="J8" s="21"/>
      <c r="K8" s="22">
        <v>17620875</v>
      </c>
      <c r="L8" s="21"/>
      <c r="M8" s="22">
        <v>274390517511</v>
      </c>
      <c r="N8" s="21"/>
      <c r="O8" s="22">
        <v>230705039491</v>
      </c>
      <c r="P8" s="21"/>
      <c r="Q8" s="22">
        <v>43685478020</v>
      </c>
      <c r="R8" s="21"/>
      <c r="S8" s="21"/>
    </row>
    <row r="9" spans="1:19" ht="21.95" customHeight="1" x14ac:dyDescent="0.2">
      <c r="A9" s="6" t="s">
        <v>30</v>
      </c>
      <c r="C9" s="25">
        <v>6500000</v>
      </c>
      <c r="D9" s="21"/>
      <c r="E9" s="25">
        <v>131679479371</v>
      </c>
      <c r="F9" s="21"/>
      <c r="G9" s="25">
        <v>101571640054</v>
      </c>
      <c r="H9" s="21"/>
      <c r="I9" s="25">
        <f>30107839317-25522622696</f>
        <v>4585216621</v>
      </c>
      <c r="J9" s="21"/>
      <c r="K9" s="25">
        <v>6890000</v>
      </c>
      <c r="L9" s="21"/>
      <c r="M9" s="25">
        <v>137572781276</v>
      </c>
      <c r="N9" s="21"/>
      <c r="O9" s="25">
        <v>107320927095</v>
      </c>
      <c r="P9" s="21"/>
      <c r="Q9" s="25">
        <v>30251854181</v>
      </c>
      <c r="R9" s="21"/>
      <c r="S9" s="21"/>
    </row>
    <row r="10" spans="1:19" ht="21.95" customHeight="1" x14ac:dyDescent="0.2">
      <c r="A10" s="6" t="s">
        <v>29</v>
      </c>
      <c r="C10" s="25">
        <v>2119740</v>
      </c>
      <c r="D10" s="21"/>
      <c r="E10" s="25">
        <v>9591823500</v>
      </c>
      <c r="F10" s="21"/>
      <c r="G10" s="25">
        <v>9591823500</v>
      </c>
      <c r="H10" s="21"/>
      <c r="I10" s="25">
        <v>-22984368376</v>
      </c>
      <c r="J10" s="21"/>
      <c r="K10" s="25">
        <v>2119740</v>
      </c>
      <c r="L10" s="21"/>
      <c r="M10" s="25">
        <v>9591823500</v>
      </c>
      <c r="N10" s="21"/>
      <c r="O10" s="25">
        <v>9591823500</v>
      </c>
      <c r="P10" s="21"/>
      <c r="Q10" s="25">
        <v>0</v>
      </c>
      <c r="R10" s="21"/>
      <c r="S10" s="21"/>
    </row>
    <row r="11" spans="1:19" ht="21.95" customHeight="1" x14ac:dyDescent="0.2">
      <c r="A11" s="6" t="s">
        <v>49</v>
      </c>
      <c r="C11" s="25">
        <v>1400000</v>
      </c>
      <c r="D11" s="21"/>
      <c r="E11" s="25">
        <v>95468562072</v>
      </c>
      <c r="F11" s="21"/>
      <c r="G11" s="25">
        <v>77954274424</v>
      </c>
      <c r="H11" s="21"/>
      <c r="I11" s="25">
        <f>17514287648-6060843476</f>
        <v>11453444172</v>
      </c>
      <c r="J11" s="21"/>
      <c r="K11" s="25">
        <v>1400000</v>
      </c>
      <c r="L11" s="21"/>
      <c r="M11" s="25">
        <v>95468562072</v>
      </c>
      <c r="N11" s="21"/>
      <c r="O11" s="25">
        <v>77954274424</v>
      </c>
      <c r="P11" s="21"/>
      <c r="Q11" s="25">
        <v>17514287648</v>
      </c>
      <c r="R11" s="21"/>
      <c r="S11" s="21"/>
    </row>
    <row r="12" spans="1:19" ht="21.95" customHeight="1" x14ac:dyDescent="0.2">
      <c r="A12" s="6" t="s">
        <v>42</v>
      </c>
      <c r="C12" s="25">
        <v>30200000</v>
      </c>
      <c r="D12" s="21"/>
      <c r="E12" s="25">
        <v>91796797883</v>
      </c>
      <c r="F12" s="21"/>
      <c r="G12" s="25">
        <v>73477414922</v>
      </c>
      <c r="H12" s="21"/>
      <c r="I12" s="25">
        <v>18319382961</v>
      </c>
      <c r="J12" s="21"/>
      <c r="K12" s="25">
        <v>42532500</v>
      </c>
      <c r="L12" s="21"/>
      <c r="M12" s="25">
        <v>137340620372</v>
      </c>
      <c r="N12" s="21"/>
      <c r="O12" s="25">
        <v>121018288571</v>
      </c>
      <c r="P12" s="21"/>
      <c r="Q12" s="25">
        <v>16322331801</v>
      </c>
      <c r="R12" s="21"/>
      <c r="S12" s="21"/>
    </row>
    <row r="13" spans="1:19" ht="21.95" customHeight="1" x14ac:dyDescent="0.2">
      <c r="A13" s="6" t="s">
        <v>28</v>
      </c>
      <c r="C13" s="25">
        <v>1000000</v>
      </c>
      <c r="D13" s="21"/>
      <c r="E13" s="25">
        <v>8002102554</v>
      </c>
      <c r="F13" s="21"/>
      <c r="G13" s="25">
        <v>5685157440</v>
      </c>
      <c r="H13" s="21"/>
      <c r="I13" s="25">
        <v>2316945114</v>
      </c>
      <c r="J13" s="21"/>
      <c r="K13" s="25">
        <v>1000000</v>
      </c>
      <c r="L13" s="21"/>
      <c r="M13" s="25">
        <v>8002102554</v>
      </c>
      <c r="N13" s="21"/>
      <c r="O13" s="25">
        <v>5685157440</v>
      </c>
      <c r="P13" s="21"/>
      <c r="Q13" s="25">
        <v>2316945114</v>
      </c>
      <c r="R13" s="21"/>
      <c r="S13" s="21"/>
    </row>
    <row r="14" spans="1:19" ht="21.95" customHeight="1" x14ac:dyDescent="0.2">
      <c r="A14" s="6" t="s">
        <v>23</v>
      </c>
      <c r="C14" s="25">
        <v>965222</v>
      </c>
      <c r="D14" s="21"/>
      <c r="E14" s="25">
        <v>29815340812</v>
      </c>
      <c r="F14" s="21"/>
      <c r="G14" s="25">
        <v>29417696907</v>
      </c>
      <c r="H14" s="21"/>
      <c r="I14" s="25">
        <v>397643905</v>
      </c>
      <c r="J14" s="21"/>
      <c r="K14" s="25">
        <v>965222</v>
      </c>
      <c r="L14" s="21"/>
      <c r="M14" s="25">
        <v>29815340812</v>
      </c>
      <c r="N14" s="21"/>
      <c r="O14" s="25">
        <v>29417696907</v>
      </c>
      <c r="P14" s="21"/>
      <c r="Q14" s="25">
        <v>397643905</v>
      </c>
      <c r="R14" s="21"/>
      <c r="S14" s="21"/>
    </row>
    <row r="15" spans="1:19" ht="21.95" customHeight="1" x14ac:dyDescent="0.2">
      <c r="A15" s="6" t="s">
        <v>44</v>
      </c>
      <c r="C15" s="25">
        <v>3105</v>
      </c>
      <c r="D15" s="21"/>
      <c r="E15" s="25">
        <v>8830551</v>
      </c>
      <c r="F15" s="21"/>
      <c r="G15" s="25">
        <v>9648640</v>
      </c>
      <c r="H15" s="21"/>
      <c r="I15" s="25">
        <v>-818089</v>
      </c>
      <c r="J15" s="21"/>
      <c r="K15" s="25">
        <v>3105</v>
      </c>
      <c r="L15" s="21"/>
      <c r="M15" s="25">
        <v>8830551</v>
      </c>
      <c r="N15" s="21"/>
      <c r="O15" s="25">
        <v>9648640</v>
      </c>
      <c r="P15" s="21"/>
      <c r="Q15" s="25">
        <v>-818089</v>
      </c>
      <c r="R15" s="21"/>
      <c r="S15" s="21"/>
    </row>
    <row r="16" spans="1:19" ht="21.95" customHeight="1" x14ac:dyDescent="0.2">
      <c r="A16" s="6" t="s">
        <v>56</v>
      </c>
      <c r="C16" s="25">
        <v>250000</v>
      </c>
      <c r="D16" s="21"/>
      <c r="E16" s="25">
        <v>4658360579</v>
      </c>
      <c r="F16" s="21"/>
      <c r="G16" s="25">
        <v>3328019099</v>
      </c>
      <c r="H16" s="21"/>
      <c r="I16" s="25">
        <v>1330341480</v>
      </c>
      <c r="J16" s="21"/>
      <c r="K16" s="25">
        <v>250000</v>
      </c>
      <c r="L16" s="21"/>
      <c r="M16" s="25">
        <v>4658360579</v>
      </c>
      <c r="N16" s="21"/>
      <c r="O16" s="25">
        <v>3328019099</v>
      </c>
      <c r="P16" s="21"/>
      <c r="Q16" s="25">
        <v>1330341480</v>
      </c>
      <c r="R16" s="21"/>
      <c r="S16" s="21"/>
    </row>
    <row r="17" spans="1:19" ht="21.95" customHeight="1" x14ac:dyDescent="0.2">
      <c r="A17" s="6" t="s">
        <v>17</v>
      </c>
      <c r="C17" s="25">
        <v>10000000</v>
      </c>
      <c r="D17" s="21"/>
      <c r="E17" s="25">
        <v>41551928349</v>
      </c>
      <c r="F17" s="21"/>
      <c r="G17" s="25">
        <v>28867212150</v>
      </c>
      <c r="H17" s="21"/>
      <c r="I17" s="25">
        <v>12684716199</v>
      </c>
      <c r="J17" s="21"/>
      <c r="K17" s="25">
        <v>183000000</v>
      </c>
      <c r="L17" s="21"/>
      <c r="M17" s="25">
        <v>600521474326</v>
      </c>
      <c r="N17" s="21"/>
      <c r="O17" s="25">
        <v>528269979379</v>
      </c>
      <c r="P17" s="21"/>
      <c r="Q17" s="25">
        <v>72251494947</v>
      </c>
      <c r="R17" s="21"/>
      <c r="S17" s="21"/>
    </row>
    <row r="18" spans="1:19" ht="21.95" customHeight="1" x14ac:dyDescent="0.2">
      <c r="A18" s="6" t="s">
        <v>19</v>
      </c>
      <c r="C18" s="25">
        <v>23458881</v>
      </c>
      <c r="D18" s="21"/>
      <c r="E18" s="25">
        <v>123145043274</v>
      </c>
      <c r="F18" s="21"/>
      <c r="G18" s="25">
        <v>126502797704</v>
      </c>
      <c r="H18" s="21"/>
      <c r="I18" s="25">
        <f>-3357754430+1977732191</f>
        <v>-1380022239</v>
      </c>
      <c r="J18" s="21"/>
      <c r="K18" s="25">
        <v>28975368</v>
      </c>
      <c r="L18" s="21"/>
      <c r="M18" s="25">
        <v>199351922377</v>
      </c>
      <c r="N18" s="21"/>
      <c r="O18" s="25">
        <v>204041796523</v>
      </c>
      <c r="P18" s="21"/>
      <c r="Q18" s="25">
        <v>-4689874146</v>
      </c>
      <c r="R18" s="21"/>
      <c r="S18" s="21"/>
    </row>
    <row r="19" spans="1:19" ht="21.95" customHeight="1" x14ac:dyDescent="0.2">
      <c r="A19" s="6" t="s">
        <v>65</v>
      </c>
      <c r="C19" s="25">
        <v>340000</v>
      </c>
      <c r="D19" s="21"/>
      <c r="E19" s="25">
        <v>21630528071</v>
      </c>
      <c r="F19" s="21"/>
      <c r="G19" s="25">
        <v>19891044518</v>
      </c>
      <c r="H19" s="21"/>
      <c r="I19" s="25">
        <v>1739483553</v>
      </c>
      <c r="J19" s="21"/>
      <c r="K19" s="25">
        <v>340000</v>
      </c>
      <c r="L19" s="21"/>
      <c r="M19" s="25">
        <v>21630528071</v>
      </c>
      <c r="N19" s="21"/>
      <c r="O19" s="25">
        <v>19891044518</v>
      </c>
      <c r="P19" s="21"/>
      <c r="Q19" s="25">
        <v>1739483553</v>
      </c>
      <c r="R19" s="21"/>
      <c r="S19" s="21"/>
    </row>
    <row r="20" spans="1:19" ht="21.95" customHeight="1" x14ac:dyDescent="0.2">
      <c r="A20" s="6" t="s">
        <v>31</v>
      </c>
      <c r="C20" s="25">
        <v>5600000</v>
      </c>
      <c r="D20" s="21"/>
      <c r="E20" s="25">
        <v>17590708885</v>
      </c>
      <c r="F20" s="21"/>
      <c r="G20" s="25">
        <v>13348898636</v>
      </c>
      <c r="H20" s="21"/>
      <c r="I20" s="25">
        <f>4241810249-2410372444-5</f>
        <v>1831437800</v>
      </c>
      <c r="J20" s="21"/>
      <c r="K20" s="25">
        <v>14000000</v>
      </c>
      <c r="L20" s="21"/>
      <c r="M20" s="25">
        <v>37698562066</v>
      </c>
      <c r="N20" s="21"/>
      <c r="O20" s="25">
        <v>33372246600</v>
      </c>
      <c r="P20" s="21"/>
      <c r="Q20" s="25">
        <v>4326315466</v>
      </c>
      <c r="R20" s="21"/>
      <c r="S20" s="21"/>
    </row>
    <row r="21" spans="1:19" ht="21.95" customHeight="1" x14ac:dyDescent="0.2">
      <c r="A21" s="6" t="s">
        <v>100</v>
      </c>
      <c r="C21" s="25">
        <v>0</v>
      </c>
      <c r="D21" s="21"/>
      <c r="E21" s="25">
        <v>0</v>
      </c>
      <c r="F21" s="21"/>
      <c r="G21" s="25">
        <v>0</v>
      </c>
      <c r="H21" s="21"/>
      <c r="I21" s="25">
        <v>0</v>
      </c>
      <c r="J21" s="21"/>
      <c r="K21" s="25">
        <v>3947639</v>
      </c>
      <c r="L21" s="21"/>
      <c r="M21" s="25">
        <v>169441774945</v>
      </c>
      <c r="N21" s="21"/>
      <c r="O21" s="25">
        <v>146713928993</v>
      </c>
      <c r="P21" s="21"/>
      <c r="Q21" s="25">
        <v>22727845952</v>
      </c>
      <c r="R21" s="21"/>
      <c r="S21" s="21"/>
    </row>
    <row r="22" spans="1:19" ht="21.95" customHeight="1" x14ac:dyDescent="0.2">
      <c r="A22" s="6" t="s">
        <v>43</v>
      </c>
      <c r="C22" s="25">
        <v>0</v>
      </c>
      <c r="D22" s="21"/>
      <c r="E22" s="25">
        <v>0</v>
      </c>
      <c r="F22" s="21"/>
      <c r="G22" s="25">
        <v>0</v>
      </c>
      <c r="H22" s="21"/>
      <c r="I22" s="25">
        <v>0</v>
      </c>
      <c r="J22" s="21"/>
      <c r="K22" s="25">
        <v>2571028</v>
      </c>
      <c r="L22" s="21"/>
      <c r="M22" s="25">
        <v>14742988359</v>
      </c>
      <c r="N22" s="21"/>
      <c r="O22" s="25">
        <v>14567661517</v>
      </c>
      <c r="P22" s="21"/>
      <c r="Q22" s="25">
        <v>175326842</v>
      </c>
      <c r="R22" s="21"/>
      <c r="S22" s="21"/>
    </row>
    <row r="23" spans="1:19" ht="21.95" customHeight="1" x14ac:dyDescent="0.2">
      <c r="A23" s="6" t="s">
        <v>18</v>
      </c>
      <c r="C23" s="25">
        <v>0</v>
      </c>
      <c r="D23" s="21"/>
      <c r="E23" s="25">
        <v>0</v>
      </c>
      <c r="F23" s="21"/>
      <c r="G23" s="25">
        <v>0</v>
      </c>
      <c r="H23" s="21"/>
      <c r="I23" s="25">
        <v>0</v>
      </c>
      <c r="J23" s="21"/>
      <c r="K23" s="25">
        <v>2723447</v>
      </c>
      <c r="L23" s="21"/>
      <c r="M23" s="25">
        <v>7162539901</v>
      </c>
      <c r="N23" s="21"/>
      <c r="O23" s="25">
        <v>7120047566</v>
      </c>
      <c r="P23" s="21"/>
      <c r="Q23" s="25">
        <v>42492335</v>
      </c>
      <c r="R23" s="21"/>
      <c r="S23" s="21"/>
    </row>
    <row r="24" spans="1:19" ht="21.95" customHeight="1" x14ac:dyDescent="0.2">
      <c r="A24" s="6" t="s">
        <v>101</v>
      </c>
      <c r="C24" s="25">
        <v>0</v>
      </c>
      <c r="D24" s="21"/>
      <c r="E24" s="25">
        <v>0</v>
      </c>
      <c r="F24" s="21"/>
      <c r="G24" s="25">
        <v>0</v>
      </c>
      <c r="H24" s="21"/>
      <c r="I24" s="25">
        <v>0</v>
      </c>
      <c r="J24" s="21"/>
      <c r="K24" s="25">
        <v>3850000</v>
      </c>
      <c r="L24" s="21"/>
      <c r="M24" s="25">
        <v>106354879640</v>
      </c>
      <c r="N24" s="21"/>
      <c r="O24" s="25">
        <v>112899228750</v>
      </c>
      <c r="P24" s="21"/>
      <c r="Q24" s="25">
        <v>-6544349110</v>
      </c>
      <c r="R24" s="21"/>
      <c r="S24" s="21"/>
    </row>
    <row r="25" spans="1:19" ht="21.95" customHeight="1" x14ac:dyDescent="0.2">
      <c r="A25" s="6" t="s">
        <v>102</v>
      </c>
      <c r="C25" s="25">
        <v>0</v>
      </c>
      <c r="D25" s="21"/>
      <c r="E25" s="25">
        <v>0</v>
      </c>
      <c r="F25" s="21"/>
      <c r="G25" s="25">
        <v>0</v>
      </c>
      <c r="H25" s="21"/>
      <c r="I25" s="25">
        <v>0</v>
      </c>
      <c r="J25" s="21"/>
      <c r="K25" s="25">
        <v>47034000</v>
      </c>
      <c r="L25" s="21"/>
      <c r="M25" s="25">
        <v>111146183465</v>
      </c>
      <c r="N25" s="21"/>
      <c r="O25" s="25">
        <v>108095589482</v>
      </c>
      <c r="P25" s="21"/>
      <c r="Q25" s="25">
        <v>3050593983</v>
      </c>
      <c r="R25" s="21"/>
      <c r="S25" s="21"/>
    </row>
    <row r="26" spans="1:19" ht="21.95" customHeight="1" x14ac:dyDescent="0.2">
      <c r="A26" s="6" t="s">
        <v>53</v>
      </c>
      <c r="C26" s="25">
        <v>0</v>
      </c>
      <c r="D26" s="21"/>
      <c r="E26" s="25">
        <v>0</v>
      </c>
      <c r="F26" s="21"/>
      <c r="G26" s="25">
        <v>0</v>
      </c>
      <c r="H26" s="21"/>
      <c r="I26" s="25">
        <v>0</v>
      </c>
      <c r="J26" s="21"/>
      <c r="K26" s="25">
        <v>52172568</v>
      </c>
      <c r="L26" s="21"/>
      <c r="M26" s="25">
        <v>365982805643</v>
      </c>
      <c r="N26" s="21"/>
      <c r="O26" s="25">
        <v>360441881488</v>
      </c>
      <c r="P26" s="21"/>
      <c r="Q26" s="25">
        <v>5540924155</v>
      </c>
      <c r="R26" s="21"/>
      <c r="S26" s="21"/>
    </row>
    <row r="27" spans="1:19" ht="21.95" customHeight="1" x14ac:dyDescent="0.2">
      <c r="A27" s="6" t="s">
        <v>22</v>
      </c>
      <c r="C27" s="25">
        <v>0</v>
      </c>
      <c r="D27" s="21"/>
      <c r="E27" s="25">
        <v>0</v>
      </c>
      <c r="F27" s="21"/>
      <c r="G27" s="25">
        <v>0</v>
      </c>
      <c r="H27" s="21"/>
      <c r="I27" s="25">
        <v>0</v>
      </c>
      <c r="J27" s="21"/>
      <c r="K27" s="25">
        <v>408000</v>
      </c>
      <c r="L27" s="21"/>
      <c r="M27" s="25">
        <v>68908687509</v>
      </c>
      <c r="N27" s="21"/>
      <c r="O27" s="25">
        <v>73027365842</v>
      </c>
      <c r="P27" s="21"/>
      <c r="Q27" s="25">
        <v>-4118678333</v>
      </c>
      <c r="R27" s="21"/>
      <c r="S27" s="21"/>
    </row>
    <row r="28" spans="1:19" ht="21.95" customHeight="1" x14ac:dyDescent="0.2">
      <c r="A28" s="6" t="s">
        <v>103</v>
      </c>
      <c r="C28" s="25">
        <v>0</v>
      </c>
      <c r="D28" s="21"/>
      <c r="E28" s="25">
        <v>0</v>
      </c>
      <c r="F28" s="21"/>
      <c r="G28" s="25">
        <v>0</v>
      </c>
      <c r="H28" s="21"/>
      <c r="I28" s="25">
        <v>0</v>
      </c>
      <c r="J28" s="21"/>
      <c r="K28" s="25">
        <v>6000</v>
      </c>
      <c r="L28" s="21"/>
      <c r="M28" s="25">
        <v>36919180800</v>
      </c>
      <c r="N28" s="21"/>
      <c r="O28" s="25">
        <v>28574998166</v>
      </c>
      <c r="P28" s="21"/>
      <c r="Q28" s="25">
        <v>8344182634</v>
      </c>
      <c r="R28" s="21"/>
      <c r="S28" s="21"/>
    </row>
    <row r="29" spans="1:19" ht="21.95" customHeight="1" x14ac:dyDescent="0.2">
      <c r="A29" s="6" t="s">
        <v>45</v>
      </c>
      <c r="C29" s="25">
        <v>0</v>
      </c>
      <c r="D29" s="21"/>
      <c r="E29" s="25">
        <v>0</v>
      </c>
      <c r="F29" s="21"/>
      <c r="G29" s="25">
        <v>0</v>
      </c>
      <c r="H29" s="21"/>
      <c r="I29" s="25">
        <v>0</v>
      </c>
      <c r="J29" s="21"/>
      <c r="K29" s="25">
        <v>132155705</v>
      </c>
      <c r="L29" s="21"/>
      <c r="M29" s="25">
        <v>649100371108</v>
      </c>
      <c r="N29" s="21"/>
      <c r="O29" s="25">
        <v>634512566815</v>
      </c>
      <c r="P29" s="21"/>
      <c r="Q29" s="25">
        <v>14587804293</v>
      </c>
      <c r="R29" s="21"/>
      <c r="S29" s="21"/>
    </row>
    <row r="30" spans="1:19" ht="21.95" customHeight="1" x14ac:dyDescent="0.2">
      <c r="A30" s="6" t="s">
        <v>104</v>
      </c>
      <c r="C30" s="25">
        <v>0</v>
      </c>
      <c r="D30" s="21"/>
      <c r="E30" s="25">
        <v>0</v>
      </c>
      <c r="F30" s="21"/>
      <c r="G30" s="25">
        <v>0</v>
      </c>
      <c r="H30" s="21"/>
      <c r="I30" s="25">
        <v>0</v>
      </c>
      <c r="J30" s="21"/>
      <c r="K30" s="25">
        <v>14000000</v>
      </c>
      <c r="L30" s="21"/>
      <c r="M30" s="25">
        <v>175341618294</v>
      </c>
      <c r="N30" s="21"/>
      <c r="O30" s="25">
        <v>220718862000</v>
      </c>
      <c r="P30" s="21"/>
      <c r="Q30" s="25">
        <v>-45377243706</v>
      </c>
      <c r="R30" s="21"/>
      <c r="S30" s="21"/>
    </row>
    <row r="31" spans="1:19" ht="21.95" customHeight="1" x14ac:dyDescent="0.2">
      <c r="A31" s="6" t="s">
        <v>105</v>
      </c>
      <c r="C31" s="25">
        <v>0</v>
      </c>
      <c r="D31" s="21"/>
      <c r="E31" s="25">
        <v>0</v>
      </c>
      <c r="F31" s="21"/>
      <c r="G31" s="25">
        <v>0</v>
      </c>
      <c r="H31" s="21"/>
      <c r="I31" s="25">
        <v>0</v>
      </c>
      <c r="J31" s="21"/>
      <c r="K31" s="25">
        <v>625000</v>
      </c>
      <c r="L31" s="21"/>
      <c r="M31" s="25">
        <v>4640693741</v>
      </c>
      <c r="N31" s="21"/>
      <c r="O31" s="25">
        <v>5808979687</v>
      </c>
      <c r="P31" s="21"/>
      <c r="Q31" s="25">
        <v>-1168285946</v>
      </c>
      <c r="R31" s="21"/>
      <c r="S31" s="21"/>
    </row>
    <row r="32" spans="1:19" ht="21.95" customHeight="1" x14ac:dyDescent="0.2">
      <c r="A32" s="6" t="s">
        <v>48</v>
      </c>
      <c r="C32" s="25">
        <v>0</v>
      </c>
      <c r="D32" s="21"/>
      <c r="E32" s="25">
        <v>0</v>
      </c>
      <c r="F32" s="21"/>
      <c r="G32" s="25">
        <v>0</v>
      </c>
      <c r="H32" s="21"/>
      <c r="I32" s="25">
        <v>0</v>
      </c>
      <c r="J32" s="21"/>
      <c r="K32" s="25">
        <v>6583212</v>
      </c>
      <c r="L32" s="21"/>
      <c r="M32" s="25">
        <v>10107317441</v>
      </c>
      <c r="N32" s="21"/>
      <c r="O32" s="25">
        <v>10247969598</v>
      </c>
      <c r="P32" s="21"/>
      <c r="Q32" s="25">
        <v>-140652157</v>
      </c>
      <c r="R32" s="21"/>
      <c r="S32" s="21"/>
    </row>
    <row r="33" spans="1:19" ht="21.95" customHeight="1" x14ac:dyDescent="0.2">
      <c r="A33" s="6" t="s">
        <v>106</v>
      </c>
      <c r="C33" s="25">
        <v>0</v>
      </c>
      <c r="D33" s="21"/>
      <c r="E33" s="25">
        <v>0</v>
      </c>
      <c r="F33" s="21"/>
      <c r="G33" s="25">
        <v>0</v>
      </c>
      <c r="H33" s="21"/>
      <c r="I33" s="25">
        <v>0</v>
      </c>
      <c r="J33" s="21"/>
      <c r="K33" s="25">
        <v>20000000</v>
      </c>
      <c r="L33" s="21"/>
      <c r="M33" s="25">
        <v>68876956879</v>
      </c>
      <c r="N33" s="21"/>
      <c r="O33" s="25">
        <v>67754448000</v>
      </c>
      <c r="P33" s="21"/>
      <c r="Q33" s="25">
        <v>1122508879</v>
      </c>
      <c r="R33" s="21"/>
      <c r="S33" s="21"/>
    </row>
    <row r="34" spans="1:19" ht="21.95" customHeight="1" x14ac:dyDescent="0.2">
      <c r="A34" s="6" t="s">
        <v>107</v>
      </c>
      <c r="C34" s="25">
        <v>0</v>
      </c>
      <c r="D34" s="21"/>
      <c r="E34" s="25">
        <v>0</v>
      </c>
      <c r="F34" s="21"/>
      <c r="G34" s="25">
        <v>0</v>
      </c>
      <c r="H34" s="21"/>
      <c r="I34" s="25">
        <v>0</v>
      </c>
      <c r="J34" s="21"/>
      <c r="K34" s="25">
        <v>1519148</v>
      </c>
      <c r="L34" s="21"/>
      <c r="M34" s="25">
        <v>4410086644</v>
      </c>
      <c r="N34" s="21"/>
      <c r="O34" s="25">
        <v>4410086644</v>
      </c>
      <c r="P34" s="21"/>
      <c r="Q34" s="25">
        <v>0</v>
      </c>
      <c r="R34" s="21"/>
      <c r="S34" s="21"/>
    </row>
    <row r="35" spans="1:19" ht="21.95" customHeight="1" x14ac:dyDescent="0.2">
      <c r="A35" s="6" t="s">
        <v>20</v>
      </c>
      <c r="C35" s="25">
        <v>0</v>
      </c>
      <c r="D35" s="21"/>
      <c r="E35" s="25">
        <v>0</v>
      </c>
      <c r="F35" s="21"/>
      <c r="G35" s="25">
        <v>0</v>
      </c>
      <c r="H35" s="21"/>
      <c r="I35" s="25">
        <v>0</v>
      </c>
      <c r="J35" s="21"/>
      <c r="K35" s="25">
        <v>14569837</v>
      </c>
      <c r="L35" s="21"/>
      <c r="M35" s="25">
        <v>169735024404</v>
      </c>
      <c r="N35" s="21"/>
      <c r="O35" s="25">
        <v>180170342170</v>
      </c>
      <c r="P35" s="21"/>
      <c r="Q35" s="25">
        <v>-10435317766</v>
      </c>
      <c r="R35" s="21"/>
      <c r="S35" s="21"/>
    </row>
    <row r="36" spans="1:19" ht="21.95" customHeight="1" x14ac:dyDescent="0.2">
      <c r="A36" s="6" t="s">
        <v>108</v>
      </c>
      <c r="C36" s="25">
        <v>0</v>
      </c>
      <c r="D36" s="21"/>
      <c r="E36" s="25">
        <v>0</v>
      </c>
      <c r="F36" s="21"/>
      <c r="G36" s="25">
        <v>0</v>
      </c>
      <c r="H36" s="21"/>
      <c r="I36" s="25">
        <v>0</v>
      </c>
      <c r="J36" s="21"/>
      <c r="K36" s="25">
        <v>3288586</v>
      </c>
      <c r="L36" s="21"/>
      <c r="M36" s="25">
        <v>49658721127</v>
      </c>
      <c r="N36" s="21"/>
      <c r="O36" s="25">
        <v>49133354266</v>
      </c>
      <c r="P36" s="21"/>
      <c r="Q36" s="25">
        <v>525366861</v>
      </c>
      <c r="R36" s="21"/>
      <c r="S36" s="21"/>
    </row>
    <row r="37" spans="1:19" ht="21.95" customHeight="1" x14ac:dyDescent="0.2">
      <c r="A37" s="6" t="s">
        <v>55</v>
      </c>
      <c r="C37" s="25">
        <v>0</v>
      </c>
      <c r="D37" s="21"/>
      <c r="E37" s="25">
        <v>0</v>
      </c>
      <c r="F37" s="21"/>
      <c r="G37" s="25">
        <v>0</v>
      </c>
      <c r="H37" s="21"/>
      <c r="I37" s="25">
        <v>0</v>
      </c>
      <c r="J37" s="21"/>
      <c r="K37" s="25">
        <v>13255991</v>
      </c>
      <c r="L37" s="21"/>
      <c r="M37" s="25">
        <v>61376762567</v>
      </c>
      <c r="N37" s="21"/>
      <c r="O37" s="25">
        <v>62024693514</v>
      </c>
      <c r="P37" s="21"/>
      <c r="Q37" s="25">
        <v>-647930947</v>
      </c>
      <c r="R37" s="21"/>
      <c r="S37" s="21"/>
    </row>
    <row r="38" spans="1:19" ht="21.95" customHeight="1" x14ac:dyDescent="0.2">
      <c r="A38" s="6" t="s">
        <v>109</v>
      </c>
      <c r="C38" s="25">
        <v>0</v>
      </c>
      <c r="D38" s="21"/>
      <c r="E38" s="25">
        <v>0</v>
      </c>
      <c r="F38" s="21"/>
      <c r="G38" s="25">
        <v>0</v>
      </c>
      <c r="H38" s="21"/>
      <c r="I38" s="25">
        <v>0</v>
      </c>
      <c r="J38" s="21"/>
      <c r="K38" s="25">
        <v>3212711</v>
      </c>
      <c r="L38" s="21"/>
      <c r="M38" s="25">
        <v>12473207333</v>
      </c>
      <c r="N38" s="21"/>
      <c r="O38" s="25">
        <v>12525281039</v>
      </c>
      <c r="P38" s="21"/>
      <c r="Q38" s="25">
        <v>-52073706</v>
      </c>
      <c r="R38" s="21"/>
      <c r="S38" s="21"/>
    </row>
    <row r="39" spans="1:19" ht="21.95" customHeight="1" x14ac:dyDescent="0.2">
      <c r="A39" s="6" t="s">
        <v>39</v>
      </c>
      <c r="C39" s="25">
        <v>0</v>
      </c>
      <c r="D39" s="21"/>
      <c r="E39" s="25">
        <v>0</v>
      </c>
      <c r="F39" s="21"/>
      <c r="G39" s="25">
        <v>0</v>
      </c>
      <c r="H39" s="21"/>
      <c r="I39" s="25">
        <v>0</v>
      </c>
      <c r="J39" s="21"/>
      <c r="K39" s="25">
        <v>4174960</v>
      </c>
      <c r="L39" s="21"/>
      <c r="M39" s="25">
        <v>121100406426</v>
      </c>
      <c r="N39" s="21"/>
      <c r="O39" s="25">
        <v>126122116045</v>
      </c>
      <c r="P39" s="21"/>
      <c r="Q39" s="25">
        <v>-5021709619</v>
      </c>
      <c r="R39" s="21"/>
      <c r="S39" s="21"/>
    </row>
    <row r="40" spans="1:19" ht="21.95" customHeight="1" x14ac:dyDescent="0.2">
      <c r="A40" s="6" t="s">
        <v>110</v>
      </c>
      <c r="C40" s="25">
        <v>0</v>
      </c>
      <c r="D40" s="21"/>
      <c r="E40" s="25">
        <v>0</v>
      </c>
      <c r="F40" s="21"/>
      <c r="G40" s="25">
        <v>0</v>
      </c>
      <c r="H40" s="21"/>
      <c r="I40" s="25">
        <v>0</v>
      </c>
      <c r="J40" s="21"/>
      <c r="K40" s="25">
        <v>19000000</v>
      </c>
      <c r="L40" s="21"/>
      <c r="M40" s="25">
        <v>82249130046</v>
      </c>
      <c r="N40" s="21"/>
      <c r="O40" s="25">
        <v>102556138500</v>
      </c>
      <c r="P40" s="21"/>
      <c r="Q40" s="25">
        <v>-20307008454</v>
      </c>
      <c r="R40" s="21"/>
      <c r="S40" s="21"/>
    </row>
    <row r="41" spans="1:19" ht="21.95" customHeight="1" x14ac:dyDescent="0.2">
      <c r="A41" s="6" t="s">
        <v>111</v>
      </c>
      <c r="C41" s="25">
        <v>0</v>
      </c>
      <c r="D41" s="21"/>
      <c r="E41" s="25">
        <v>0</v>
      </c>
      <c r="F41" s="21"/>
      <c r="G41" s="25">
        <v>0</v>
      </c>
      <c r="H41" s="21"/>
      <c r="I41" s="25">
        <v>0</v>
      </c>
      <c r="J41" s="21"/>
      <c r="K41" s="25">
        <v>3295243</v>
      </c>
      <c r="L41" s="21"/>
      <c r="M41" s="25">
        <v>6990187835</v>
      </c>
      <c r="N41" s="21"/>
      <c r="O41" s="25">
        <v>7000034781</v>
      </c>
      <c r="P41" s="21"/>
      <c r="Q41" s="25">
        <v>-9846946</v>
      </c>
      <c r="R41" s="21"/>
      <c r="S41" s="21"/>
    </row>
    <row r="42" spans="1:19" ht="21.95" customHeight="1" x14ac:dyDescent="0.2">
      <c r="A42" s="6" t="s">
        <v>32</v>
      </c>
      <c r="C42" s="25">
        <v>0</v>
      </c>
      <c r="D42" s="21"/>
      <c r="E42" s="25">
        <v>0</v>
      </c>
      <c r="F42" s="21"/>
      <c r="G42" s="25">
        <v>0</v>
      </c>
      <c r="H42" s="21"/>
      <c r="I42" s="25">
        <v>0</v>
      </c>
      <c r="J42" s="21"/>
      <c r="K42" s="25">
        <v>6071900</v>
      </c>
      <c r="L42" s="21"/>
      <c r="M42" s="25">
        <v>152292576876</v>
      </c>
      <c r="N42" s="21"/>
      <c r="O42" s="25">
        <v>157594012522</v>
      </c>
      <c r="P42" s="21"/>
      <c r="Q42" s="25">
        <v>-5301435646</v>
      </c>
      <c r="R42" s="21"/>
      <c r="S42" s="21"/>
    </row>
    <row r="43" spans="1:19" ht="21.95" customHeight="1" x14ac:dyDescent="0.2">
      <c r="A43" s="6" t="s">
        <v>33</v>
      </c>
      <c r="C43" s="25">
        <v>0</v>
      </c>
      <c r="D43" s="21"/>
      <c r="E43" s="25">
        <v>0</v>
      </c>
      <c r="F43" s="21"/>
      <c r="G43" s="25">
        <v>0</v>
      </c>
      <c r="H43" s="21"/>
      <c r="I43" s="25">
        <v>0</v>
      </c>
      <c r="J43" s="21"/>
      <c r="K43" s="25">
        <v>67612732</v>
      </c>
      <c r="L43" s="21"/>
      <c r="M43" s="25">
        <v>551550071896</v>
      </c>
      <c r="N43" s="21"/>
      <c r="O43" s="25">
        <v>546420846687</v>
      </c>
      <c r="P43" s="21"/>
      <c r="Q43" s="25">
        <v>5129225209</v>
      </c>
      <c r="R43" s="21"/>
      <c r="S43" s="21"/>
    </row>
    <row r="44" spans="1:19" ht="21.95" customHeight="1" x14ac:dyDescent="0.2">
      <c r="A44" s="6" t="s">
        <v>112</v>
      </c>
      <c r="C44" s="25">
        <v>0</v>
      </c>
      <c r="D44" s="21"/>
      <c r="E44" s="25">
        <v>0</v>
      </c>
      <c r="F44" s="21"/>
      <c r="G44" s="25">
        <v>0</v>
      </c>
      <c r="H44" s="21"/>
      <c r="I44" s="25">
        <v>0</v>
      </c>
      <c r="J44" s="21"/>
      <c r="K44" s="25">
        <v>7404847</v>
      </c>
      <c r="L44" s="21"/>
      <c r="M44" s="25">
        <v>47873346165</v>
      </c>
      <c r="N44" s="21"/>
      <c r="O44" s="25">
        <v>57046108242</v>
      </c>
      <c r="P44" s="21"/>
      <c r="Q44" s="25">
        <v>-9172762077</v>
      </c>
      <c r="R44" s="21"/>
      <c r="S44" s="21"/>
    </row>
    <row r="45" spans="1:19" ht="21.95" customHeight="1" x14ac:dyDescent="0.2">
      <c r="A45" s="6" t="s">
        <v>21</v>
      </c>
      <c r="C45" s="25">
        <v>0</v>
      </c>
      <c r="D45" s="21"/>
      <c r="E45" s="25">
        <v>0</v>
      </c>
      <c r="F45" s="21"/>
      <c r="G45" s="25">
        <v>0</v>
      </c>
      <c r="H45" s="21"/>
      <c r="I45" s="25">
        <v>0</v>
      </c>
      <c r="J45" s="21"/>
      <c r="K45" s="25">
        <v>725000</v>
      </c>
      <c r="L45" s="21"/>
      <c r="M45" s="25">
        <v>105445786220</v>
      </c>
      <c r="N45" s="21"/>
      <c r="O45" s="25">
        <v>105220192487</v>
      </c>
      <c r="P45" s="21"/>
      <c r="Q45" s="25">
        <v>225593733</v>
      </c>
      <c r="R45" s="21"/>
      <c r="S45" s="21"/>
    </row>
    <row r="46" spans="1:19" ht="21.95" customHeight="1" x14ac:dyDescent="0.2">
      <c r="A46" s="6" t="s">
        <v>26</v>
      </c>
      <c r="C46" s="25">
        <v>0</v>
      </c>
      <c r="D46" s="21"/>
      <c r="E46" s="25">
        <v>0</v>
      </c>
      <c r="F46" s="21"/>
      <c r="G46" s="25">
        <v>0</v>
      </c>
      <c r="H46" s="21"/>
      <c r="I46" s="25">
        <v>0</v>
      </c>
      <c r="J46" s="21"/>
      <c r="K46" s="25">
        <v>9010697</v>
      </c>
      <c r="L46" s="21"/>
      <c r="M46" s="25">
        <v>51326329673</v>
      </c>
      <c r="N46" s="21"/>
      <c r="O46" s="25">
        <v>50607520942</v>
      </c>
      <c r="P46" s="21"/>
      <c r="Q46" s="25">
        <v>718808731</v>
      </c>
      <c r="R46" s="21"/>
      <c r="S46" s="21"/>
    </row>
    <row r="47" spans="1:19" ht="21.95" customHeight="1" x14ac:dyDescent="0.2">
      <c r="A47" s="6" t="s">
        <v>54</v>
      </c>
      <c r="C47" s="25">
        <v>0</v>
      </c>
      <c r="D47" s="21"/>
      <c r="E47" s="25">
        <v>0</v>
      </c>
      <c r="F47" s="21"/>
      <c r="G47" s="25">
        <v>0</v>
      </c>
      <c r="H47" s="21"/>
      <c r="I47" s="25">
        <v>0</v>
      </c>
      <c r="J47" s="21"/>
      <c r="K47" s="25">
        <v>13581590</v>
      </c>
      <c r="L47" s="21"/>
      <c r="M47" s="25">
        <v>172989174325</v>
      </c>
      <c r="N47" s="21"/>
      <c r="O47" s="25">
        <v>198326449899</v>
      </c>
      <c r="P47" s="21"/>
      <c r="Q47" s="25">
        <v>-25337275574</v>
      </c>
      <c r="R47" s="21"/>
      <c r="S47" s="21"/>
    </row>
    <row r="48" spans="1:19" ht="21.95" customHeight="1" x14ac:dyDescent="0.2">
      <c r="A48" s="6" t="s">
        <v>113</v>
      </c>
      <c r="C48" s="25">
        <v>0</v>
      </c>
      <c r="D48" s="21"/>
      <c r="E48" s="25">
        <v>0</v>
      </c>
      <c r="F48" s="21"/>
      <c r="G48" s="25">
        <v>0</v>
      </c>
      <c r="H48" s="21"/>
      <c r="I48" s="25">
        <v>0</v>
      </c>
      <c r="J48" s="21"/>
      <c r="K48" s="25">
        <v>29700000</v>
      </c>
      <c r="L48" s="21"/>
      <c r="M48" s="25">
        <v>92281210894</v>
      </c>
      <c r="N48" s="21"/>
      <c r="O48" s="25">
        <v>94563081855</v>
      </c>
      <c r="P48" s="21"/>
      <c r="Q48" s="25">
        <v>-2281870961</v>
      </c>
      <c r="R48" s="21"/>
      <c r="S48" s="21"/>
    </row>
    <row r="49" spans="1:19" ht="21.95" customHeight="1" x14ac:dyDescent="0.2">
      <c r="A49" s="6" t="s">
        <v>24</v>
      </c>
      <c r="C49" s="25">
        <v>0</v>
      </c>
      <c r="D49" s="21"/>
      <c r="E49" s="25">
        <v>0</v>
      </c>
      <c r="F49" s="21"/>
      <c r="G49" s="25">
        <v>0</v>
      </c>
      <c r="H49" s="21"/>
      <c r="I49" s="25">
        <v>0</v>
      </c>
      <c r="J49" s="21"/>
      <c r="K49" s="25">
        <v>1835578</v>
      </c>
      <c r="L49" s="21"/>
      <c r="M49" s="25">
        <v>20085198405</v>
      </c>
      <c r="N49" s="21"/>
      <c r="O49" s="25">
        <v>19158891286</v>
      </c>
      <c r="P49" s="21"/>
      <c r="Q49" s="25">
        <v>926307119</v>
      </c>
      <c r="R49" s="21"/>
      <c r="S49" s="21"/>
    </row>
    <row r="50" spans="1:19" ht="21.95" customHeight="1" x14ac:dyDescent="0.2">
      <c r="A50" s="6" t="s">
        <v>57</v>
      </c>
      <c r="C50" s="25">
        <v>0</v>
      </c>
      <c r="D50" s="21"/>
      <c r="E50" s="25">
        <v>0</v>
      </c>
      <c r="F50" s="21"/>
      <c r="G50" s="25">
        <v>0</v>
      </c>
      <c r="H50" s="21"/>
      <c r="I50" s="25">
        <v>0</v>
      </c>
      <c r="J50" s="21"/>
      <c r="K50" s="25">
        <v>7688531</v>
      </c>
      <c r="L50" s="21"/>
      <c r="M50" s="25">
        <v>56098385119</v>
      </c>
      <c r="N50" s="21"/>
      <c r="O50" s="25">
        <v>53499489689</v>
      </c>
      <c r="P50" s="21"/>
      <c r="Q50" s="25">
        <v>2598895430</v>
      </c>
      <c r="R50" s="21"/>
      <c r="S50" s="21"/>
    </row>
    <row r="51" spans="1:19" ht="21.95" customHeight="1" x14ac:dyDescent="0.2">
      <c r="A51" s="6" t="s">
        <v>114</v>
      </c>
      <c r="C51" s="25">
        <v>0</v>
      </c>
      <c r="D51" s="21"/>
      <c r="E51" s="25">
        <v>0</v>
      </c>
      <c r="F51" s="21"/>
      <c r="G51" s="25">
        <v>0</v>
      </c>
      <c r="H51" s="21"/>
      <c r="I51" s="25">
        <v>0</v>
      </c>
      <c r="J51" s="21"/>
      <c r="K51" s="25">
        <v>2409443</v>
      </c>
      <c r="L51" s="21"/>
      <c r="M51" s="25">
        <v>23701547177</v>
      </c>
      <c r="N51" s="21"/>
      <c r="O51" s="25">
        <v>24190578822</v>
      </c>
      <c r="P51" s="21"/>
      <c r="Q51" s="25">
        <v>-489031645</v>
      </c>
      <c r="R51" s="21"/>
      <c r="S51" s="21"/>
    </row>
    <row r="52" spans="1:19" ht="21.95" customHeight="1" x14ac:dyDescent="0.2">
      <c r="A52" s="6" t="s">
        <v>115</v>
      </c>
      <c r="C52" s="25">
        <v>0</v>
      </c>
      <c r="D52" s="21"/>
      <c r="E52" s="25">
        <v>0</v>
      </c>
      <c r="F52" s="21"/>
      <c r="G52" s="25">
        <v>0</v>
      </c>
      <c r="H52" s="21"/>
      <c r="I52" s="25">
        <v>0</v>
      </c>
      <c r="J52" s="21"/>
      <c r="K52" s="25">
        <v>4499999</v>
      </c>
      <c r="L52" s="21"/>
      <c r="M52" s="25">
        <v>56964121824</v>
      </c>
      <c r="N52" s="21"/>
      <c r="O52" s="25">
        <v>44687507819</v>
      </c>
      <c r="P52" s="21"/>
      <c r="Q52" s="25">
        <v>12276614005</v>
      </c>
      <c r="R52" s="21"/>
      <c r="S52" s="21"/>
    </row>
    <row r="53" spans="1:19" ht="21.95" customHeight="1" x14ac:dyDescent="0.2">
      <c r="A53" s="6" t="s">
        <v>37</v>
      </c>
      <c r="C53" s="25">
        <v>0</v>
      </c>
      <c r="D53" s="21"/>
      <c r="E53" s="25">
        <v>0</v>
      </c>
      <c r="F53" s="21"/>
      <c r="G53" s="25">
        <v>0</v>
      </c>
      <c r="H53" s="21"/>
      <c r="I53" s="25">
        <v>0</v>
      </c>
      <c r="J53" s="21"/>
      <c r="K53" s="25">
        <v>31791349</v>
      </c>
      <c r="L53" s="21"/>
      <c r="M53" s="25">
        <v>581323358979</v>
      </c>
      <c r="N53" s="21"/>
      <c r="O53" s="25">
        <v>568523406335</v>
      </c>
      <c r="P53" s="21"/>
      <c r="Q53" s="25">
        <v>12799952644</v>
      </c>
      <c r="R53" s="21"/>
      <c r="S53" s="21"/>
    </row>
    <row r="54" spans="1:19" ht="21.95" customHeight="1" x14ac:dyDescent="0.2">
      <c r="A54" s="6" t="s">
        <v>116</v>
      </c>
      <c r="C54" s="25">
        <v>0</v>
      </c>
      <c r="D54" s="21"/>
      <c r="E54" s="25">
        <v>0</v>
      </c>
      <c r="F54" s="21"/>
      <c r="G54" s="25">
        <v>0</v>
      </c>
      <c r="H54" s="21"/>
      <c r="I54" s="25">
        <v>0</v>
      </c>
      <c r="J54" s="21"/>
      <c r="K54" s="25">
        <v>3125000</v>
      </c>
      <c r="L54" s="21"/>
      <c r="M54" s="25">
        <v>8422951844</v>
      </c>
      <c r="N54" s="21"/>
      <c r="O54" s="25">
        <v>7087679775</v>
      </c>
      <c r="P54" s="21"/>
      <c r="Q54" s="25">
        <v>1335272069</v>
      </c>
      <c r="R54" s="21"/>
      <c r="S54" s="21"/>
    </row>
    <row r="55" spans="1:19" ht="21.95" customHeight="1" x14ac:dyDescent="0.2">
      <c r="A55" s="6" t="s">
        <v>117</v>
      </c>
      <c r="C55" s="25">
        <v>0</v>
      </c>
      <c r="D55" s="21"/>
      <c r="E55" s="25">
        <v>0</v>
      </c>
      <c r="F55" s="21"/>
      <c r="G55" s="25">
        <v>0</v>
      </c>
      <c r="H55" s="21"/>
      <c r="I55" s="25">
        <v>0</v>
      </c>
      <c r="J55" s="21"/>
      <c r="K55" s="25">
        <v>15100000</v>
      </c>
      <c r="L55" s="21"/>
      <c r="M55" s="25">
        <v>312061047398</v>
      </c>
      <c r="N55" s="21"/>
      <c r="O55" s="25">
        <v>330223410000</v>
      </c>
      <c r="P55" s="21"/>
      <c r="Q55" s="25">
        <v>-18162362602</v>
      </c>
      <c r="R55" s="21"/>
      <c r="S55" s="21"/>
    </row>
    <row r="56" spans="1:19" ht="21.95" customHeight="1" x14ac:dyDescent="0.2">
      <c r="A56" s="6" t="s">
        <v>118</v>
      </c>
      <c r="C56" s="25">
        <v>0</v>
      </c>
      <c r="D56" s="21"/>
      <c r="E56" s="25">
        <v>0</v>
      </c>
      <c r="F56" s="21"/>
      <c r="G56" s="25">
        <v>0</v>
      </c>
      <c r="H56" s="21"/>
      <c r="I56" s="25">
        <v>0</v>
      </c>
      <c r="J56" s="21"/>
      <c r="K56" s="25">
        <v>1800000</v>
      </c>
      <c r="L56" s="21"/>
      <c r="M56" s="25">
        <v>8229227932</v>
      </c>
      <c r="N56" s="21"/>
      <c r="O56" s="25">
        <v>8178844590</v>
      </c>
      <c r="P56" s="21"/>
      <c r="Q56" s="25">
        <v>50383342</v>
      </c>
      <c r="R56" s="21"/>
      <c r="S56" s="21"/>
    </row>
    <row r="57" spans="1:19" ht="21.95" customHeight="1" x14ac:dyDescent="0.2">
      <c r="A57" s="6" t="s">
        <v>119</v>
      </c>
      <c r="C57" s="25">
        <v>0</v>
      </c>
      <c r="D57" s="21"/>
      <c r="E57" s="25">
        <v>0</v>
      </c>
      <c r="F57" s="21"/>
      <c r="G57" s="25">
        <v>0</v>
      </c>
      <c r="H57" s="21"/>
      <c r="I57" s="25">
        <v>0</v>
      </c>
      <c r="J57" s="21"/>
      <c r="K57" s="25">
        <v>44002944</v>
      </c>
      <c r="L57" s="21"/>
      <c r="M57" s="25">
        <v>194058115848</v>
      </c>
      <c r="N57" s="21"/>
      <c r="O57" s="25">
        <v>194017444132</v>
      </c>
      <c r="P57" s="21"/>
      <c r="Q57" s="25">
        <v>40671716</v>
      </c>
      <c r="R57" s="21"/>
      <c r="S57" s="21"/>
    </row>
    <row r="58" spans="1:19" ht="21.95" customHeight="1" x14ac:dyDescent="0.2">
      <c r="A58" s="6" t="s">
        <v>120</v>
      </c>
      <c r="C58" s="25">
        <v>0</v>
      </c>
      <c r="D58" s="21"/>
      <c r="E58" s="25">
        <v>0</v>
      </c>
      <c r="F58" s="21"/>
      <c r="G58" s="25">
        <v>0</v>
      </c>
      <c r="H58" s="21"/>
      <c r="I58" s="25">
        <v>0</v>
      </c>
      <c r="J58" s="21"/>
      <c r="K58" s="25">
        <v>1250000</v>
      </c>
      <c r="L58" s="21"/>
      <c r="M58" s="25">
        <v>19375314994</v>
      </c>
      <c r="N58" s="21"/>
      <c r="O58" s="25">
        <v>22813447500</v>
      </c>
      <c r="P58" s="21"/>
      <c r="Q58" s="25">
        <v>-3438132506</v>
      </c>
      <c r="R58" s="21"/>
      <c r="S58" s="21"/>
    </row>
    <row r="59" spans="1:19" ht="21.95" customHeight="1" x14ac:dyDescent="0.2">
      <c r="A59" s="6" t="s">
        <v>121</v>
      </c>
      <c r="C59" s="25">
        <v>0</v>
      </c>
      <c r="D59" s="21"/>
      <c r="E59" s="25">
        <v>0</v>
      </c>
      <c r="F59" s="21"/>
      <c r="G59" s="25">
        <v>0</v>
      </c>
      <c r="H59" s="21"/>
      <c r="I59" s="25">
        <v>0</v>
      </c>
      <c r="J59" s="21"/>
      <c r="K59" s="25">
        <v>6999999</v>
      </c>
      <c r="L59" s="21"/>
      <c r="M59" s="25">
        <v>38148122093</v>
      </c>
      <c r="N59" s="21"/>
      <c r="O59" s="25">
        <v>41193426115</v>
      </c>
      <c r="P59" s="21"/>
      <c r="Q59" s="25">
        <v>-3045304022</v>
      </c>
      <c r="R59" s="21"/>
      <c r="S59" s="21"/>
    </row>
    <row r="60" spans="1:19" ht="21.95" customHeight="1" x14ac:dyDescent="0.2">
      <c r="A60" s="6" t="s">
        <v>52</v>
      </c>
      <c r="C60" s="25">
        <v>0</v>
      </c>
      <c r="D60" s="21"/>
      <c r="E60" s="25">
        <v>0</v>
      </c>
      <c r="F60" s="21"/>
      <c r="G60" s="25">
        <v>0</v>
      </c>
      <c r="H60" s="21"/>
      <c r="I60" s="25">
        <v>0</v>
      </c>
      <c r="J60" s="21"/>
      <c r="K60" s="25">
        <v>7675154</v>
      </c>
      <c r="L60" s="21"/>
      <c r="M60" s="25">
        <v>157534554123</v>
      </c>
      <c r="N60" s="21"/>
      <c r="O60" s="25">
        <v>154207576670</v>
      </c>
      <c r="P60" s="21"/>
      <c r="Q60" s="25">
        <v>3326977453</v>
      </c>
      <c r="R60" s="21"/>
      <c r="S60" s="21"/>
    </row>
    <row r="61" spans="1:19" ht="21.95" customHeight="1" x14ac:dyDescent="0.2">
      <c r="A61" s="6" t="s">
        <v>122</v>
      </c>
      <c r="C61" s="25">
        <v>0</v>
      </c>
      <c r="D61" s="21"/>
      <c r="E61" s="25">
        <v>0</v>
      </c>
      <c r="F61" s="21"/>
      <c r="G61" s="25">
        <v>0</v>
      </c>
      <c r="H61" s="21"/>
      <c r="I61" s="25">
        <v>0</v>
      </c>
      <c r="J61" s="21"/>
      <c r="K61" s="25">
        <v>31236134</v>
      </c>
      <c r="L61" s="21"/>
      <c r="M61" s="25">
        <v>61425322121</v>
      </c>
      <c r="N61" s="21"/>
      <c r="O61" s="25">
        <v>64584580325</v>
      </c>
      <c r="P61" s="21"/>
      <c r="Q61" s="25">
        <v>-3159258204</v>
      </c>
      <c r="R61" s="21"/>
      <c r="S61" s="21"/>
    </row>
    <row r="62" spans="1:19" ht="21.95" customHeight="1" x14ac:dyDescent="0.2">
      <c r="A62" s="6" t="s">
        <v>123</v>
      </c>
      <c r="C62" s="25">
        <v>0</v>
      </c>
      <c r="D62" s="21"/>
      <c r="E62" s="25">
        <v>0</v>
      </c>
      <c r="F62" s="21"/>
      <c r="G62" s="25">
        <v>0</v>
      </c>
      <c r="H62" s="21"/>
      <c r="I62" s="25">
        <v>0</v>
      </c>
      <c r="J62" s="21"/>
      <c r="K62" s="25">
        <v>3738379</v>
      </c>
      <c r="L62" s="21"/>
      <c r="M62" s="25">
        <v>18815732698</v>
      </c>
      <c r="N62" s="21"/>
      <c r="O62" s="25">
        <v>17607050685</v>
      </c>
      <c r="P62" s="21"/>
      <c r="Q62" s="25">
        <v>1208682013</v>
      </c>
      <c r="R62" s="21"/>
      <c r="S62" s="21"/>
    </row>
    <row r="63" spans="1:19" ht="21.95" customHeight="1" x14ac:dyDescent="0.2">
      <c r="A63" s="6" t="s">
        <v>35</v>
      </c>
      <c r="C63" s="25">
        <v>0</v>
      </c>
      <c r="D63" s="21"/>
      <c r="E63" s="25">
        <v>0</v>
      </c>
      <c r="F63" s="21"/>
      <c r="G63" s="25">
        <v>0</v>
      </c>
      <c r="H63" s="21"/>
      <c r="I63" s="25">
        <v>0</v>
      </c>
      <c r="J63" s="21"/>
      <c r="K63" s="25">
        <v>2391608</v>
      </c>
      <c r="L63" s="21"/>
      <c r="M63" s="25">
        <v>81550659772</v>
      </c>
      <c r="N63" s="21"/>
      <c r="O63" s="25">
        <v>82922942049</v>
      </c>
      <c r="P63" s="21"/>
      <c r="Q63" s="25">
        <v>-1372282277</v>
      </c>
      <c r="R63" s="21"/>
      <c r="S63" s="21"/>
    </row>
    <row r="64" spans="1:19" ht="21.95" customHeight="1" x14ac:dyDescent="0.2">
      <c r="A64" s="6" t="s">
        <v>124</v>
      </c>
      <c r="C64" s="25">
        <v>0</v>
      </c>
      <c r="D64" s="21"/>
      <c r="E64" s="25">
        <v>0</v>
      </c>
      <c r="F64" s="21"/>
      <c r="G64" s="25">
        <v>0</v>
      </c>
      <c r="H64" s="21"/>
      <c r="I64" s="25">
        <v>0</v>
      </c>
      <c r="J64" s="21"/>
      <c r="K64" s="25">
        <v>29957345</v>
      </c>
      <c r="L64" s="21"/>
      <c r="M64" s="25">
        <v>130164610512</v>
      </c>
      <c r="N64" s="21"/>
      <c r="O64" s="25">
        <v>129558629033</v>
      </c>
      <c r="P64" s="21"/>
      <c r="Q64" s="25">
        <v>605981479</v>
      </c>
      <c r="R64" s="21"/>
      <c r="S64" s="21"/>
    </row>
    <row r="65" spans="1:19" ht="21.95" customHeight="1" x14ac:dyDescent="0.2">
      <c r="A65" s="6" t="s">
        <v>27</v>
      </c>
      <c r="C65" s="25">
        <v>0</v>
      </c>
      <c r="D65" s="21"/>
      <c r="E65" s="25">
        <v>0</v>
      </c>
      <c r="F65" s="21"/>
      <c r="G65" s="25">
        <v>0</v>
      </c>
      <c r="H65" s="21"/>
      <c r="I65" s="25">
        <v>0</v>
      </c>
      <c r="J65" s="21"/>
      <c r="K65" s="25">
        <v>7824002</v>
      </c>
      <c r="L65" s="21"/>
      <c r="M65" s="25">
        <v>26772001451</v>
      </c>
      <c r="N65" s="21"/>
      <c r="O65" s="25">
        <v>26785535229</v>
      </c>
      <c r="P65" s="21"/>
      <c r="Q65" s="25">
        <v>-13533778</v>
      </c>
      <c r="R65" s="21"/>
      <c r="S65" s="21"/>
    </row>
    <row r="66" spans="1:19" ht="21.95" customHeight="1" x14ac:dyDescent="0.2">
      <c r="A66" s="6" t="s">
        <v>51</v>
      </c>
      <c r="C66" s="25">
        <v>0</v>
      </c>
      <c r="D66" s="21"/>
      <c r="E66" s="25">
        <v>0</v>
      </c>
      <c r="F66" s="21"/>
      <c r="G66" s="25">
        <v>0</v>
      </c>
      <c r="H66" s="21"/>
      <c r="I66" s="25">
        <v>0</v>
      </c>
      <c r="J66" s="21"/>
      <c r="K66" s="25">
        <v>15613484</v>
      </c>
      <c r="L66" s="21"/>
      <c r="M66" s="25">
        <v>116004792898</v>
      </c>
      <c r="N66" s="21"/>
      <c r="O66" s="25">
        <v>131304138700</v>
      </c>
      <c r="P66" s="21"/>
      <c r="Q66" s="25">
        <v>-15299345802</v>
      </c>
      <c r="R66" s="21"/>
      <c r="S66" s="21"/>
    </row>
    <row r="67" spans="1:19" ht="21.95" customHeight="1" x14ac:dyDescent="0.2">
      <c r="A67" s="6" t="s">
        <v>125</v>
      </c>
      <c r="C67" s="25">
        <v>0</v>
      </c>
      <c r="D67" s="21"/>
      <c r="E67" s="25">
        <v>0</v>
      </c>
      <c r="F67" s="21"/>
      <c r="G67" s="25">
        <v>0</v>
      </c>
      <c r="H67" s="21"/>
      <c r="I67" s="25">
        <v>0</v>
      </c>
      <c r="J67" s="21"/>
      <c r="K67" s="25">
        <v>4500000</v>
      </c>
      <c r="L67" s="21"/>
      <c r="M67" s="25">
        <v>50356251045</v>
      </c>
      <c r="N67" s="21"/>
      <c r="O67" s="25">
        <v>51397355250</v>
      </c>
      <c r="P67" s="21"/>
      <c r="Q67" s="25">
        <v>-1041104205</v>
      </c>
      <c r="R67" s="21"/>
      <c r="S67" s="21"/>
    </row>
    <row r="68" spans="1:19" ht="21.95" customHeight="1" x14ac:dyDescent="0.2">
      <c r="A68" s="6" t="s">
        <v>34</v>
      </c>
      <c r="C68" s="25">
        <v>0</v>
      </c>
      <c r="D68" s="21"/>
      <c r="E68" s="25">
        <v>0</v>
      </c>
      <c r="F68" s="21"/>
      <c r="G68" s="25">
        <v>0</v>
      </c>
      <c r="H68" s="21"/>
      <c r="I68" s="25">
        <v>0</v>
      </c>
      <c r="J68" s="21"/>
      <c r="K68" s="25">
        <v>12366134</v>
      </c>
      <c r="L68" s="21"/>
      <c r="M68" s="25">
        <v>127132196478</v>
      </c>
      <c r="N68" s="21"/>
      <c r="O68" s="25">
        <v>130113183956</v>
      </c>
      <c r="P68" s="21"/>
      <c r="Q68" s="25">
        <v>-2980987478</v>
      </c>
      <c r="R68" s="21"/>
      <c r="S68" s="21"/>
    </row>
    <row r="69" spans="1:19" ht="21.95" customHeight="1" x14ac:dyDescent="0.2">
      <c r="A69" s="6" t="s">
        <v>126</v>
      </c>
      <c r="C69" s="25">
        <v>0</v>
      </c>
      <c r="D69" s="21"/>
      <c r="E69" s="25">
        <v>0</v>
      </c>
      <c r="F69" s="21"/>
      <c r="G69" s="25">
        <v>0</v>
      </c>
      <c r="H69" s="21"/>
      <c r="I69" s="25">
        <v>0</v>
      </c>
      <c r="J69" s="21"/>
      <c r="K69" s="25">
        <v>4271000</v>
      </c>
      <c r="L69" s="21"/>
      <c r="M69" s="25">
        <v>45843364424</v>
      </c>
      <c r="N69" s="21"/>
      <c r="O69" s="25">
        <v>45130595656</v>
      </c>
      <c r="P69" s="21"/>
      <c r="Q69" s="25">
        <v>712768768</v>
      </c>
      <c r="R69" s="21"/>
      <c r="S69" s="21"/>
    </row>
    <row r="70" spans="1:19" ht="21.95" customHeight="1" x14ac:dyDescent="0.2">
      <c r="A70" s="6" t="s">
        <v>127</v>
      </c>
      <c r="C70" s="25">
        <v>0</v>
      </c>
      <c r="D70" s="21"/>
      <c r="E70" s="25">
        <v>0</v>
      </c>
      <c r="F70" s="21"/>
      <c r="G70" s="25">
        <v>0</v>
      </c>
      <c r="H70" s="21"/>
      <c r="I70" s="25">
        <v>0</v>
      </c>
      <c r="J70" s="21"/>
      <c r="K70" s="25">
        <v>22223372</v>
      </c>
      <c r="L70" s="21"/>
      <c r="M70" s="25">
        <v>50566447587</v>
      </c>
      <c r="N70" s="21"/>
      <c r="O70" s="25">
        <v>49020246176</v>
      </c>
      <c r="P70" s="21"/>
      <c r="Q70" s="25">
        <v>1546201411</v>
      </c>
      <c r="R70" s="21"/>
      <c r="S70" s="21"/>
    </row>
    <row r="71" spans="1:19" ht="21.95" customHeight="1" x14ac:dyDescent="0.2">
      <c r="A71" s="6" t="s">
        <v>128</v>
      </c>
      <c r="C71" s="25">
        <v>0</v>
      </c>
      <c r="D71" s="21"/>
      <c r="E71" s="25">
        <v>0</v>
      </c>
      <c r="F71" s="21"/>
      <c r="G71" s="25">
        <v>0</v>
      </c>
      <c r="H71" s="21"/>
      <c r="I71" s="25">
        <v>0</v>
      </c>
      <c r="J71" s="21"/>
      <c r="K71" s="25">
        <v>13000000</v>
      </c>
      <c r="L71" s="21"/>
      <c r="M71" s="25">
        <v>171202957374</v>
      </c>
      <c r="N71" s="21"/>
      <c r="O71" s="25">
        <v>213869857500</v>
      </c>
      <c r="P71" s="21"/>
      <c r="Q71" s="25">
        <v>-42666900126</v>
      </c>
      <c r="R71" s="21"/>
      <c r="S71" s="21"/>
    </row>
    <row r="72" spans="1:19" ht="21.95" customHeight="1" x14ac:dyDescent="0.2">
      <c r="A72" s="6" t="s">
        <v>47</v>
      </c>
      <c r="C72" s="25">
        <v>0</v>
      </c>
      <c r="D72" s="21"/>
      <c r="E72" s="25">
        <v>0</v>
      </c>
      <c r="F72" s="21"/>
      <c r="G72" s="25">
        <v>0</v>
      </c>
      <c r="H72" s="21"/>
      <c r="I72" s="25">
        <v>0</v>
      </c>
      <c r="J72" s="21"/>
      <c r="K72" s="25">
        <v>11560569</v>
      </c>
      <c r="L72" s="21"/>
      <c r="M72" s="25">
        <v>31243504101</v>
      </c>
      <c r="N72" s="21"/>
      <c r="O72" s="25">
        <v>30568144747</v>
      </c>
      <c r="P72" s="21"/>
      <c r="Q72" s="25">
        <v>675359354</v>
      </c>
      <c r="R72" s="21"/>
      <c r="S72" s="21"/>
    </row>
    <row r="73" spans="1:19" ht="21.95" customHeight="1" x14ac:dyDescent="0.2">
      <c r="A73" s="6" t="s">
        <v>129</v>
      </c>
      <c r="C73" s="25">
        <v>0</v>
      </c>
      <c r="D73" s="21"/>
      <c r="E73" s="25">
        <v>0</v>
      </c>
      <c r="F73" s="21"/>
      <c r="G73" s="25">
        <v>0</v>
      </c>
      <c r="H73" s="21"/>
      <c r="I73" s="25">
        <v>0</v>
      </c>
      <c r="J73" s="21"/>
      <c r="K73" s="25">
        <v>27000000</v>
      </c>
      <c r="L73" s="21"/>
      <c r="M73" s="25">
        <v>41497238366</v>
      </c>
      <c r="N73" s="21"/>
      <c r="O73" s="25">
        <v>40294358496</v>
      </c>
      <c r="P73" s="21"/>
      <c r="Q73" s="25">
        <v>1202879870</v>
      </c>
      <c r="R73" s="21"/>
      <c r="S73" s="21"/>
    </row>
    <row r="74" spans="1:19" ht="21.95" customHeight="1" x14ac:dyDescent="0.2">
      <c r="A74" s="6" t="s">
        <v>130</v>
      </c>
      <c r="C74" s="25">
        <v>0</v>
      </c>
      <c r="D74" s="21"/>
      <c r="E74" s="25">
        <v>0</v>
      </c>
      <c r="F74" s="21"/>
      <c r="G74" s="25">
        <v>0</v>
      </c>
      <c r="H74" s="21"/>
      <c r="I74" s="25">
        <v>0</v>
      </c>
      <c r="J74" s="21"/>
      <c r="K74" s="25">
        <v>10000000</v>
      </c>
      <c r="L74" s="21"/>
      <c r="M74" s="25">
        <v>42227244176</v>
      </c>
      <c r="N74" s="21"/>
      <c r="O74" s="25">
        <v>44235225000</v>
      </c>
      <c r="P74" s="21"/>
      <c r="Q74" s="25">
        <v>-2007980824</v>
      </c>
      <c r="R74" s="21"/>
      <c r="S74" s="21"/>
    </row>
    <row r="75" spans="1:19" ht="21.95" customHeight="1" x14ac:dyDescent="0.2">
      <c r="A75" s="6" t="s">
        <v>60</v>
      </c>
      <c r="C75" s="25">
        <v>0</v>
      </c>
      <c r="D75" s="21"/>
      <c r="E75" s="25">
        <v>0</v>
      </c>
      <c r="F75" s="21"/>
      <c r="G75" s="25">
        <v>0</v>
      </c>
      <c r="H75" s="21"/>
      <c r="I75" s="25">
        <v>0</v>
      </c>
      <c r="J75" s="21"/>
      <c r="K75" s="25">
        <v>53585748</v>
      </c>
      <c r="L75" s="21"/>
      <c r="M75" s="25">
        <v>68937129672</v>
      </c>
      <c r="N75" s="21"/>
      <c r="O75" s="25">
        <v>81125508193</v>
      </c>
      <c r="P75" s="21"/>
      <c r="Q75" s="25">
        <v>-12188378521</v>
      </c>
      <c r="R75" s="21"/>
      <c r="S75" s="21"/>
    </row>
    <row r="76" spans="1:19" ht="21.95" customHeight="1" x14ac:dyDescent="0.2">
      <c r="A76" s="6" t="s">
        <v>131</v>
      </c>
      <c r="C76" s="25">
        <v>0</v>
      </c>
      <c r="D76" s="21"/>
      <c r="E76" s="25">
        <v>0</v>
      </c>
      <c r="F76" s="21"/>
      <c r="G76" s="25">
        <v>0</v>
      </c>
      <c r="H76" s="21"/>
      <c r="I76" s="25">
        <v>0</v>
      </c>
      <c r="J76" s="21"/>
      <c r="K76" s="25">
        <v>12800000</v>
      </c>
      <c r="L76" s="21"/>
      <c r="M76" s="25">
        <v>92850241811</v>
      </c>
      <c r="N76" s="21"/>
      <c r="O76" s="25">
        <f>82323244800+787</f>
        <v>82323245587</v>
      </c>
      <c r="P76" s="21"/>
      <c r="Q76" s="25">
        <f>M76-O76</f>
        <v>10526996224</v>
      </c>
      <c r="R76" s="21"/>
      <c r="S76" s="21"/>
    </row>
    <row r="77" spans="1:19" ht="21.95" customHeight="1" x14ac:dyDescent="0.2">
      <c r="A77" s="7" t="s">
        <v>132</v>
      </c>
      <c r="C77" s="26">
        <v>0</v>
      </c>
      <c r="D77" s="21"/>
      <c r="E77" s="26">
        <v>0</v>
      </c>
      <c r="F77" s="21"/>
      <c r="G77" s="26">
        <v>0</v>
      </c>
      <c r="H77" s="21"/>
      <c r="I77" s="26">
        <v>0</v>
      </c>
      <c r="J77" s="21"/>
      <c r="K77" s="26">
        <v>27000000</v>
      </c>
      <c r="L77" s="21"/>
      <c r="M77" s="26">
        <v>40294358496</v>
      </c>
      <c r="N77" s="21"/>
      <c r="O77" s="26">
        <v>40294358496</v>
      </c>
      <c r="P77" s="21"/>
      <c r="Q77" s="26">
        <v>0</v>
      </c>
      <c r="R77" s="21"/>
      <c r="S77" s="21"/>
    </row>
    <row r="78" spans="1:19" ht="21.95" customHeight="1" thickBot="1" x14ac:dyDescent="0.25">
      <c r="A78" s="9" t="s">
        <v>66</v>
      </c>
      <c r="C78" s="27">
        <v>90995366</v>
      </c>
      <c r="D78" s="21"/>
      <c r="E78" s="27">
        <v>684246741262</v>
      </c>
      <c r="F78" s="21"/>
      <c r="G78" s="27">
        <v>567323535862</v>
      </c>
      <c r="H78" s="21"/>
      <c r="I78" s="27">
        <f>SUM(I8:I77)</f>
        <v>43099029086</v>
      </c>
      <c r="J78" s="21"/>
      <c r="K78" s="27">
        <v>1198842423</v>
      </c>
      <c r="L78" s="21"/>
      <c r="M78" s="22">
        <v>7699415444941</v>
      </c>
      <c r="N78" s="21"/>
      <c r="O78" s="22">
        <f>SUM(O8:O77)</f>
        <v>7643726387495</v>
      </c>
      <c r="P78" s="21"/>
      <c r="Q78" s="22">
        <f>SUM(Q8:Q77)</f>
        <v>55689057446</v>
      </c>
      <c r="R78" s="21"/>
      <c r="S78" s="21"/>
    </row>
    <row r="79" spans="1:19" ht="13.5" thickTop="1" x14ac:dyDescent="0.2">
      <c r="M79" s="38"/>
      <c r="N79" s="38"/>
      <c r="O79" s="38"/>
      <c r="P79" s="38"/>
      <c r="Q79" s="39"/>
    </row>
    <row r="80" spans="1:19" x14ac:dyDescent="0.2">
      <c r="M80" s="38"/>
      <c r="N80" s="38"/>
      <c r="O80" s="38"/>
      <c r="P80" s="38"/>
      <c r="Q80" s="39"/>
    </row>
    <row r="81" spans="5:17" ht="18.75" x14ac:dyDescent="0.2">
      <c r="G81" s="11"/>
      <c r="I81" s="11"/>
      <c r="M81" s="38"/>
      <c r="N81" s="38"/>
      <c r="O81" s="39"/>
      <c r="P81" s="38"/>
      <c r="Q81" s="37"/>
    </row>
    <row r="82" spans="5:17" x14ac:dyDescent="0.2">
      <c r="G82" s="11"/>
      <c r="I82" s="11"/>
      <c r="M82" s="38"/>
      <c r="N82" s="38"/>
      <c r="O82" s="39"/>
      <c r="P82" s="38"/>
      <c r="Q82" s="39"/>
    </row>
    <row r="83" spans="5:17" x14ac:dyDescent="0.2">
      <c r="E83" s="11"/>
      <c r="G83" s="11"/>
      <c r="I83" s="11"/>
      <c r="M83" s="38"/>
      <c r="N83" s="38"/>
      <c r="O83" s="39"/>
      <c r="P83" s="38"/>
      <c r="Q83" s="39"/>
    </row>
    <row r="84" spans="5:17" x14ac:dyDescent="0.2">
      <c r="E84" s="11"/>
      <c r="G84" s="11"/>
      <c r="I84" s="11"/>
      <c r="M84" s="38"/>
      <c r="N84" s="38"/>
      <c r="O84" s="39"/>
      <c r="P84" s="38"/>
      <c r="Q84" s="39"/>
    </row>
    <row r="85" spans="5:17" x14ac:dyDescent="0.2">
      <c r="E85" s="11"/>
      <c r="G85" s="11"/>
      <c r="M85" s="38"/>
      <c r="N85" s="38"/>
      <c r="O85" s="39"/>
      <c r="P85" s="38"/>
      <c r="Q85" s="38"/>
    </row>
    <row r="86" spans="5:17" x14ac:dyDescent="0.2">
      <c r="I86" s="11"/>
      <c r="M86" s="38"/>
      <c r="N86" s="38"/>
      <c r="O86" s="38"/>
      <c r="P86" s="38"/>
      <c r="Q86" s="38"/>
    </row>
    <row r="88" spans="5:17" x14ac:dyDescent="0.2">
      <c r="E88" s="11"/>
    </row>
    <row r="89" spans="5:17" x14ac:dyDescent="0.2">
      <c r="E89" s="1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1"/>
  <sheetViews>
    <sheetView rightToLeft="1" view="pageBreakPreview" zoomScale="115" zoomScaleNormal="100" zoomScaleSheetLayoutView="115" workbookViewId="0">
      <selection activeCell="L8" sqref="L8"/>
    </sheetView>
  </sheetViews>
  <sheetFormatPr defaultRowHeight="12.75" x14ac:dyDescent="0.2"/>
  <cols>
    <col min="1" max="1" width="5.42578125" bestFit="1" customWidth="1"/>
    <col min="2" max="2" width="49.42578125" customWidth="1"/>
    <col min="3" max="3" width="1.28515625" customWidth="1"/>
    <col min="4" max="4" width="16" bestFit="1" customWidth="1"/>
    <col min="5" max="5" width="1.28515625" customWidth="1"/>
    <col min="6" max="6" width="17.140625" bestFit="1" customWidth="1"/>
    <col min="7" max="7" width="1.28515625" customWidth="1"/>
    <col min="8" max="8" width="17.140625" bestFit="1" customWidth="1"/>
    <col min="9" max="9" width="1.28515625" customWidth="1"/>
    <col min="10" max="10" width="16" bestFit="1" customWidth="1"/>
    <col min="11" max="11" width="1.28515625" customWidth="1"/>
    <col min="12" max="12" width="17.85546875" bestFit="1" customWidth="1"/>
    <col min="13" max="13" width="0.28515625" customWidth="1"/>
    <col min="14" max="14" width="16.42578125" bestFit="1" customWidth="1"/>
  </cols>
  <sheetData>
    <row r="1" spans="1:14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21.95" customHeight="1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21.9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ht="14.65" customHeight="1" x14ac:dyDescent="0.2"/>
    <row r="5" spans="1:14" ht="14.65" customHeight="1" x14ac:dyDescent="0.2">
      <c r="A5" s="13" t="s">
        <v>68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4" ht="14.65" customHeight="1" x14ac:dyDescent="0.2">
      <c r="D6" s="2" t="s">
        <v>5</v>
      </c>
      <c r="F6" s="14" t="s">
        <v>6</v>
      </c>
      <c r="G6" s="14"/>
      <c r="H6" s="14"/>
      <c r="J6" s="2" t="s">
        <v>7</v>
      </c>
    </row>
    <row r="7" spans="1:14" ht="14.65" customHeight="1" x14ac:dyDescent="0.2">
      <c r="A7" s="14" t="s">
        <v>69</v>
      </c>
      <c r="B7" s="14"/>
      <c r="D7" s="2" t="s">
        <v>70</v>
      </c>
      <c r="F7" s="2" t="s">
        <v>71</v>
      </c>
      <c r="H7" s="2" t="s">
        <v>72</v>
      </c>
      <c r="J7" s="2" t="s">
        <v>70</v>
      </c>
      <c r="L7" s="2" t="s">
        <v>16</v>
      </c>
    </row>
    <row r="8" spans="1:14" ht="21.95" customHeight="1" x14ac:dyDescent="0.2">
      <c r="A8" s="16" t="s">
        <v>73</v>
      </c>
      <c r="B8" s="16"/>
      <c r="D8" s="22">
        <v>30125670851</v>
      </c>
      <c r="E8" s="21"/>
      <c r="F8" s="22">
        <v>235043526009</v>
      </c>
      <c r="G8" s="21"/>
      <c r="H8" s="22">
        <v>214006711094</v>
      </c>
      <c r="I8" s="21"/>
      <c r="J8" s="22">
        <v>51162485766</v>
      </c>
      <c r="K8" s="21"/>
      <c r="L8" s="23">
        <f>J8/5987544774060*100</f>
        <v>0.85448189026748667</v>
      </c>
      <c r="N8" s="11"/>
    </row>
    <row r="9" spans="1:14" ht="21.95" customHeight="1" x14ac:dyDescent="0.2">
      <c r="A9" s="17" t="s">
        <v>74</v>
      </c>
      <c r="B9" s="17"/>
      <c r="D9" s="25">
        <v>239585</v>
      </c>
      <c r="E9" s="21"/>
      <c r="F9" s="25">
        <v>1970</v>
      </c>
      <c r="G9" s="21"/>
      <c r="H9" s="25">
        <v>0</v>
      </c>
      <c r="I9" s="21"/>
      <c r="J9" s="25">
        <v>241555</v>
      </c>
      <c r="K9" s="21"/>
      <c r="L9" s="34">
        <f t="shared" ref="L9:L15" si="0">J9/5987544774060*100</f>
        <v>4.0342913350142311E-6</v>
      </c>
    </row>
    <row r="10" spans="1:14" ht="21.95" customHeight="1" x14ac:dyDescent="0.2">
      <c r="A10" s="17" t="s">
        <v>75</v>
      </c>
      <c r="B10" s="17"/>
      <c r="D10" s="25">
        <v>21834344</v>
      </c>
      <c r="E10" s="21"/>
      <c r="F10" s="25">
        <v>89363</v>
      </c>
      <c r="G10" s="21"/>
      <c r="H10" s="25">
        <v>0</v>
      </c>
      <c r="I10" s="21"/>
      <c r="J10" s="25">
        <v>21923707</v>
      </c>
      <c r="K10" s="21"/>
      <c r="L10" s="34">
        <f t="shared" si="0"/>
        <v>3.6615520764004405E-4</v>
      </c>
    </row>
    <row r="11" spans="1:14" ht="21.95" customHeight="1" x14ac:dyDescent="0.2">
      <c r="A11" s="17" t="s">
        <v>76</v>
      </c>
      <c r="B11" s="17"/>
      <c r="D11" s="25">
        <v>527442</v>
      </c>
      <c r="E11" s="21"/>
      <c r="F11" s="25">
        <v>2161</v>
      </c>
      <c r="G11" s="21"/>
      <c r="H11" s="25">
        <v>0</v>
      </c>
      <c r="I11" s="21"/>
      <c r="J11" s="25">
        <v>529603</v>
      </c>
      <c r="K11" s="21"/>
      <c r="L11" s="34">
        <f t="shared" si="0"/>
        <v>8.8450779072987178E-6</v>
      </c>
    </row>
    <row r="12" spans="1:14" ht="21.95" customHeight="1" x14ac:dyDescent="0.2">
      <c r="A12" s="17" t="s">
        <v>77</v>
      </c>
      <c r="B12" s="17"/>
      <c r="D12" s="25">
        <v>496000</v>
      </c>
      <c r="E12" s="21"/>
      <c r="F12" s="25">
        <v>0</v>
      </c>
      <c r="G12" s="21"/>
      <c r="H12" s="25">
        <v>0</v>
      </c>
      <c r="I12" s="21"/>
      <c r="J12" s="25">
        <v>496000</v>
      </c>
      <c r="K12" s="21"/>
      <c r="L12" s="34">
        <f t="shared" si="0"/>
        <v>8.283862897340392E-6</v>
      </c>
    </row>
    <row r="13" spans="1:14" ht="21.95" customHeight="1" x14ac:dyDescent="0.2">
      <c r="A13" s="17" t="s">
        <v>78</v>
      </c>
      <c r="B13" s="17"/>
      <c r="D13" s="25">
        <v>427696</v>
      </c>
      <c r="E13" s="21"/>
      <c r="F13" s="25">
        <v>0</v>
      </c>
      <c r="G13" s="21"/>
      <c r="H13" s="25">
        <v>0</v>
      </c>
      <c r="I13" s="21"/>
      <c r="J13" s="25">
        <v>427696</v>
      </c>
      <c r="K13" s="21"/>
      <c r="L13" s="34">
        <f t="shared" si="0"/>
        <v>7.1430948099614853E-6</v>
      </c>
    </row>
    <row r="14" spans="1:14" ht="21.95" customHeight="1" x14ac:dyDescent="0.2">
      <c r="A14" s="17" t="s">
        <v>79</v>
      </c>
      <c r="B14" s="17"/>
      <c r="D14" s="25">
        <v>649945</v>
      </c>
      <c r="E14" s="21"/>
      <c r="F14" s="25">
        <v>0</v>
      </c>
      <c r="G14" s="21"/>
      <c r="H14" s="25">
        <v>216000</v>
      </c>
      <c r="I14" s="21"/>
      <c r="J14" s="25">
        <v>433945</v>
      </c>
      <c r="K14" s="21"/>
      <c r="L14" s="34">
        <f t="shared" si="0"/>
        <v>7.2474614616660825E-6</v>
      </c>
    </row>
    <row r="15" spans="1:14" ht="21.95" customHeight="1" x14ac:dyDescent="0.2">
      <c r="A15" s="18" t="s">
        <v>80</v>
      </c>
      <c r="B15" s="18"/>
      <c r="D15" s="26">
        <v>105029823</v>
      </c>
      <c r="E15" s="21"/>
      <c r="F15" s="26">
        <v>737690318815</v>
      </c>
      <c r="G15" s="21"/>
      <c r="H15" s="26">
        <v>729801864609</v>
      </c>
      <c r="I15" s="21"/>
      <c r="J15" s="26">
        <v>7993484029</v>
      </c>
      <c r="K15" s="21"/>
      <c r="L15" s="34">
        <f t="shared" si="0"/>
        <v>0.13350186646837922</v>
      </c>
    </row>
    <row r="16" spans="1:14" ht="21.95" customHeight="1" x14ac:dyDescent="0.2">
      <c r="A16" s="19" t="s">
        <v>66</v>
      </c>
      <c r="B16" s="19"/>
      <c r="D16" s="27">
        <v>30254875686</v>
      </c>
      <c r="E16" s="21"/>
      <c r="F16" s="27">
        <v>972733938318</v>
      </c>
      <c r="G16" s="21"/>
      <c r="H16" s="27">
        <v>943808791703</v>
      </c>
      <c r="I16" s="21"/>
      <c r="J16" s="27">
        <v>59180022301</v>
      </c>
      <c r="K16" s="21"/>
      <c r="L16" s="28">
        <f>SUM(L8:L15)</f>
        <v>0.98838546573191721</v>
      </c>
    </row>
    <row r="17" spans="4:10" x14ac:dyDescent="0.2">
      <c r="J17" s="11"/>
    </row>
    <row r="18" spans="4:10" x14ac:dyDescent="0.2">
      <c r="E18" s="11"/>
    </row>
    <row r="21" spans="4:10" x14ac:dyDescent="0.2">
      <c r="D21" s="11"/>
    </row>
  </sheetData>
  <mergeCells count="15"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F6:H6"/>
    <mergeCell ref="A5:L5"/>
  </mergeCells>
  <pageMargins left="0.39" right="0.39" top="0.39" bottom="0.39" header="0" footer="0"/>
  <pageSetup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9"/>
  <sheetViews>
    <sheetView rightToLeft="1" view="pageBreakPreview" zoomScale="91" zoomScaleNormal="100" zoomScaleSheetLayoutView="91" workbookViewId="0">
      <selection activeCell="H8" sqref="H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34.28515625" customWidth="1"/>
    <col min="14" max="14" width="19.85546875" customWidth="1"/>
  </cols>
  <sheetData>
    <row r="1" spans="1:14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4" ht="21.95" customHeight="1" x14ac:dyDescent="0.2">
      <c r="A2" s="12" t="s">
        <v>81</v>
      </c>
      <c r="B2" s="12"/>
      <c r="C2" s="12"/>
      <c r="D2" s="12"/>
      <c r="E2" s="12"/>
      <c r="F2" s="12"/>
      <c r="G2" s="12"/>
      <c r="H2" s="12"/>
      <c r="I2" s="12"/>
      <c r="J2" s="12"/>
    </row>
    <row r="3" spans="1:14" ht="21.9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4" spans="1:14" ht="14.65" customHeight="1" x14ac:dyDescent="0.2"/>
    <row r="5" spans="1:14" ht="29.1" customHeight="1" x14ac:dyDescent="0.2">
      <c r="A5" s="41" t="s">
        <v>82</v>
      </c>
      <c r="B5" s="41"/>
      <c r="C5" s="41"/>
      <c r="D5" s="41"/>
      <c r="E5" s="41"/>
      <c r="F5" s="41"/>
      <c r="G5" s="41"/>
      <c r="H5" s="41"/>
      <c r="I5" s="41"/>
      <c r="J5" s="41"/>
    </row>
    <row r="6" spans="1:14" ht="14.65" customHeight="1" x14ac:dyDescent="0.2"/>
    <row r="7" spans="1:14" ht="49.5" customHeight="1" x14ac:dyDescent="0.2">
      <c r="A7" s="14" t="s">
        <v>83</v>
      </c>
      <c r="B7" s="14"/>
      <c r="D7" s="2" t="s">
        <v>84</v>
      </c>
      <c r="F7" s="2" t="s">
        <v>70</v>
      </c>
      <c r="H7" s="2" t="s">
        <v>85</v>
      </c>
      <c r="J7" s="2" t="s">
        <v>86</v>
      </c>
    </row>
    <row r="8" spans="1:14" ht="21.95" customHeight="1" x14ac:dyDescent="0.2">
      <c r="A8" s="16" t="s">
        <v>87</v>
      </c>
      <c r="B8" s="16"/>
      <c r="D8" s="35" t="s">
        <v>88</v>
      </c>
      <c r="E8" s="21"/>
      <c r="F8" s="22">
        <f>'درآمد سرمایه گذاری در سهام'!J89</f>
        <v>383182121394</v>
      </c>
      <c r="G8" s="21"/>
      <c r="H8" s="23">
        <f>F8/F$11*100</f>
        <v>100.30206420040906</v>
      </c>
      <c r="I8" s="21"/>
      <c r="J8" s="23">
        <f>F8/5987544774060*100</f>
        <v>6.3996535450402003</v>
      </c>
      <c r="K8" s="21"/>
      <c r="L8" s="21"/>
      <c r="M8" s="42"/>
      <c r="N8" s="43"/>
    </row>
    <row r="9" spans="1:14" ht="21.95" customHeight="1" x14ac:dyDescent="0.2">
      <c r="A9" s="17" t="s">
        <v>91</v>
      </c>
      <c r="B9" s="17"/>
      <c r="D9" s="36" t="s">
        <v>89</v>
      </c>
      <c r="E9" s="21"/>
      <c r="F9" s="25">
        <f>'سود سپرده بانکی'!G13</f>
        <v>-1431343274</v>
      </c>
      <c r="G9" s="21"/>
      <c r="H9" s="34">
        <f t="shared" ref="H9:H10" si="0">F9/F$11*100</f>
        <v>-0.37466958124059208</v>
      </c>
      <c r="I9" s="21"/>
      <c r="J9" s="34">
        <f t="shared" ref="J9:J10" si="1">F9/5987544774060*100</f>
        <v>-2.3905345646867589E-2</v>
      </c>
      <c r="K9" s="21"/>
      <c r="L9" s="21"/>
      <c r="M9" s="11"/>
      <c r="N9" s="11"/>
    </row>
    <row r="10" spans="1:14" ht="21.95" customHeight="1" x14ac:dyDescent="0.2">
      <c r="A10" s="18" t="s">
        <v>92</v>
      </c>
      <c r="B10" s="18"/>
      <c r="D10" s="36" t="s">
        <v>90</v>
      </c>
      <c r="E10" s="21"/>
      <c r="F10" s="26">
        <f>'سایر درآمدها'!D10</f>
        <v>277372994</v>
      </c>
      <c r="G10" s="21"/>
      <c r="H10" s="34">
        <f t="shared" si="0"/>
        <v>7.260538083153717E-2</v>
      </c>
      <c r="I10" s="21"/>
      <c r="J10" s="34">
        <f t="shared" si="1"/>
        <v>4.6324997050822972E-3</v>
      </c>
      <c r="K10" s="21"/>
      <c r="L10" s="21"/>
      <c r="M10" s="11"/>
      <c r="N10" s="11"/>
    </row>
    <row r="11" spans="1:14" ht="21.95" customHeight="1" thickBot="1" x14ac:dyDescent="0.25">
      <c r="A11" s="19" t="s">
        <v>66</v>
      </c>
      <c r="B11" s="19"/>
      <c r="D11" s="37"/>
      <c r="E11" s="21"/>
      <c r="F11" s="27">
        <f>SUM(F8:F10)</f>
        <v>382028151114</v>
      </c>
      <c r="G11" s="21"/>
      <c r="H11" s="28">
        <f>SUM(H8:H10)</f>
        <v>100</v>
      </c>
      <c r="I11" s="21"/>
      <c r="J11" s="28">
        <f>SUM(J8:J10)</f>
        <v>6.3803806990984153</v>
      </c>
      <c r="K11" s="21"/>
      <c r="L11" s="21"/>
      <c r="M11" s="11"/>
    </row>
    <row r="12" spans="1:14" ht="13.5" thickTop="1" x14ac:dyDescent="0.2">
      <c r="D12" s="21"/>
      <c r="E12" s="21"/>
      <c r="F12" s="21"/>
      <c r="G12" s="21"/>
      <c r="H12" s="21"/>
      <c r="I12" s="21"/>
      <c r="J12" s="21"/>
      <c r="K12" s="21"/>
      <c r="L12" s="21"/>
    </row>
    <row r="13" spans="1:14" x14ac:dyDescent="0.2">
      <c r="D13" s="21"/>
      <c r="E13" s="21"/>
      <c r="F13" s="21"/>
      <c r="G13" s="21"/>
      <c r="H13" s="21"/>
      <c r="I13" s="21"/>
      <c r="J13" s="21"/>
      <c r="K13" s="21"/>
      <c r="L13" s="21"/>
    </row>
    <row r="14" spans="1:14" x14ac:dyDescent="0.2">
      <c r="D14" s="21"/>
      <c r="E14" s="21"/>
      <c r="F14" s="21"/>
      <c r="G14" s="21"/>
      <c r="H14" s="21"/>
      <c r="I14" s="21"/>
      <c r="J14" s="21"/>
      <c r="K14" s="21"/>
      <c r="L14" s="21"/>
    </row>
    <row r="15" spans="1:14" x14ac:dyDescent="0.2">
      <c r="D15" s="21"/>
      <c r="E15" s="21"/>
      <c r="F15" s="30"/>
      <c r="G15" s="21"/>
      <c r="H15" s="21"/>
      <c r="I15" s="21"/>
      <c r="J15" s="21"/>
      <c r="K15" s="21"/>
      <c r="L15" s="21"/>
    </row>
    <row r="16" spans="1:14" ht="35.25" customHeight="1" x14ac:dyDescent="0.2">
      <c r="D16" s="25"/>
      <c r="E16" s="25"/>
    </row>
    <row r="17" spans="4:6" ht="18.75" x14ac:dyDescent="0.2">
      <c r="D17" s="25"/>
      <c r="E17" s="25"/>
    </row>
    <row r="18" spans="4:6" ht="18.75" x14ac:dyDescent="0.2">
      <c r="D18" s="25"/>
      <c r="E18" s="25"/>
    </row>
    <row r="19" spans="4:6" ht="18.75" x14ac:dyDescent="0.2">
      <c r="D19" s="25"/>
      <c r="E19" s="25"/>
    </row>
    <row r="20" spans="4:6" ht="18.75" x14ac:dyDescent="0.2">
      <c r="D20" s="25"/>
      <c r="E20" s="25"/>
    </row>
    <row r="21" spans="4:6" ht="18.75" x14ac:dyDescent="0.2">
      <c r="D21" s="25"/>
      <c r="E21" s="25"/>
    </row>
    <row r="22" spans="4:6" ht="18.75" x14ac:dyDescent="0.2">
      <c r="D22" s="25"/>
      <c r="E22" s="25"/>
    </row>
    <row r="23" spans="4:6" ht="18.75" x14ac:dyDescent="0.2">
      <c r="D23" s="25"/>
      <c r="E23" s="25"/>
    </row>
    <row r="24" spans="4:6" ht="18.75" x14ac:dyDescent="0.2">
      <c r="D24" s="25"/>
      <c r="E24" s="25"/>
    </row>
    <row r="25" spans="4:6" ht="18.75" x14ac:dyDescent="0.2">
      <c r="D25" s="25"/>
      <c r="E25" s="25"/>
    </row>
    <row r="26" spans="4:6" ht="18.75" x14ac:dyDescent="0.2">
      <c r="D26" s="25"/>
      <c r="E26" s="25"/>
      <c r="F26" s="25"/>
    </row>
    <row r="27" spans="4:6" ht="18.75" x14ac:dyDescent="0.2">
      <c r="D27" s="25"/>
      <c r="E27" s="25"/>
      <c r="F27" s="25"/>
    </row>
    <row r="28" spans="4:6" ht="18.75" x14ac:dyDescent="0.2">
      <c r="D28" s="25"/>
      <c r="E28" s="25"/>
      <c r="F28" s="25"/>
    </row>
    <row r="29" spans="4:6" ht="18.75" x14ac:dyDescent="0.2">
      <c r="D29" s="25"/>
      <c r="E29" s="25"/>
      <c r="F29" s="25"/>
    </row>
  </sheetData>
  <mergeCells count="9">
    <mergeCell ref="A1:J1"/>
    <mergeCell ref="A2:J2"/>
    <mergeCell ref="A3:J3"/>
    <mergeCell ref="A7:B7"/>
    <mergeCell ref="A11:B11"/>
    <mergeCell ref="A5:J5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rightToLeft="1" view="pageBreakPreview" zoomScale="115" zoomScaleNormal="100" zoomScaleSheetLayoutView="115" workbookViewId="0">
      <selection activeCell="F8" sqref="F8:F12"/>
    </sheetView>
  </sheetViews>
  <sheetFormatPr defaultRowHeight="12.75" x14ac:dyDescent="0.2"/>
  <cols>
    <col min="1" max="1" width="5.140625" customWidth="1"/>
    <col min="2" max="2" width="53.1406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6" ht="29.1" customHeight="1" x14ac:dyDescent="0.2">
      <c r="A1" s="12" t="s">
        <v>0</v>
      </c>
      <c r="B1" s="12"/>
      <c r="C1" s="12"/>
      <c r="D1" s="12"/>
      <c r="E1" s="12"/>
      <c r="F1" s="12"/>
    </row>
    <row r="2" spans="1:6" ht="21.95" customHeight="1" x14ac:dyDescent="0.2">
      <c r="A2" s="12" t="s">
        <v>81</v>
      </c>
      <c r="B2" s="12"/>
      <c r="C2" s="12"/>
      <c r="D2" s="12"/>
      <c r="E2" s="12"/>
      <c r="F2" s="12"/>
    </row>
    <row r="3" spans="1:6" ht="21.95" customHeight="1" x14ac:dyDescent="0.2">
      <c r="A3" s="12" t="s">
        <v>2</v>
      </c>
      <c r="B3" s="12"/>
      <c r="C3" s="12"/>
      <c r="D3" s="12"/>
      <c r="E3" s="12"/>
      <c r="F3" s="12"/>
    </row>
    <row r="4" spans="1:6" ht="14.65" customHeight="1" x14ac:dyDescent="0.2"/>
    <row r="5" spans="1:6" ht="14.65" customHeight="1" x14ac:dyDescent="0.2">
      <c r="A5" s="13" t="s">
        <v>133</v>
      </c>
      <c r="B5" s="13"/>
      <c r="C5" s="13"/>
      <c r="D5" s="13"/>
      <c r="E5" s="13"/>
      <c r="F5" s="13"/>
    </row>
    <row r="6" spans="1:6" ht="14.65" customHeight="1" x14ac:dyDescent="0.2">
      <c r="A6" s="1"/>
      <c r="B6" s="1"/>
      <c r="C6" s="1"/>
      <c r="D6" s="1"/>
      <c r="E6" s="1"/>
      <c r="F6" s="1"/>
    </row>
    <row r="7" spans="1:6" ht="14.65" customHeight="1" x14ac:dyDescent="0.2">
      <c r="A7" s="14" t="s">
        <v>134</v>
      </c>
      <c r="B7" s="14"/>
      <c r="D7" s="14" t="s">
        <v>94</v>
      </c>
      <c r="E7" s="14"/>
      <c r="F7" s="2" t="s">
        <v>95</v>
      </c>
    </row>
    <row r="8" spans="1:6" ht="21.95" customHeight="1" x14ac:dyDescent="0.2">
      <c r="A8" s="16" t="s">
        <v>73</v>
      </c>
      <c r="B8" s="16"/>
      <c r="D8" s="22">
        <v>-1464060191</v>
      </c>
      <c r="E8" s="21"/>
      <c r="F8" s="22">
        <v>37300363</v>
      </c>
    </row>
    <row r="9" spans="1:6" ht="21.95" customHeight="1" x14ac:dyDescent="0.2">
      <c r="A9" s="17" t="s">
        <v>74</v>
      </c>
      <c r="B9" s="17"/>
      <c r="D9" s="25">
        <v>-1221</v>
      </c>
      <c r="E9" s="21"/>
      <c r="F9" s="25">
        <v>15633</v>
      </c>
    </row>
    <row r="10" spans="1:6" ht="21.95" customHeight="1" x14ac:dyDescent="0.2">
      <c r="A10" s="17" t="s">
        <v>75</v>
      </c>
      <c r="B10" s="17"/>
      <c r="D10" s="25">
        <v>89487</v>
      </c>
      <c r="E10" s="21"/>
      <c r="F10" s="25">
        <v>743473</v>
      </c>
    </row>
    <row r="11" spans="1:6" ht="21.95" customHeight="1" x14ac:dyDescent="0.2">
      <c r="A11" s="17" t="s">
        <v>76</v>
      </c>
      <c r="B11" s="17"/>
      <c r="D11" s="25">
        <v>2161</v>
      </c>
      <c r="E11" s="21"/>
      <c r="F11" s="25">
        <v>30034</v>
      </c>
    </row>
    <row r="12" spans="1:6" ht="21.95" customHeight="1" x14ac:dyDescent="0.2">
      <c r="A12" s="18" t="s">
        <v>80</v>
      </c>
      <c r="B12" s="18"/>
      <c r="D12" s="26">
        <v>32626465</v>
      </c>
      <c r="E12" s="21"/>
      <c r="F12" s="26">
        <v>50820731</v>
      </c>
    </row>
    <row r="13" spans="1:6" ht="21.95" customHeight="1" thickBot="1" x14ac:dyDescent="0.25">
      <c r="A13" s="19" t="s">
        <v>66</v>
      </c>
      <c r="B13" s="19"/>
      <c r="D13" s="32">
        <v>-1431343299</v>
      </c>
      <c r="E13" s="21"/>
      <c r="F13" s="27">
        <f>SUM(F8:F12)</f>
        <v>88910234</v>
      </c>
    </row>
    <row r="14" spans="1:6" ht="13.5" thickTop="1" x14ac:dyDescent="0.2"/>
  </sheetData>
  <mergeCells count="12">
    <mergeCell ref="A13:B13"/>
    <mergeCell ref="A5:F5"/>
    <mergeCell ref="A7:B7"/>
    <mergeCell ref="A8:B8"/>
    <mergeCell ref="A9:B9"/>
    <mergeCell ref="A10:B10"/>
    <mergeCell ref="A11:B11"/>
    <mergeCell ref="A1:F1"/>
    <mergeCell ref="A2:F2"/>
    <mergeCell ref="A3:F3"/>
    <mergeCell ref="D7:E7"/>
    <mergeCell ref="A12:B12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0"/>
  <sheetViews>
    <sheetView rightToLeft="1" view="pageBreakPreview" zoomScale="130" zoomScaleNormal="100" zoomScaleSheetLayoutView="130" workbookViewId="0">
      <selection activeCell="F7" sqref="F7:F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8" ht="29.1" customHeight="1" x14ac:dyDescent="0.2">
      <c r="A1" s="12" t="s">
        <v>0</v>
      </c>
      <c r="B1" s="12"/>
      <c r="C1" s="12"/>
      <c r="D1" s="12"/>
      <c r="E1" s="12"/>
      <c r="F1" s="12"/>
    </row>
    <row r="2" spans="1:8" ht="21.95" customHeight="1" x14ac:dyDescent="0.2">
      <c r="A2" s="12" t="s">
        <v>81</v>
      </c>
      <c r="B2" s="12"/>
      <c r="C2" s="12"/>
      <c r="D2" s="12"/>
      <c r="E2" s="12"/>
      <c r="F2" s="12"/>
    </row>
    <row r="3" spans="1:8" ht="21.95" customHeight="1" x14ac:dyDescent="0.2">
      <c r="A3" s="12" t="s">
        <v>2</v>
      </c>
      <c r="B3" s="12"/>
      <c r="C3" s="12"/>
      <c r="D3" s="12"/>
      <c r="E3" s="12"/>
      <c r="F3" s="12"/>
    </row>
    <row r="4" spans="1:8" ht="14.65" customHeight="1" x14ac:dyDescent="0.2"/>
    <row r="5" spans="1:8" ht="29.1" customHeight="1" x14ac:dyDescent="0.2">
      <c r="A5" s="13" t="s">
        <v>92</v>
      </c>
      <c r="B5" s="13"/>
      <c r="C5" s="13"/>
      <c r="D5" s="13"/>
      <c r="E5" s="13"/>
      <c r="F5" s="13"/>
    </row>
    <row r="6" spans="1:8" ht="14.65" customHeight="1" x14ac:dyDescent="0.2">
      <c r="A6" s="14" t="s">
        <v>92</v>
      </c>
      <c r="B6" s="14"/>
      <c r="D6" s="2" t="s">
        <v>94</v>
      </c>
      <c r="F6" s="2" t="s">
        <v>7</v>
      </c>
    </row>
    <row r="7" spans="1:8" ht="21.95" customHeight="1" x14ac:dyDescent="0.2">
      <c r="A7" s="16" t="s">
        <v>92</v>
      </c>
      <c r="B7" s="16"/>
      <c r="D7" s="22">
        <v>1394</v>
      </c>
      <c r="E7" s="21"/>
      <c r="F7" s="22">
        <v>3036096730</v>
      </c>
      <c r="G7" s="21"/>
      <c r="H7" s="21"/>
    </row>
    <row r="8" spans="1:8" ht="21.95" customHeight="1" x14ac:dyDescent="0.2">
      <c r="A8" s="17" t="s">
        <v>135</v>
      </c>
      <c r="B8" s="17"/>
      <c r="D8" s="25">
        <v>0</v>
      </c>
      <c r="E8" s="21"/>
      <c r="F8" s="25">
        <v>815</v>
      </c>
      <c r="G8" s="21"/>
      <c r="H8" s="21"/>
    </row>
    <row r="9" spans="1:8" ht="21.95" customHeight="1" x14ac:dyDescent="0.2">
      <c r="A9" s="18" t="s">
        <v>136</v>
      </c>
      <c r="B9" s="18"/>
      <c r="D9" s="26">
        <v>277371600</v>
      </c>
      <c r="E9" s="21"/>
      <c r="F9" s="26">
        <v>1437899755</v>
      </c>
      <c r="G9" s="21"/>
      <c r="H9" s="21"/>
    </row>
    <row r="10" spans="1:8" ht="21.95" customHeight="1" x14ac:dyDescent="0.2">
      <c r="A10" s="19" t="s">
        <v>66</v>
      </c>
      <c r="B10" s="19"/>
      <c r="D10" s="27">
        <v>277372994</v>
      </c>
      <c r="E10" s="21"/>
      <c r="F10" s="27">
        <v>4473997300</v>
      </c>
      <c r="G10" s="21"/>
      <c r="H10" s="21"/>
    </row>
  </sheetData>
  <mergeCells count="9">
    <mergeCell ref="A8:B8"/>
    <mergeCell ref="A9:B9"/>
    <mergeCell ref="A10:B10"/>
    <mergeCell ref="A5:F5"/>
    <mergeCell ref="A1:F1"/>
    <mergeCell ref="A2:F2"/>
    <mergeCell ref="A3:F3"/>
    <mergeCell ref="A6:B6"/>
    <mergeCell ref="A7:B7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9"/>
  <sheetViews>
    <sheetView rightToLeft="1" view="pageBreakPreview" zoomScaleNormal="100" zoomScaleSheetLayoutView="100" workbookViewId="0">
      <selection activeCell="C18" sqref="C18:F20"/>
    </sheetView>
  </sheetViews>
  <sheetFormatPr defaultRowHeight="12.75" x14ac:dyDescent="0.2"/>
  <cols>
    <col min="1" max="1" width="66" customWidth="1"/>
    <col min="2" max="2" width="1.28515625" customWidth="1"/>
    <col min="3" max="3" width="15.42578125" bestFit="1" customWidth="1"/>
    <col min="4" max="4" width="1.28515625" customWidth="1"/>
    <col min="5" max="5" width="14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1.95" customHeight="1" x14ac:dyDescent="0.2">
      <c r="A2" s="12" t="s">
        <v>81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1.9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4.65" customHeight="1" x14ac:dyDescent="0.2"/>
    <row r="5" spans="1:13" ht="14.65" customHeight="1" x14ac:dyDescent="0.2">
      <c r="A5" s="13" t="s">
        <v>171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4.65" customHeight="1" x14ac:dyDescent="0.2">
      <c r="A6" s="14" t="s">
        <v>83</v>
      </c>
      <c r="C6" s="14" t="s">
        <v>94</v>
      </c>
      <c r="D6" s="14"/>
      <c r="E6" s="14"/>
      <c r="F6" s="14"/>
      <c r="G6" s="14"/>
      <c r="I6" s="14" t="s">
        <v>95</v>
      </c>
      <c r="J6" s="14"/>
      <c r="K6" s="14"/>
      <c r="L6" s="14"/>
      <c r="M6" s="14"/>
    </row>
    <row r="7" spans="1:13" ht="29.1" customHeight="1" x14ac:dyDescent="0.2">
      <c r="A7" s="14"/>
      <c r="C7" s="10" t="s">
        <v>169</v>
      </c>
      <c r="D7" s="3"/>
      <c r="E7" s="10" t="s">
        <v>142</v>
      </c>
      <c r="F7" s="3"/>
      <c r="G7" s="10" t="s">
        <v>170</v>
      </c>
      <c r="I7" s="10" t="s">
        <v>169</v>
      </c>
      <c r="J7" s="3"/>
      <c r="K7" s="10" t="s">
        <v>142</v>
      </c>
      <c r="L7" s="3"/>
      <c r="M7" s="10" t="s">
        <v>170</v>
      </c>
    </row>
    <row r="8" spans="1:13" ht="21.95" customHeight="1" x14ac:dyDescent="0.2">
      <c r="A8" s="5" t="s">
        <v>73</v>
      </c>
      <c r="C8" s="22">
        <v>-1464060191</v>
      </c>
      <c r="D8" s="21"/>
      <c r="E8" s="22">
        <v>0</v>
      </c>
      <c r="F8" s="21"/>
      <c r="G8" s="22">
        <f>C8-E8</f>
        <v>-1464060191</v>
      </c>
      <c r="H8" s="21"/>
      <c r="I8" s="22">
        <v>37300363</v>
      </c>
      <c r="J8" s="21"/>
      <c r="K8" s="22">
        <v>0</v>
      </c>
      <c r="L8" s="21"/>
      <c r="M8" s="22">
        <f>I8-K8</f>
        <v>37300363</v>
      </c>
    </row>
    <row r="9" spans="1:13" ht="21.95" customHeight="1" x14ac:dyDescent="0.2">
      <c r="A9" s="6" t="s">
        <v>74</v>
      </c>
      <c r="C9" s="25">
        <v>-1221</v>
      </c>
      <c r="D9" s="21"/>
      <c r="E9" s="25">
        <v>-25</v>
      </c>
      <c r="F9" s="21"/>
      <c r="G9" s="37">
        <f t="shared" ref="G9:G12" si="0">C9-E9</f>
        <v>-1196</v>
      </c>
      <c r="H9" s="21"/>
      <c r="I9" s="25">
        <v>15633</v>
      </c>
      <c r="J9" s="21"/>
      <c r="K9" s="25">
        <v>1</v>
      </c>
      <c r="L9" s="21"/>
      <c r="M9" s="37">
        <f t="shared" ref="M9:M12" si="1">I9-K9</f>
        <v>15632</v>
      </c>
    </row>
    <row r="10" spans="1:13" ht="21.95" customHeight="1" x14ac:dyDescent="0.2">
      <c r="A10" s="6" t="s">
        <v>75</v>
      </c>
      <c r="C10" s="25">
        <v>89487</v>
      </c>
      <c r="D10" s="21"/>
      <c r="E10" s="25">
        <v>0</v>
      </c>
      <c r="F10" s="21"/>
      <c r="G10" s="37">
        <f t="shared" si="0"/>
        <v>89487</v>
      </c>
      <c r="H10" s="21"/>
      <c r="I10" s="25">
        <v>743473</v>
      </c>
      <c r="J10" s="21"/>
      <c r="K10" s="25">
        <f>156+344</f>
        <v>500</v>
      </c>
      <c r="L10" s="21"/>
      <c r="M10" s="37">
        <f t="shared" si="1"/>
        <v>742973</v>
      </c>
    </row>
    <row r="11" spans="1:13" ht="21.95" customHeight="1" x14ac:dyDescent="0.2">
      <c r="A11" s="6" t="s">
        <v>76</v>
      </c>
      <c r="C11" s="25">
        <v>2161</v>
      </c>
      <c r="D11" s="21"/>
      <c r="E11" s="25">
        <v>0</v>
      </c>
      <c r="F11" s="21"/>
      <c r="G11" s="37">
        <f t="shared" si="0"/>
        <v>2161</v>
      </c>
      <c r="H11" s="21"/>
      <c r="I11" s="25">
        <v>30034</v>
      </c>
      <c r="J11" s="21"/>
      <c r="K11" s="25">
        <v>0</v>
      </c>
      <c r="L11" s="21"/>
      <c r="M11" s="37">
        <f t="shared" si="1"/>
        <v>30034</v>
      </c>
    </row>
    <row r="12" spans="1:13" ht="21.95" customHeight="1" x14ac:dyDescent="0.2">
      <c r="A12" s="7" t="s">
        <v>80</v>
      </c>
      <c r="C12" s="26">
        <v>32626465</v>
      </c>
      <c r="D12" s="21"/>
      <c r="E12" s="26">
        <v>0</v>
      </c>
      <c r="F12" s="21"/>
      <c r="G12" s="37">
        <f t="shared" si="0"/>
        <v>32626465</v>
      </c>
      <c r="H12" s="21"/>
      <c r="I12" s="26">
        <v>50820731</v>
      </c>
      <c r="J12" s="21"/>
      <c r="K12" s="26">
        <v>0</v>
      </c>
      <c r="L12" s="21"/>
      <c r="M12" s="37">
        <f t="shared" si="1"/>
        <v>50820731</v>
      </c>
    </row>
    <row r="13" spans="1:13" ht="21.95" customHeight="1" x14ac:dyDescent="0.2">
      <c r="A13" s="9" t="s">
        <v>66</v>
      </c>
      <c r="C13" s="27">
        <v>-1431343299</v>
      </c>
      <c r="D13" s="21"/>
      <c r="E13" s="27">
        <v>-25</v>
      </c>
      <c r="F13" s="21"/>
      <c r="G13" s="27">
        <f>SUM(G8:G12)</f>
        <v>-1431343274</v>
      </c>
      <c r="H13" s="21"/>
      <c r="I13" s="27">
        <v>88910234</v>
      </c>
      <c r="J13" s="21"/>
      <c r="K13" s="27">
        <f>SUM(K8:K12)</f>
        <v>501</v>
      </c>
      <c r="L13" s="21"/>
      <c r="M13" s="27">
        <f>SUM(M8:M12)</f>
        <v>88909733</v>
      </c>
    </row>
    <row r="14" spans="1:13" x14ac:dyDescent="0.2"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x14ac:dyDescent="0.2"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x14ac:dyDescent="0.2">
      <c r="I16" s="11"/>
      <c r="M16" s="11"/>
    </row>
    <row r="17" spans="3:5" x14ac:dyDescent="0.2">
      <c r="C17" s="11"/>
    </row>
    <row r="19" spans="3:5" x14ac:dyDescent="0.2">
      <c r="E19" s="1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104"/>
  <sheetViews>
    <sheetView rightToLeft="1" view="pageBreakPreview" topLeftCell="A76" zoomScale="106" zoomScaleNormal="100" zoomScaleSheetLayoutView="106" workbookViewId="0">
      <selection activeCell="L7" sqref="L7:W7"/>
    </sheetView>
  </sheetViews>
  <sheetFormatPr defaultRowHeight="12.75" x14ac:dyDescent="0.2"/>
  <cols>
    <col min="1" max="1" width="5.42578125" bestFit="1" customWidth="1"/>
    <col min="2" max="2" width="18.140625" customWidth="1"/>
    <col min="3" max="3" width="1.28515625" customWidth="1"/>
    <col min="4" max="4" width="12.28515625" bestFit="1" customWidth="1"/>
    <col min="5" max="5" width="1.28515625" customWidth="1"/>
    <col min="6" max="6" width="17.140625" bestFit="1" customWidth="1"/>
    <col min="7" max="7" width="1.28515625" customWidth="1"/>
    <col min="8" max="8" width="17.140625" bestFit="1" customWidth="1"/>
    <col min="9" max="9" width="1.28515625" customWidth="1"/>
    <col min="10" max="10" width="17.140625" bestFit="1" customWidth="1"/>
    <col min="11" max="11" width="1.28515625" customWidth="1"/>
    <col min="12" max="12" width="18.7109375" customWidth="1"/>
    <col min="13" max="13" width="1.28515625" customWidth="1"/>
    <col min="14" max="14" width="17.140625" bestFit="1" customWidth="1"/>
    <col min="15" max="16" width="1.28515625" customWidth="1"/>
    <col min="17" max="17" width="19" bestFit="1" customWidth="1"/>
    <col min="18" max="18" width="1.28515625" customWidth="1"/>
    <col min="19" max="19" width="16.7109375" bestFit="1" customWidth="1"/>
    <col min="20" max="20" width="1.28515625" customWidth="1"/>
    <col min="21" max="21" width="19" bestFit="1" customWidth="1"/>
    <col min="22" max="22" width="1.28515625" customWidth="1"/>
    <col min="23" max="23" width="17.28515625" bestFit="1" customWidth="1"/>
    <col min="24" max="24" width="21" customWidth="1"/>
  </cols>
  <sheetData>
    <row r="1" spans="1:24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4" ht="21.95" customHeight="1" x14ac:dyDescent="0.2">
      <c r="A2" s="12" t="s">
        <v>81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4" ht="21.9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4" ht="14.65" customHeight="1" x14ac:dyDescent="0.2"/>
    <row r="5" spans="1:24" ht="14.65" customHeight="1" x14ac:dyDescent="0.2">
      <c r="A5" s="13" t="s">
        <v>93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4" ht="14.65" customHeight="1" x14ac:dyDescent="0.2">
      <c r="D6" s="14" t="s">
        <v>94</v>
      </c>
      <c r="E6" s="14"/>
      <c r="F6" s="14"/>
      <c r="G6" s="14"/>
      <c r="H6" s="14"/>
      <c r="I6" s="14"/>
      <c r="J6" s="14"/>
      <c r="K6" s="14"/>
      <c r="L6" s="14"/>
      <c r="N6" s="14" t="s">
        <v>95</v>
      </c>
      <c r="O6" s="14"/>
      <c r="P6" s="14"/>
      <c r="Q6" s="14"/>
      <c r="R6" s="14"/>
      <c r="S6" s="14"/>
      <c r="T6" s="14"/>
      <c r="U6" s="14"/>
      <c r="V6" s="14"/>
      <c r="W6" s="14"/>
    </row>
    <row r="7" spans="1:24" ht="20.25" customHeight="1" x14ac:dyDescent="0.2">
      <c r="A7" s="14" t="s">
        <v>96</v>
      </c>
      <c r="B7" s="14"/>
      <c r="D7" s="2" t="s">
        <v>97</v>
      </c>
      <c r="F7" s="2" t="s">
        <v>98</v>
      </c>
      <c r="H7" s="2" t="s">
        <v>99</v>
      </c>
      <c r="J7" s="4" t="s">
        <v>70</v>
      </c>
      <c r="K7" s="3"/>
      <c r="L7" s="46" t="s">
        <v>85</v>
      </c>
      <c r="M7" s="44"/>
      <c r="N7" s="47" t="s">
        <v>97</v>
      </c>
      <c r="O7" s="44"/>
      <c r="P7" s="48" t="s">
        <v>98</v>
      </c>
      <c r="Q7" s="48"/>
      <c r="R7" s="44"/>
      <c r="S7" s="47" t="s">
        <v>99</v>
      </c>
      <c r="T7" s="44"/>
      <c r="U7" s="46" t="s">
        <v>70</v>
      </c>
      <c r="V7" s="49"/>
      <c r="W7" s="46" t="s">
        <v>85</v>
      </c>
    </row>
    <row r="8" spans="1:24" ht="21.95" customHeight="1" x14ac:dyDescent="0.2">
      <c r="A8" s="16" t="s">
        <v>38</v>
      </c>
      <c r="B8" s="16"/>
      <c r="D8" s="22">
        <v>0</v>
      </c>
      <c r="E8" s="21"/>
      <c r="F8" s="22">
        <v>0</v>
      </c>
      <c r="G8" s="21"/>
      <c r="H8" s="22">
        <f>'درآمد ناشی از فروش'!I8</f>
        <v>12805625985</v>
      </c>
      <c r="I8" s="21"/>
      <c r="J8" s="22">
        <f>D8+F8+H8</f>
        <v>12805625985</v>
      </c>
      <c r="K8" s="21"/>
      <c r="L8" s="23">
        <f>J8/382028151114*100</f>
        <v>3.3520110880987684</v>
      </c>
      <c r="M8" s="21"/>
      <c r="N8" s="22">
        <v>0</v>
      </c>
      <c r="O8" s="21"/>
      <c r="P8" s="20">
        <v>0</v>
      </c>
      <c r="Q8" s="20"/>
      <c r="R8" s="21"/>
      <c r="S8" s="22">
        <v>43685478020</v>
      </c>
      <c r="T8" s="21"/>
      <c r="U8" s="22">
        <f>N8+P8+S8</f>
        <v>43685478020</v>
      </c>
      <c r="V8" s="21"/>
      <c r="W8" s="23">
        <f>U8/1744369997626*100</f>
        <v>2.5043699490047264</v>
      </c>
      <c r="X8" s="21"/>
    </row>
    <row r="9" spans="1:24" ht="21.95" customHeight="1" x14ac:dyDescent="0.2">
      <c r="A9" s="17" t="s">
        <v>30</v>
      </c>
      <c r="B9" s="17"/>
      <c r="D9" s="25">
        <v>0</v>
      </c>
      <c r="E9" s="21"/>
      <c r="F9" s="25">
        <v>0</v>
      </c>
      <c r="G9" s="21"/>
      <c r="H9" s="25">
        <f>'درآمد ناشی از فروش'!I9</f>
        <v>4585216621</v>
      </c>
      <c r="I9" s="21"/>
      <c r="J9" s="37">
        <f t="shared" ref="J9:J72" si="0">D9+F9+H9</f>
        <v>4585216621</v>
      </c>
      <c r="K9" s="21"/>
      <c r="L9" s="34">
        <f t="shared" ref="L9:L72" si="1">J9/382028151114*100</f>
        <v>1.2002300374015469</v>
      </c>
      <c r="M9" s="21"/>
      <c r="N9" s="25">
        <v>10000000000</v>
      </c>
      <c r="O9" s="21"/>
      <c r="P9" s="24">
        <v>0</v>
      </c>
      <c r="Q9" s="24"/>
      <c r="R9" s="21"/>
      <c r="S9" s="25">
        <v>30251854181</v>
      </c>
      <c r="T9" s="21"/>
      <c r="U9" s="37">
        <f t="shared" ref="U9:U72" si="2">N9+P9+S9</f>
        <v>40251854181</v>
      </c>
      <c r="V9" s="21"/>
      <c r="W9" s="34">
        <f t="shared" ref="W9:W72" si="3">U9/1744369997626*100</f>
        <v>2.3075296087286956</v>
      </c>
      <c r="X9" s="21"/>
    </row>
    <row r="10" spans="1:24" ht="21.95" customHeight="1" x14ac:dyDescent="0.2">
      <c r="A10" s="17" t="s">
        <v>29</v>
      </c>
      <c r="B10" s="17"/>
      <c r="D10" s="25">
        <v>0</v>
      </c>
      <c r="E10" s="21"/>
      <c r="F10" s="25">
        <v>0</v>
      </c>
      <c r="G10" s="21"/>
      <c r="H10" s="25">
        <f>'درآمد ناشی از فروش'!I10</f>
        <v>-22984368376</v>
      </c>
      <c r="I10" s="21"/>
      <c r="J10" s="37">
        <f t="shared" si="0"/>
        <v>-22984368376</v>
      </c>
      <c r="K10" s="21"/>
      <c r="L10" s="34">
        <f t="shared" si="1"/>
        <v>-6.0164069870184242</v>
      </c>
      <c r="M10" s="21"/>
      <c r="N10" s="25">
        <v>0</v>
      </c>
      <c r="O10" s="21"/>
      <c r="P10" s="24">
        <v>0</v>
      </c>
      <c r="Q10" s="24"/>
      <c r="R10" s="21"/>
      <c r="S10" s="25">
        <v>0</v>
      </c>
      <c r="T10" s="21"/>
      <c r="U10" s="37">
        <f t="shared" si="2"/>
        <v>0</v>
      </c>
      <c r="V10" s="21"/>
      <c r="W10" s="34">
        <f t="shared" si="3"/>
        <v>0</v>
      </c>
      <c r="X10" s="21"/>
    </row>
    <row r="11" spans="1:24" ht="21.95" customHeight="1" x14ac:dyDescent="0.2">
      <c r="A11" s="17" t="s">
        <v>49</v>
      </c>
      <c r="B11" s="17"/>
      <c r="D11" s="25">
        <v>0</v>
      </c>
      <c r="E11" s="21"/>
      <c r="F11" s="25">
        <v>0</v>
      </c>
      <c r="G11" s="21"/>
      <c r="H11" s="25">
        <f>'درآمد ناشی از فروش'!I11</f>
        <v>11453444172</v>
      </c>
      <c r="I11" s="21"/>
      <c r="J11" s="37">
        <f t="shared" si="0"/>
        <v>11453444172</v>
      </c>
      <c r="K11" s="21"/>
      <c r="L11" s="34">
        <f t="shared" si="1"/>
        <v>2.9980628753670588</v>
      </c>
      <c r="M11" s="21"/>
      <c r="N11" s="25">
        <v>0</v>
      </c>
      <c r="O11" s="21"/>
      <c r="P11" s="24">
        <v>0</v>
      </c>
      <c r="Q11" s="24"/>
      <c r="R11" s="21"/>
      <c r="S11" s="25">
        <v>17514287648</v>
      </c>
      <c r="T11" s="21"/>
      <c r="U11" s="37">
        <f t="shared" si="2"/>
        <v>17514287648</v>
      </c>
      <c r="V11" s="21"/>
      <c r="W11" s="34">
        <f t="shared" si="3"/>
        <v>1.0040465997372157</v>
      </c>
      <c r="X11" s="21"/>
    </row>
    <row r="12" spans="1:24" ht="21.95" customHeight="1" x14ac:dyDescent="0.2">
      <c r="A12" s="17" t="s">
        <v>42</v>
      </c>
      <c r="B12" s="17"/>
      <c r="D12" s="25">
        <v>0</v>
      </c>
      <c r="E12" s="21"/>
      <c r="F12" s="25">
        <v>-313676611</v>
      </c>
      <c r="G12" s="21"/>
      <c r="H12" s="25">
        <v>18319382961</v>
      </c>
      <c r="I12" s="21"/>
      <c r="J12" s="37">
        <f t="shared" si="0"/>
        <v>18005706350</v>
      </c>
      <c r="K12" s="21"/>
      <c r="L12" s="34">
        <f t="shared" si="1"/>
        <v>4.7131883599402506</v>
      </c>
      <c r="M12" s="21"/>
      <c r="N12" s="25">
        <v>2325400000</v>
      </c>
      <c r="O12" s="21"/>
      <c r="P12" s="24">
        <v>5603834209</v>
      </c>
      <c r="Q12" s="24"/>
      <c r="R12" s="21"/>
      <c r="S12" s="25">
        <v>16322331801</v>
      </c>
      <c r="T12" s="21"/>
      <c r="U12" s="37">
        <f t="shared" si="2"/>
        <v>24251566010</v>
      </c>
      <c r="V12" s="21"/>
      <c r="W12" s="34">
        <f t="shared" si="3"/>
        <v>1.3902764919716095</v>
      </c>
      <c r="X12" s="21"/>
    </row>
    <row r="13" spans="1:24" ht="21.95" customHeight="1" x14ac:dyDescent="0.2">
      <c r="A13" s="17" t="s">
        <v>28</v>
      </c>
      <c r="B13" s="17"/>
      <c r="D13" s="25">
        <v>0</v>
      </c>
      <c r="E13" s="21"/>
      <c r="F13" s="25">
        <v>-289083060</v>
      </c>
      <c r="G13" s="21"/>
      <c r="H13" s="25">
        <v>2316945114</v>
      </c>
      <c r="I13" s="21"/>
      <c r="J13" s="37">
        <f t="shared" si="0"/>
        <v>2027862054</v>
      </c>
      <c r="K13" s="21"/>
      <c r="L13" s="34">
        <f t="shared" si="1"/>
        <v>0.53081482296179561</v>
      </c>
      <c r="M13" s="21"/>
      <c r="N13" s="25">
        <v>0</v>
      </c>
      <c r="O13" s="21"/>
      <c r="P13" s="24">
        <v>1422300060</v>
      </c>
      <c r="Q13" s="24"/>
      <c r="R13" s="21"/>
      <c r="S13" s="25">
        <v>2316945114</v>
      </c>
      <c r="T13" s="21"/>
      <c r="U13" s="37">
        <f t="shared" si="2"/>
        <v>3739245174</v>
      </c>
      <c r="V13" s="21"/>
      <c r="W13" s="34">
        <f t="shared" si="3"/>
        <v>0.21436078235058648</v>
      </c>
      <c r="X13" s="21"/>
    </row>
    <row r="14" spans="1:24" ht="21.95" customHeight="1" x14ac:dyDescent="0.2">
      <c r="A14" s="17" t="s">
        <v>23</v>
      </c>
      <c r="B14" s="17"/>
      <c r="D14" s="25">
        <v>0</v>
      </c>
      <c r="E14" s="21"/>
      <c r="F14" s="25">
        <v>854267681</v>
      </c>
      <c r="G14" s="21"/>
      <c r="H14" s="25">
        <v>397643905</v>
      </c>
      <c r="I14" s="21"/>
      <c r="J14" s="37">
        <f t="shared" si="0"/>
        <v>1251911586</v>
      </c>
      <c r="K14" s="21"/>
      <c r="L14" s="34">
        <f t="shared" si="1"/>
        <v>0.32770139644144197</v>
      </c>
      <c r="M14" s="21"/>
      <c r="N14" s="25">
        <v>0</v>
      </c>
      <c r="O14" s="21"/>
      <c r="P14" s="24">
        <v>158847680</v>
      </c>
      <c r="Q14" s="24"/>
      <c r="R14" s="21"/>
      <c r="S14" s="25">
        <v>397643905</v>
      </c>
      <c r="T14" s="21"/>
      <c r="U14" s="37">
        <f t="shared" si="2"/>
        <v>556491585</v>
      </c>
      <c r="V14" s="21"/>
      <c r="W14" s="34">
        <f t="shared" si="3"/>
        <v>3.1902152969688603E-2</v>
      </c>
      <c r="X14" s="21"/>
    </row>
    <row r="15" spans="1:24" ht="21.95" customHeight="1" x14ac:dyDescent="0.2">
      <c r="A15" s="17" t="s">
        <v>44</v>
      </c>
      <c r="B15" s="17"/>
      <c r="D15" s="25">
        <v>0</v>
      </c>
      <c r="E15" s="21"/>
      <c r="F15" s="25">
        <v>-4654240895</v>
      </c>
      <c r="G15" s="21"/>
      <c r="H15" s="25">
        <v>-818089</v>
      </c>
      <c r="I15" s="21"/>
      <c r="J15" s="37">
        <f t="shared" si="0"/>
        <v>-4655058984</v>
      </c>
      <c r="K15" s="21"/>
      <c r="L15" s="34">
        <f t="shared" si="1"/>
        <v>-1.2185120312274831</v>
      </c>
      <c r="M15" s="21"/>
      <c r="N15" s="25">
        <v>0</v>
      </c>
      <c r="O15" s="21"/>
      <c r="P15" s="24">
        <v>-3026534619</v>
      </c>
      <c r="Q15" s="24"/>
      <c r="R15" s="21"/>
      <c r="S15" s="25">
        <v>-818089</v>
      </c>
      <c r="T15" s="21"/>
      <c r="U15" s="37">
        <f t="shared" si="2"/>
        <v>-3027352708</v>
      </c>
      <c r="V15" s="21"/>
      <c r="W15" s="34">
        <f t="shared" si="3"/>
        <v>-0.17354991843015385</v>
      </c>
      <c r="X15" s="21"/>
    </row>
    <row r="16" spans="1:24" ht="21.95" customHeight="1" x14ac:dyDescent="0.2">
      <c r="A16" s="17" t="s">
        <v>56</v>
      </c>
      <c r="B16" s="17"/>
      <c r="D16" s="25">
        <v>0</v>
      </c>
      <c r="E16" s="21"/>
      <c r="F16" s="25">
        <v>-1458331651</v>
      </c>
      <c r="G16" s="21"/>
      <c r="H16" s="25">
        <v>1330341480</v>
      </c>
      <c r="I16" s="21"/>
      <c r="J16" s="37">
        <f t="shared" si="0"/>
        <v>-127990171</v>
      </c>
      <c r="K16" s="21"/>
      <c r="L16" s="34">
        <f t="shared" si="1"/>
        <v>-3.3502811409781896E-2</v>
      </c>
      <c r="M16" s="21"/>
      <c r="N16" s="25">
        <v>0</v>
      </c>
      <c r="O16" s="21"/>
      <c r="P16" s="24">
        <v>966276899</v>
      </c>
      <c r="Q16" s="24"/>
      <c r="R16" s="21"/>
      <c r="S16" s="25">
        <v>1330341480</v>
      </c>
      <c r="T16" s="21"/>
      <c r="U16" s="37">
        <f t="shared" si="2"/>
        <v>2296618379</v>
      </c>
      <c r="V16" s="21"/>
      <c r="W16" s="34">
        <f t="shared" si="3"/>
        <v>0.13165890161637625</v>
      </c>
      <c r="X16" s="21"/>
    </row>
    <row r="17" spans="1:24" ht="21.95" customHeight="1" x14ac:dyDescent="0.2">
      <c r="A17" s="17" t="s">
        <v>17</v>
      </c>
      <c r="B17" s="17"/>
      <c r="D17" s="25">
        <v>0</v>
      </c>
      <c r="E17" s="21"/>
      <c r="F17" s="25">
        <v>-8856985350</v>
      </c>
      <c r="G17" s="21"/>
      <c r="H17" s="25">
        <v>12684716199</v>
      </c>
      <c r="I17" s="21"/>
      <c r="J17" s="37">
        <f t="shared" si="0"/>
        <v>3827730849</v>
      </c>
      <c r="K17" s="21"/>
      <c r="L17" s="34">
        <f t="shared" si="1"/>
        <v>1.0019499447457674</v>
      </c>
      <c r="M17" s="21"/>
      <c r="N17" s="25">
        <v>10250000000</v>
      </c>
      <c r="O17" s="21"/>
      <c r="P17" s="24">
        <v>23797556779</v>
      </c>
      <c r="Q17" s="24"/>
      <c r="R17" s="21"/>
      <c r="S17" s="25">
        <v>72251494947</v>
      </c>
      <c r="T17" s="21"/>
      <c r="U17" s="37">
        <f t="shared" si="2"/>
        <v>106299051726</v>
      </c>
      <c r="V17" s="21"/>
      <c r="W17" s="34">
        <f t="shared" si="3"/>
        <v>6.093836277318899</v>
      </c>
      <c r="X17" s="21"/>
    </row>
    <row r="18" spans="1:24" ht="21.95" customHeight="1" x14ac:dyDescent="0.2">
      <c r="A18" s="17" t="s">
        <v>19</v>
      </c>
      <c r="B18" s="17"/>
      <c r="D18" s="25">
        <v>0</v>
      </c>
      <c r="E18" s="21"/>
      <c r="F18" s="25">
        <v>0</v>
      </c>
      <c r="G18" s="21"/>
      <c r="H18" s="25">
        <f>'درآمد ناشی از فروش'!I18</f>
        <v>-1380022239</v>
      </c>
      <c r="I18" s="21"/>
      <c r="J18" s="37">
        <f t="shared" si="0"/>
        <v>-1380022239</v>
      </c>
      <c r="K18" s="21"/>
      <c r="L18" s="34">
        <f t="shared" si="1"/>
        <v>-0.36123574531767716</v>
      </c>
      <c r="M18" s="21"/>
      <c r="N18" s="25">
        <v>0</v>
      </c>
      <c r="O18" s="21"/>
      <c r="P18" s="24">
        <v>0</v>
      </c>
      <c r="Q18" s="24"/>
      <c r="R18" s="21"/>
      <c r="S18" s="25">
        <v>-4689874146</v>
      </c>
      <c r="T18" s="21"/>
      <c r="U18" s="37">
        <f t="shared" si="2"/>
        <v>-4689874146</v>
      </c>
      <c r="V18" s="21"/>
      <c r="W18" s="34">
        <f t="shared" si="3"/>
        <v>-0.26885776253791815</v>
      </c>
      <c r="X18" s="21"/>
    </row>
    <row r="19" spans="1:24" ht="21.95" customHeight="1" x14ac:dyDescent="0.2">
      <c r="A19" s="17" t="s">
        <v>65</v>
      </c>
      <c r="B19" s="17"/>
      <c r="D19" s="25">
        <v>0</v>
      </c>
      <c r="E19" s="21"/>
      <c r="F19" s="25">
        <v>0</v>
      </c>
      <c r="G19" s="21"/>
      <c r="H19" s="25">
        <v>1739483553</v>
      </c>
      <c r="I19" s="21"/>
      <c r="J19" s="37">
        <f t="shared" si="0"/>
        <v>1739483553</v>
      </c>
      <c r="K19" s="21"/>
      <c r="L19" s="34">
        <f t="shared" si="1"/>
        <v>0.45532863165388177</v>
      </c>
      <c r="M19" s="21"/>
      <c r="N19" s="25">
        <v>0</v>
      </c>
      <c r="O19" s="21"/>
      <c r="P19" s="24">
        <v>0</v>
      </c>
      <c r="Q19" s="24"/>
      <c r="R19" s="21"/>
      <c r="S19" s="25">
        <v>1739483553</v>
      </c>
      <c r="T19" s="21"/>
      <c r="U19" s="37">
        <f t="shared" si="2"/>
        <v>1739483553</v>
      </c>
      <c r="V19" s="21"/>
      <c r="W19" s="34">
        <f t="shared" si="3"/>
        <v>9.9719873385081703E-2</v>
      </c>
      <c r="X19" s="21"/>
    </row>
    <row r="20" spans="1:24" ht="21.95" customHeight="1" x14ac:dyDescent="0.2">
      <c r="A20" s="17" t="s">
        <v>31</v>
      </c>
      <c r="B20" s="17"/>
      <c r="D20" s="25">
        <v>0</v>
      </c>
      <c r="E20" s="21"/>
      <c r="F20" s="25">
        <v>0</v>
      </c>
      <c r="G20" s="21"/>
      <c r="H20" s="25">
        <f>'درآمد ناشی از فروش'!I20</f>
        <v>1831437800</v>
      </c>
      <c r="I20" s="21"/>
      <c r="J20" s="37">
        <f t="shared" si="0"/>
        <v>1831437800</v>
      </c>
      <c r="K20" s="21"/>
      <c r="L20" s="34">
        <f t="shared" si="1"/>
        <v>0.47939865024593059</v>
      </c>
      <c r="M20" s="21"/>
      <c r="N20" s="25">
        <v>0</v>
      </c>
      <c r="O20" s="21"/>
      <c r="P20" s="24">
        <v>0</v>
      </c>
      <c r="Q20" s="24"/>
      <c r="R20" s="21"/>
      <c r="S20" s="25">
        <v>4326315466</v>
      </c>
      <c r="T20" s="21"/>
      <c r="U20" s="37">
        <f t="shared" si="2"/>
        <v>4326315466</v>
      </c>
      <c r="V20" s="21"/>
      <c r="W20" s="34">
        <f t="shared" si="3"/>
        <v>0.24801592964152663</v>
      </c>
      <c r="X20" s="21"/>
    </row>
    <row r="21" spans="1:24" ht="21.95" customHeight="1" x14ac:dyDescent="0.2">
      <c r="A21" s="17" t="s">
        <v>100</v>
      </c>
      <c r="B21" s="17"/>
      <c r="D21" s="25">
        <v>0</v>
      </c>
      <c r="E21" s="21"/>
      <c r="F21" s="25">
        <v>0</v>
      </c>
      <c r="G21" s="21"/>
      <c r="H21" s="25">
        <v>0</v>
      </c>
      <c r="I21" s="21"/>
      <c r="J21" s="37">
        <f t="shared" si="0"/>
        <v>0</v>
      </c>
      <c r="K21" s="21"/>
      <c r="L21" s="34">
        <f t="shared" si="1"/>
        <v>0</v>
      </c>
      <c r="M21" s="21"/>
      <c r="N21" s="25">
        <v>0</v>
      </c>
      <c r="O21" s="21"/>
      <c r="P21" s="24">
        <v>0</v>
      </c>
      <c r="Q21" s="24"/>
      <c r="R21" s="21"/>
      <c r="S21" s="25">
        <v>22727845952</v>
      </c>
      <c r="T21" s="21"/>
      <c r="U21" s="37">
        <f t="shared" si="2"/>
        <v>22727845952</v>
      </c>
      <c r="V21" s="21"/>
      <c r="W21" s="34">
        <f t="shared" si="3"/>
        <v>1.302925754451834</v>
      </c>
      <c r="X21" s="21"/>
    </row>
    <row r="22" spans="1:24" ht="21.95" customHeight="1" x14ac:dyDescent="0.2">
      <c r="A22" s="17" t="s">
        <v>43</v>
      </c>
      <c r="B22" s="17"/>
      <c r="D22" s="25">
        <v>0</v>
      </c>
      <c r="E22" s="21"/>
      <c r="F22" s="25">
        <v>4303812548</v>
      </c>
      <c r="G22" s="21"/>
      <c r="H22" s="25">
        <v>0</v>
      </c>
      <c r="I22" s="21"/>
      <c r="J22" s="37">
        <f t="shared" si="0"/>
        <v>4303812548</v>
      </c>
      <c r="K22" s="21"/>
      <c r="L22" s="34">
        <f t="shared" si="1"/>
        <v>1.1265694780476299</v>
      </c>
      <c r="M22" s="21"/>
      <c r="N22" s="25">
        <v>4080000000</v>
      </c>
      <c r="O22" s="21"/>
      <c r="P22" s="24">
        <v>20701034686</v>
      </c>
      <c r="Q22" s="24"/>
      <c r="R22" s="21"/>
      <c r="S22" s="25">
        <v>175326842</v>
      </c>
      <c r="T22" s="21"/>
      <c r="U22" s="37">
        <f t="shared" si="2"/>
        <v>24956361528</v>
      </c>
      <c r="V22" s="21"/>
      <c r="W22" s="34">
        <f t="shared" si="3"/>
        <v>1.4306805071151392</v>
      </c>
      <c r="X22" s="21"/>
    </row>
    <row r="23" spans="1:24" ht="21.95" customHeight="1" x14ac:dyDescent="0.2">
      <c r="A23" s="17" t="s">
        <v>18</v>
      </c>
      <c r="B23" s="17"/>
      <c r="D23" s="25">
        <v>0</v>
      </c>
      <c r="E23" s="21"/>
      <c r="F23" s="25">
        <v>12468292934</v>
      </c>
      <c r="G23" s="21"/>
      <c r="H23" s="25">
        <v>0</v>
      </c>
      <c r="I23" s="21"/>
      <c r="J23" s="37">
        <f t="shared" si="0"/>
        <v>12468292934</v>
      </c>
      <c r="K23" s="21"/>
      <c r="L23" s="34">
        <f t="shared" si="1"/>
        <v>3.2637105139090572</v>
      </c>
      <c r="M23" s="21"/>
      <c r="N23" s="25">
        <v>2797605990</v>
      </c>
      <c r="O23" s="21"/>
      <c r="P23" s="24">
        <v>19049158261</v>
      </c>
      <c r="Q23" s="24"/>
      <c r="R23" s="21"/>
      <c r="S23" s="25">
        <v>42492335</v>
      </c>
      <c r="T23" s="21"/>
      <c r="U23" s="37">
        <f t="shared" si="2"/>
        <v>21889256586</v>
      </c>
      <c r="V23" s="21"/>
      <c r="W23" s="34">
        <f t="shared" si="3"/>
        <v>1.2548517009459106</v>
      </c>
      <c r="X23" s="21"/>
    </row>
    <row r="24" spans="1:24" ht="21.95" customHeight="1" x14ac:dyDescent="0.2">
      <c r="A24" s="17" t="s">
        <v>101</v>
      </c>
      <c r="B24" s="17"/>
      <c r="D24" s="25">
        <v>0</v>
      </c>
      <c r="E24" s="21"/>
      <c r="F24" s="25">
        <v>0</v>
      </c>
      <c r="G24" s="21"/>
      <c r="H24" s="25">
        <v>0</v>
      </c>
      <c r="I24" s="21"/>
      <c r="J24" s="37">
        <f t="shared" si="0"/>
        <v>0</v>
      </c>
      <c r="K24" s="21"/>
      <c r="L24" s="34">
        <f t="shared" si="1"/>
        <v>0</v>
      </c>
      <c r="M24" s="21"/>
      <c r="N24" s="25">
        <v>0</v>
      </c>
      <c r="O24" s="21"/>
      <c r="P24" s="24">
        <v>0</v>
      </c>
      <c r="Q24" s="24"/>
      <c r="R24" s="21"/>
      <c r="S24" s="25">
        <v>-6544349110</v>
      </c>
      <c r="T24" s="21"/>
      <c r="U24" s="37">
        <f t="shared" si="2"/>
        <v>-6544349110</v>
      </c>
      <c r="V24" s="21"/>
      <c r="W24" s="34">
        <f t="shared" si="3"/>
        <v>-0.37516978157767739</v>
      </c>
      <c r="X24" s="21"/>
    </row>
    <row r="25" spans="1:24" ht="21.95" customHeight="1" x14ac:dyDescent="0.2">
      <c r="A25" s="17" t="s">
        <v>102</v>
      </c>
      <c r="B25" s="17"/>
      <c r="D25" s="25">
        <v>0</v>
      </c>
      <c r="E25" s="21"/>
      <c r="F25" s="25">
        <v>0</v>
      </c>
      <c r="G25" s="21"/>
      <c r="H25" s="25">
        <v>0</v>
      </c>
      <c r="I25" s="21"/>
      <c r="J25" s="37">
        <f t="shared" si="0"/>
        <v>0</v>
      </c>
      <c r="K25" s="21"/>
      <c r="L25" s="34">
        <f t="shared" si="1"/>
        <v>0</v>
      </c>
      <c r="M25" s="21"/>
      <c r="N25" s="25">
        <v>0</v>
      </c>
      <c r="O25" s="21"/>
      <c r="P25" s="24">
        <v>0</v>
      </c>
      <c r="Q25" s="24"/>
      <c r="R25" s="21"/>
      <c r="S25" s="25">
        <v>3050593983</v>
      </c>
      <c r="T25" s="21"/>
      <c r="U25" s="37">
        <f t="shared" si="2"/>
        <v>3050593983</v>
      </c>
      <c r="V25" s="21"/>
      <c r="W25" s="34">
        <f t="shared" si="3"/>
        <v>0.17488227767914521</v>
      </c>
      <c r="X25" s="21"/>
    </row>
    <row r="26" spans="1:24" ht="21.95" customHeight="1" x14ac:dyDescent="0.2">
      <c r="A26" s="17" t="s">
        <v>53</v>
      </c>
      <c r="B26" s="17"/>
      <c r="D26" s="25">
        <v>0</v>
      </c>
      <c r="E26" s="21"/>
      <c r="F26" s="25">
        <v>14125000643</v>
      </c>
      <c r="G26" s="21"/>
      <c r="H26" s="25">
        <v>0</v>
      </c>
      <c r="I26" s="21"/>
      <c r="J26" s="37">
        <f t="shared" si="0"/>
        <v>14125000643</v>
      </c>
      <c r="K26" s="21"/>
      <c r="L26" s="34">
        <f t="shared" si="1"/>
        <v>3.6973716732160393</v>
      </c>
      <c r="M26" s="21"/>
      <c r="N26" s="25">
        <v>15021521590</v>
      </c>
      <c r="O26" s="21"/>
      <c r="P26" s="24">
        <v>53130491361</v>
      </c>
      <c r="Q26" s="24"/>
      <c r="R26" s="21"/>
      <c r="S26" s="25">
        <v>5540924155</v>
      </c>
      <c r="T26" s="21"/>
      <c r="U26" s="37">
        <f t="shared" si="2"/>
        <v>73692937106</v>
      </c>
      <c r="V26" s="21"/>
      <c r="W26" s="34">
        <f t="shared" si="3"/>
        <v>4.2246161769746315</v>
      </c>
      <c r="X26" s="21"/>
    </row>
    <row r="27" spans="1:24" ht="21.95" customHeight="1" x14ac:dyDescent="0.2">
      <c r="A27" s="17" t="s">
        <v>22</v>
      </c>
      <c r="B27" s="17"/>
      <c r="D27" s="25">
        <v>0</v>
      </c>
      <c r="E27" s="21"/>
      <c r="F27" s="25">
        <v>0</v>
      </c>
      <c r="G27" s="21"/>
      <c r="H27" s="25">
        <v>0</v>
      </c>
      <c r="I27" s="21"/>
      <c r="J27" s="37">
        <f t="shared" si="0"/>
        <v>0</v>
      </c>
      <c r="K27" s="21"/>
      <c r="L27" s="34">
        <f t="shared" si="1"/>
        <v>0</v>
      </c>
      <c r="M27" s="21"/>
      <c r="N27" s="25">
        <v>22200000000</v>
      </c>
      <c r="O27" s="21"/>
      <c r="P27" s="24">
        <v>41314228454</v>
      </c>
      <c r="Q27" s="24"/>
      <c r="R27" s="21"/>
      <c r="S27" s="25">
        <v>-4118678333</v>
      </c>
      <c r="T27" s="21"/>
      <c r="U27" s="37">
        <f t="shared" si="2"/>
        <v>59395550121</v>
      </c>
      <c r="V27" s="21"/>
      <c r="W27" s="34">
        <f t="shared" si="3"/>
        <v>3.4049857657397431</v>
      </c>
      <c r="X27" s="21"/>
    </row>
    <row r="28" spans="1:24" ht="21.95" customHeight="1" x14ac:dyDescent="0.2">
      <c r="A28" s="17" t="s">
        <v>103</v>
      </c>
      <c r="B28" s="17"/>
      <c r="D28" s="25">
        <v>0</v>
      </c>
      <c r="E28" s="21"/>
      <c r="F28" s="25">
        <v>8227607596</v>
      </c>
      <c r="G28" s="21"/>
      <c r="H28" s="25">
        <v>0</v>
      </c>
      <c r="I28" s="21"/>
      <c r="J28" s="37">
        <f t="shared" si="0"/>
        <v>8227607596</v>
      </c>
      <c r="K28" s="21"/>
      <c r="L28" s="34">
        <f t="shared" si="1"/>
        <v>2.1536652657685487</v>
      </c>
      <c r="M28" s="21"/>
      <c r="N28" s="25">
        <v>0</v>
      </c>
      <c r="O28" s="21"/>
      <c r="P28" s="24">
        <v>42154125660</v>
      </c>
      <c r="Q28" s="24"/>
      <c r="R28" s="21"/>
      <c r="S28" s="25">
        <v>8344182634</v>
      </c>
      <c r="T28" s="21"/>
      <c r="U28" s="37">
        <f t="shared" si="2"/>
        <v>50498308294</v>
      </c>
      <c r="V28" s="21"/>
      <c r="W28" s="34">
        <f t="shared" si="3"/>
        <v>2.8949310274039144</v>
      </c>
      <c r="X28" s="21"/>
    </row>
    <row r="29" spans="1:24" ht="21.95" customHeight="1" x14ac:dyDescent="0.2">
      <c r="A29" s="17" t="s">
        <v>45</v>
      </c>
      <c r="B29" s="17"/>
      <c r="D29" s="25">
        <v>0</v>
      </c>
      <c r="E29" s="21"/>
      <c r="F29" s="25">
        <v>-7843054500</v>
      </c>
      <c r="G29" s="21"/>
      <c r="H29" s="25">
        <v>0</v>
      </c>
      <c r="I29" s="21"/>
      <c r="J29" s="37">
        <f t="shared" si="0"/>
        <v>-7843054500</v>
      </c>
      <c r="K29" s="21"/>
      <c r="L29" s="34">
        <f t="shared" si="1"/>
        <v>-2.0530043341386053</v>
      </c>
      <c r="M29" s="21"/>
      <c r="N29" s="25">
        <v>40000000000</v>
      </c>
      <c r="O29" s="21"/>
      <c r="P29" s="24">
        <v>67459143700</v>
      </c>
      <c r="Q29" s="24"/>
      <c r="R29" s="21"/>
      <c r="S29" s="25">
        <v>14587804293</v>
      </c>
      <c r="T29" s="21"/>
      <c r="U29" s="37">
        <f t="shared" si="2"/>
        <v>122046947993</v>
      </c>
      <c r="V29" s="21"/>
      <c r="W29" s="34">
        <f t="shared" si="3"/>
        <v>6.9966204508848326</v>
      </c>
      <c r="X29" s="21"/>
    </row>
    <row r="30" spans="1:24" ht="21.95" customHeight="1" x14ac:dyDescent="0.2">
      <c r="A30" s="17" t="s">
        <v>104</v>
      </c>
      <c r="B30" s="17"/>
      <c r="D30" s="25">
        <v>0</v>
      </c>
      <c r="E30" s="21"/>
      <c r="F30" s="25">
        <v>0</v>
      </c>
      <c r="G30" s="21"/>
      <c r="H30" s="25">
        <v>0</v>
      </c>
      <c r="I30" s="21"/>
      <c r="J30" s="37">
        <f t="shared" si="0"/>
        <v>0</v>
      </c>
      <c r="K30" s="21"/>
      <c r="L30" s="34">
        <f t="shared" si="1"/>
        <v>0</v>
      </c>
      <c r="M30" s="21"/>
      <c r="N30" s="25">
        <v>22392740700</v>
      </c>
      <c r="O30" s="21"/>
      <c r="P30" s="24">
        <v>0</v>
      </c>
      <c r="Q30" s="24"/>
      <c r="R30" s="21"/>
      <c r="S30" s="25">
        <v>-45377243706</v>
      </c>
      <c r="T30" s="21"/>
      <c r="U30" s="37">
        <f t="shared" si="2"/>
        <v>-22984503006</v>
      </c>
      <c r="V30" s="21"/>
      <c r="W30" s="34">
        <f t="shared" si="3"/>
        <v>-1.3176392071223852</v>
      </c>
      <c r="X30" s="21"/>
    </row>
    <row r="31" spans="1:24" ht="21.95" customHeight="1" x14ac:dyDescent="0.2">
      <c r="A31" s="17" t="s">
        <v>105</v>
      </c>
      <c r="B31" s="17"/>
      <c r="D31" s="25">
        <v>0</v>
      </c>
      <c r="E31" s="21"/>
      <c r="F31" s="25">
        <v>0</v>
      </c>
      <c r="G31" s="21"/>
      <c r="H31" s="25">
        <v>0</v>
      </c>
      <c r="I31" s="21"/>
      <c r="J31" s="37">
        <f t="shared" si="0"/>
        <v>0</v>
      </c>
      <c r="K31" s="21"/>
      <c r="L31" s="34">
        <f t="shared" si="1"/>
        <v>0</v>
      </c>
      <c r="M31" s="21"/>
      <c r="N31" s="25">
        <v>1875000000</v>
      </c>
      <c r="O31" s="21"/>
      <c r="P31" s="24">
        <v>0</v>
      </c>
      <c r="Q31" s="24"/>
      <c r="R31" s="21"/>
      <c r="S31" s="25">
        <v>-1168285946</v>
      </c>
      <c r="T31" s="21"/>
      <c r="U31" s="37">
        <f t="shared" si="2"/>
        <v>706714054</v>
      </c>
      <c r="V31" s="21"/>
      <c r="W31" s="34">
        <f t="shared" si="3"/>
        <v>4.0513999607984678E-2</v>
      </c>
      <c r="X31" s="21"/>
    </row>
    <row r="32" spans="1:24" ht="21.95" customHeight="1" x14ac:dyDescent="0.2">
      <c r="A32" s="17" t="s">
        <v>48</v>
      </c>
      <c r="B32" s="17"/>
      <c r="D32" s="25">
        <v>0</v>
      </c>
      <c r="E32" s="21"/>
      <c r="F32" s="25">
        <v>16681765068</v>
      </c>
      <c r="G32" s="21"/>
      <c r="H32" s="25">
        <v>0</v>
      </c>
      <c r="I32" s="21"/>
      <c r="J32" s="37">
        <f t="shared" si="0"/>
        <v>16681765068</v>
      </c>
      <c r="K32" s="21"/>
      <c r="L32" s="34">
        <f t="shared" si="1"/>
        <v>4.3666324116051962</v>
      </c>
      <c r="M32" s="21"/>
      <c r="N32" s="25">
        <v>4025000000</v>
      </c>
      <c r="O32" s="21"/>
      <c r="P32" s="24">
        <v>30456812944</v>
      </c>
      <c r="Q32" s="24"/>
      <c r="R32" s="21"/>
      <c r="S32" s="25">
        <v>-140652157</v>
      </c>
      <c r="T32" s="21"/>
      <c r="U32" s="37">
        <f t="shared" si="2"/>
        <v>34341160787</v>
      </c>
      <c r="V32" s="21"/>
      <c r="W32" s="34">
        <f t="shared" si="3"/>
        <v>1.9686855904272944</v>
      </c>
      <c r="X32" s="21"/>
    </row>
    <row r="33" spans="1:24" ht="21.95" customHeight="1" x14ac:dyDescent="0.2">
      <c r="A33" s="17" t="s">
        <v>106</v>
      </c>
      <c r="B33" s="17"/>
      <c r="D33" s="25">
        <v>0</v>
      </c>
      <c r="E33" s="21"/>
      <c r="F33" s="25">
        <v>0</v>
      </c>
      <c r="G33" s="21"/>
      <c r="H33" s="25">
        <v>0</v>
      </c>
      <c r="I33" s="21"/>
      <c r="J33" s="37">
        <f t="shared" si="0"/>
        <v>0</v>
      </c>
      <c r="K33" s="21"/>
      <c r="L33" s="34">
        <f t="shared" si="1"/>
        <v>0</v>
      </c>
      <c r="M33" s="21"/>
      <c r="N33" s="25">
        <v>1500000000</v>
      </c>
      <c r="O33" s="21"/>
      <c r="P33" s="24">
        <v>0</v>
      </c>
      <c r="Q33" s="24"/>
      <c r="R33" s="21"/>
      <c r="S33" s="25">
        <v>1122508879</v>
      </c>
      <c r="T33" s="21"/>
      <c r="U33" s="37">
        <f t="shared" si="2"/>
        <v>2622508879</v>
      </c>
      <c r="V33" s="21"/>
      <c r="W33" s="34">
        <f t="shared" si="3"/>
        <v>0.15034131993608596</v>
      </c>
      <c r="X33" s="21"/>
    </row>
    <row r="34" spans="1:24" ht="21.95" customHeight="1" x14ac:dyDescent="0.2">
      <c r="A34" s="17" t="s">
        <v>107</v>
      </c>
      <c r="B34" s="17"/>
      <c r="D34" s="25">
        <v>0</v>
      </c>
      <c r="E34" s="21"/>
      <c r="F34" s="25">
        <v>0</v>
      </c>
      <c r="G34" s="21"/>
      <c r="H34" s="25">
        <v>0</v>
      </c>
      <c r="I34" s="21"/>
      <c r="J34" s="37">
        <f t="shared" si="0"/>
        <v>0</v>
      </c>
      <c r="K34" s="21"/>
      <c r="L34" s="34">
        <f t="shared" si="1"/>
        <v>0</v>
      </c>
      <c r="M34" s="21"/>
      <c r="N34" s="25">
        <v>0</v>
      </c>
      <c r="O34" s="21"/>
      <c r="P34" s="24">
        <v>0</v>
      </c>
      <c r="Q34" s="24"/>
      <c r="R34" s="21"/>
      <c r="S34" s="25">
        <v>0</v>
      </c>
      <c r="T34" s="21"/>
      <c r="U34" s="37">
        <f t="shared" si="2"/>
        <v>0</v>
      </c>
      <c r="V34" s="21"/>
      <c r="W34" s="34">
        <f t="shared" si="3"/>
        <v>0</v>
      </c>
      <c r="X34" s="21"/>
    </row>
    <row r="35" spans="1:24" ht="21.95" customHeight="1" x14ac:dyDescent="0.2">
      <c r="A35" s="17" t="s">
        <v>20</v>
      </c>
      <c r="B35" s="17"/>
      <c r="D35" s="25">
        <v>0</v>
      </c>
      <c r="E35" s="21"/>
      <c r="F35" s="25">
        <v>39033411484</v>
      </c>
      <c r="G35" s="21"/>
      <c r="H35" s="25">
        <v>0</v>
      </c>
      <c r="I35" s="21"/>
      <c r="J35" s="37">
        <f t="shared" si="0"/>
        <v>39033411484</v>
      </c>
      <c r="K35" s="21"/>
      <c r="L35" s="34">
        <f t="shared" si="1"/>
        <v>10.217417583017891</v>
      </c>
      <c r="M35" s="21"/>
      <c r="N35" s="25">
        <v>40258779120</v>
      </c>
      <c r="O35" s="21"/>
      <c r="P35" s="24">
        <v>114362520570</v>
      </c>
      <c r="Q35" s="24"/>
      <c r="R35" s="21"/>
      <c r="S35" s="25">
        <v>-10435317766</v>
      </c>
      <c r="T35" s="21"/>
      <c r="U35" s="37">
        <f t="shared" si="2"/>
        <v>144185981924</v>
      </c>
      <c r="V35" s="21"/>
      <c r="W35" s="34">
        <f t="shared" si="3"/>
        <v>8.2657912094469577</v>
      </c>
      <c r="X35" s="21"/>
    </row>
    <row r="36" spans="1:24" ht="21.95" customHeight="1" x14ac:dyDescent="0.2">
      <c r="A36" s="17" t="s">
        <v>108</v>
      </c>
      <c r="B36" s="17"/>
      <c r="D36" s="25">
        <v>0</v>
      </c>
      <c r="E36" s="21"/>
      <c r="F36" s="25">
        <v>0</v>
      </c>
      <c r="G36" s="21"/>
      <c r="H36" s="25">
        <v>0</v>
      </c>
      <c r="I36" s="21"/>
      <c r="J36" s="37">
        <f t="shared" si="0"/>
        <v>0</v>
      </c>
      <c r="K36" s="21"/>
      <c r="L36" s="34">
        <f t="shared" si="1"/>
        <v>0</v>
      </c>
      <c r="M36" s="21"/>
      <c r="N36" s="25">
        <v>0</v>
      </c>
      <c r="O36" s="21"/>
      <c r="P36" s="24">
        <v>0</v>
      </c>
      <c r="Q36" s="24"/>
      <c r="R36" s="21"/>
      <c r="S36" s="25">
        <v>525366861</v>
      </c>
      <c r="T36" s="21"/>
      <c r="U36" s="37">
        <f t="shared" si="2"/>
        <v>525366861</v>
      </c>
      <c r="V36" s="21"/>
      <c r="W36" s="34">
        <f t="shared" si="3"/>
        <v>3.0117856975010918E-2</v>
      </c>
      <c r="X36" s="21"/>
    </row>
    <row r="37" spans="1:24" ht="21.95" customHeight="1" x14ac:dyDescent="0.2">
      <c r="A37" s="17" t="s">
        <v>55</v>
      </c>
      <c r="B37" s="17"/>
      <c r="D37" s="25">
        <v>0</v>
      </c>
      <c r="E37" s="21"/>
      <c r="F37" s="25">
        <v>12626240244</v>
      </c>
      <c r="G37" s="21"/>
      <c r="H37" s="25">
        <v>0</v>
      </c>
      <c r="I37" s="21"/>
      <c r="J37" s="37">
        <f t="shared" si="0"/>
        <v>12626240244</v>
      </c>
      <c r="K37" s="21"/>
      <c r="L37" s="34">
        <f t="shared" si="1"/>
        <v>3.3050549304237626</v>
      </c>
      <c r="M37" s="21"/>
      <c r="N37" s="25">
        <v>13651284297</v>
      </c>
      <c r="O37" s="21"/>
      <c r="P37" s="24">
        <v>18055582278</v>
      </c>
      <c r="Q37" s="24"/>
      <c r="R37" s="21"/>
      <c r="S37" s="25">
        <v>-647930947</v>
      </c>
      <c r="T37" s="21"/>
      <c r="U37" s="37">
        <f t="shared" si="2"/>
        <v>31058935628</v>
      </c>
      <c r="V37" s="21"/>
      <c r="W37" s="34">
        <f t="shared" si="3"/>
        <v>1.7805245257754749</v>
      </c>
      <c r="X37" s="21"/>
    </row>
    <row r="38" spans="1:24" ht="21.95" customHeight="1" x14ac:dyDescent="0.2">
      <c r="A38" s="17" t="s">
        <v>109</v>
      </c>
      <c r="B38" s="17"/>
      <c r="D38" s="25">
        <v>0</v>
      </c>
      <c r="E38" s="21"/>
      <c r="F38" s="25">
        <v>0</v>
      </c>
      <c r="G38" s="21"/>
      <c r="H38" s="25">
        <v>0</v>
      </c>
      <c r="I38" s="21"/>
      <c r="J38" s="37">
        <f t="shared" si="0"/>
        <v>0</v>
      </c>
      <c r="K38" s="21"/>
      <c r="L38" s="34">
        <f t="shared" si="1"/>
        <v>0</v>
      </c>
      <c r="M38" s="21"/>
      <c r="N38" s="25">
        <v>0</v>
      </c>
      <c r="O38" s="21"/>
      <c r="P38" s="24">
        <v>0</v>
      </c>
      <c r="Q38" s="24"/>
      <c r="R38" s="21"/>
      <c r="S38" s="25">
        <v>-52073706</v>
      </c>
      <c r="T38" s="21"/>
      <c r="U38" s="37">
        <f t="shared" si="2"/>
        <v>-52073706</v>
      </c>
      <c r="V38" s="21"/>
      <c r="W38" s="34">
        <f t="shared" si="3"/>
        <v>-2.9852443042972365E-3</v>
      </c>
      <c r="X38" s="21"/>
    </row>
    <row r="39" spans="1:24" ht="21.95" customHeight="1" x14ac:dyDescent="0.2">
      <c r="A39" s="17" t="s">
        <v>39</v>
      </c>
      <c r="B39" s="17"/>
      <c r="D39" s="25">
        <v>0</v>
      </c>
      <c r="E39" s="21"/>
      <c r="F39" s="25">
        <v>31572181830</v>
      </c>
      <c r="G39" s="21"/>
      <c r="H39" s="25">
        <v>0</v>
      </c>
      <c r="I39" s="21"/>
      <c r="J39" s="37">
        <f t="shared" si="0"/>
        <v>31572181830</v>
      </c>
      <c r="K39" s="21"/>
      <c r="L39" s="34">
        <f t="shared" si="1"/>
        <v>8.2643600315670529</v>
      </c>
      <c r="M39" s="21"/>
      <c r="N39" s="25">
        <v>0</v>
      </c>
      <c r="O39" s="21"/>
      <c r="P39" s="24">
        <v>52190773707</v>
      </c>
      <c r="Q39" s="24"/>
      <c r="R39" s="21"/>
      <c r="S39" s="25">
        <v>-5021709619</v>
      </c>
      <c r="T39" s="21"/>
      <c r="U39" s="37">
        <f t="shared" si="2"/>
        <v>47169064088</v>
      </c>
      <c r="V39" s="21"/>
      <c r="W39" s="34">
        <f t="shared" si="3"/>
        <v>2.7040744883364614</v>
      </c>
      <c r="X39" s="21"/>
    </row>
    <row r="40" spans="1:24" ht="21.95" customHeight="1" x14ac:dyDescent="0.2">
      <c r="A40" s="17" t="s">
        <v>110</v>
      </c>
      <c r="B40" s="17"/>
      <c r="D40" s="25">
        <v>0</v>
      </c>
      <c r="E40" s="21"/>
      <c r="F40" s="25">
        <v>0</v>
      </c>
      <c r="G40" s="21"/>
      <c r="H40" s="25">
        <v>0</v>
      </c>
      <c r="I40" s="21"/>
      <c r="J40" s="37">
        <f t="shared" si="0"/>
        <v>0</v>
      </c>
      <c r="K40" s="21"/>
      <c r="L40" s="34">
        <f t="shared" si="1"/>
        <v>0</v>
      </c>
      <c r="M40" s="21"/>
      <c r="N40" s="25">
        <v>6100000000</v>
      </c>
      <c r="O40" s="21"/>
      <c r="P40" s="24">
        <v>0</v>
      </c>
      <c r="Q40" s="24"/>
      <c r="R40" s="21"/>
      <c r="S40" s="25">
        <v>-20307008454</v>
      </c>
      <c r="T40" s="21"/>
      <c r="U40" s="37">
        <f t="shared" si="2"/>
        <v>-14207008454</v>
      </c>
      <c r="V40" s="21"/>
      <c r="W40" s="34">
        <f t="shared" si="3"/>
        <v>-0.81444925522309064</v>
      </c>
      <c r="X40" s="21"/>
    </row>
    <row r="41" spans="1:24" ht="21.95" customHeight="1" x14ac:dyDescent="0.2">
      <c r="A41" s="17" t="s">
        <v>111</v>
      </c>
      <c r="B41" s="17"/>
      <c r="D41" s="25">
        <v>0</v>
      </c>
      <c r="E41" s="21"/>
      <c r="F41" s="25">
        <v>0</v>
      </c>
      <c r="G41" s="21"/>
      <c r="H41" s="25">
        <v>0</v>
      </c>
      <c r="I41" s="21"/>
      <c r="J41" s="37">
        <f t="shared" si="0"/>
        <v>0</v>
      </c>
      <c r="K41" s="21"/>
      <c r="L41" s="34">
        <f t="shared" si="1"/>
        <v>0</v>
      </c>
      <c r="M41" s="21"/>
      <c r="N41" s="25">
        <v>0</v>
      </c>
      <c r="O41" s="21"/>
      <c r="P41" s="24">
        <v>0</v>
      </c>
      <c r="Q41" s="24"/>
      <c r="R41" s="21"/>
      <c r="S41" s="25">
        <v>-9846946</v>
      </c>
      <c r="T41" s="21"/>
      <c r="U41" s="37">
        <f t="shared" si="2"/>
        <v>-9846946</v>
      </c>
      <c r="V41" s="21"/>
      <c r="W41" s="34">
        <f t="shared" si="3"/>
        <v>-5.6449870230519889E-4</v>
      </c>
      <c r="X41" s="21"/>
    </row>
    <row r="42" spans="1:24" ht="21.95" customHeight="1" x14ac:dyDescent="0.2">
      <c r="A42" s="17" t="s">
        <v>32</v>
      </c>
      <c r="B42" s="17"/>
      <c r="D42" s="25">
        <v>0</v>
      </c>
      <c r="E42" s="21"/>
      <c r="F42" s="25">
        <v>9095557500</v>
      </c>
      <c r="G42" s="21"/>
      <c r="H42" s="25">
        <v>0</v>
      </c>
      <c r="I42" s="21"/>
      <c r="J42" s="37">
        <f t="shared" si="0"/>
        <v>9095557500</v>
      </c>
      <c r="K42" s="21"/>
      <c r="L42" s="34">
        <f t="shared" si="1"/>
        <v>2.3808605395903975</v>
      </c>
      <c r="M42" s="21"/>
      <c r="N42" s="25">
        <v>15372493338</v>
      </c>
      <c r="O42" s="21"/>
      <c r="P42" s="24">
        <v>9095558011</v>
      </c>
      <c r="Q42" s="24"/>
      <c r="R42" s="21"/>
      <c r="S42" s="25">
        <v>-5301435646</v>
      </c>
      <c r="T42" s="21"/>
      <c r="U42" s="37">
        <f t="shared" si="2"/>
        <v>19166615703</v>
      </c>
      <c r="V42" s="21"/>
      <c r="W42" s="34">
        <f t="shared" si="3"/>
        <v>1.0987700848492465</v>
      </c>
      <c r="X42" s="21"/>
    </row>
    <row r="43" spans="1:24" ht="21.95" customHeight="1" x14ac:dyDescent="0.2">
      <c r="A43" s="17" t="s">
        <v>33</v>
      </c>
      <c r="B43" s="17"/>
      <c r="D43" s="25">
        <v>0</v>
      </c>
      <c r="E43" s="21"/>
      <c r="F43" s="25">
        <v>14646332700</v>
      </c>
      <c r="G43" s="21"/>
      <c r="H43" s="25">
        <v>0</v>
      </c>
      <c r="I43" s="21"/>
      <c r="J43" s="37">
        <f t="shared" si="0"/>
        <v>14646332700</v>
      </c>
      <c r="K43" s="21"/>
      <c r="L43" s="34">
        <f t="shared" si="1"/>
        <v>3.8338359770846901</v>
      </c>
      <c r="M43" s="21"/>
      <c r="N43" s="25">
        <v>29697031350</v>
      </c>
      <c r="O43" s="21"/>
      <c r="P43" s="24">
        <v>104735096119</v>
      </c>
      <c r="Q43" s="24"/>
      <c r="R43" s="21"/>
      <c r="S43" s="25">
        <v>5129225209</v>
      </c>
      <c r="T43" s="21"/>
      <c r="U43" s="37">
        <f t="shared" si="2"/>
        <v>139561352678</v>
      </c>
      <c r="V43" s="21"/>
      <c r="W43" s="34">
        <f t="shared" si="3"/>
        <v>8.000673760035772</v>
      </c>
      <c r="X43" s="21"/>
    </row>
    <row r="44" spans="1:24" ht="21.95" customHeight="1" x14ac:dyDescent="0.2">
      <c r="A44" s="17" t="s">
        <v>112</v>
      </c>
      <c r="B44" s="17"/>
      <c r="D44" s="25">
        <v>0</v>
      </c>
      <c r="E44" s="21"/>
      <c r="F44" s="25">
        <v>0</v>
      </c>
      <c r="G44" s="21"/>
      <c r="H44" s="25">
        <v>0</v>
      </c>
      <c r="I44" s="21"/>
      <c r="J44" s="37">
        <f t="shared" si="0"/>
        <v>0</v>
      </c>
      <c r="K44" s="21"/>
      <c r="L44" s="34">
        <f t="shared" si="1"/>
        <v>0</v>
      </c>
      <c r="M44" s="21"/>
      <c r="N44" s="25">
        <v>0</v>
      </c>
      <c r="O44" s="21"/>
      <c r="P44" s="24">
        <v>0</v>
      </c>
      <c r="Q44" s="24"/>
      <c r="R44" s="21"/>
      <c r="S44" s="25">
        <v>-9172762077</v>
      </c>
      <c r="T44" s="21"/>
      <c r="U44" s="37">
        <f t="shared" si="2"/>
        <v>-9172762077</v>
      </c>
      <c r="V44" s="21"/>
      <c r="W44" s="34">
        <f t="shared" si="3"/>
        <v>-0.5258495668627452</v>
      </c>
      <c r="X44" s="21"/>
    </row>
    <row r="45" spans="1:24" ht="21.95" customHeight="1" x14ac:dyDescent="0.2">
      <c r="A45" s="17" t="s">
        <v>21</v>
      </c>
      <c r="B45" s="17"/>
      <c r="D45" s="25">
        <v>0</v>
      </c>
      <c r="E45" s="21"/>
      <c r="F45" s="25">
        <v>0</v>
      </c>
      <c r="G45" s="21"/>
      <c r="H45" s="25">
        <v>0</v>
      </c>
      <c r="I45" s="21"/>
      <c r="J45" s="37">
        <f t="shared" si="0"/>
        <v>0</v>
      </c>
      <c r="K45" s="21"/>
      <c r="L45" s="34">
        <f t="shared" si="1"/>
        <v>0</v>
      </c>
      <c r="M45" s="21"/>
      <c r="N45" s="25">
        <v>40700000000</v>
      </c>
      <c r="O45" s="21"/>
      <c r="P45" s="24">
        <v>67322036237</v>
      </c>
      <c r="Q45" s="24"/>
      <c r="R45" s="21"/>
      <c r="S45" s="25">
        <v>225593733</v>
      </c>
      <c r="T45" s="21"/>
      <c r="U45" s="37">
        <f t="shared" si="2"/>
        <v>108247629970</v>
      </c>
      <c r="V45" s="21"/>
      <c r="W45" s="34">
        <f t="shared" si="3"/>
        <v>6.2055429821264747</v>
      </c>
      <c r="X45" s="21"/>
    </row>
    <row r="46" spans="1:24" ht="21.95" customHeight="1" x14ac:dyDescent="0.2">
      <c r="A46" s="17" t="s">
        <v>26</v>
      </c>
      <c r="B46" s="17"/>
      <c r="D46" s="25">
        <v>0</v>
      </c>
      <c r="E46" s="21"/>
      <c r="F46" s="25">
        <v>33521403464</v>
      </c>
      <c r="G46" s="21"/>
      <c r="H46" s="25">
        <v>0</v>
      </c>
      <c r="I46" s="21"/>
      <c r="J46" s="37">
        <f t="shared" si="0"/>
        <v>33521403464</v>
      </c>
      <c r="K46" s="21"/>
      <c r="L46" s="34">
        <f t="shared" si="1"/>
        <v>8.7745898741365185</v>
      </c>
      <c r="M46" s="21"/>
      <c r="N46" s="25">
        <v>3584700000</v>
      </c>
      <c r="O46" s="21"/>
      <c r="P46" s="24">
        <v>53042381352</v>
      </c>
      <c r="Q46" s="24"/>
      <c r="R46" s="21"/>
      <c r="S46" s="25">
        <v>718808731</v>
      </c>
      <c r="T46" s="21"/>
      <c r="U46" s="37">
        <f t="shared" si="2"/>
        <v>57345890083</v>
      </c>
      <c r="V46" s="21"/>
      <c r="W46" s="34">
        <f t="shared" si="3"/>
        <v>3.287484315887391</v>
      </c>
      <c r="X46" s="21"/>
    </row>
    <row r="47" spans="1:24" ht="21.95" customHeight="1" x14ac:dyDescent="0.2">
      <c r="A47" s="17" t="s">
        <v>54</v>
      </c>
      <c r="B47" s="17"/>
      <c r="D47" s="25">
        <v>0</v>
      </c>
      <c r="E47" s="21"/>
      <c r="F47" s="25">
        <v>3180982790</v>
      </c>
      <c r="G47" s="21"/>
      <c r="H47" s="25">
        <v>0</v>
      </c>
      <c r="I47" s="21"/>
      <c r="J47" s="37">
        <f t="shared" si="0"/>
        <v>3180982790</v>
      </c>
      <c r="K47" s="21"/>
      <c r="L47" s="34">
        <f t="shared" si="1"/>
        <v>0.8326566460414514</v>
      </c>
      <c r="M47" s="21"/>
      <c r="N47" s="25">
        <v>18480098560</v>
      </c>
      <c r="O47" s="21"/>
      <c r="P47" s="24">
        <v>12664218254</v>
      </c>
      <c r="Q47" s="24"/>
      <c r="R47" s="21"/>
      <c r="S47" s="25">
        <v>-25337275574</v>
      </c>
      <c r="T47" s="21"/>
      <c r="U47" s="37">
        <f t="shared" si="2"/>
        <v>5807041240</v>
      </c>
      <c r="V47" s="21"/>
      <c r="W47" s="34">
        <f t="shared" si="3"/>
        <v>0.33290192149045739</v>
      </c>
      <c r="X47" s="21"/>
    </row>
    <row r="48" spans="1:24" ht="21.95" customHeight="1" x14ac:dyDescent="0.2">
      <c r="A48" s="17" t="s">
        <v>113</v>
      </c>
      <c r="B48" s="17"/>
      <c r="D48" s="25">
        <v>0</v>
      </c>
      <c r="E48" s="21"/>
      <c r="F48" s="25">
        <v>0</v>
      </c>
      <c r="G48" s="21"/>
      <c r="H48" s="25">
        <v>0</v>
      </c>
      <c r="I48" s="21"/>
      <c r="J48" s="37">
        <f t="shared" si="0"/>
        <v>0</v>
      </c>
      <c r="K48" s="21"/>
      <c r="L48" s="34">
        <f t="shared" si="1"/>
        <v>0</v>
      </c>
      <c r="M48" s="21"/>
      <c r="N48" s="25">
        <v>3534000000</v>
      </c>
      <c r="O48" s="21"/>
      <c r="P48" s="24">
        <v>0</v>
      </c>
      <c r="Q48" s="24"/>
      <c r="R48" s="21"/>
      <c r="S48" s="25">
        <v>-2281870961</v>
      </c>
      <c r="T48" s="21"/>
      <c r="U48" s="37">
        <f t="shared" si="2"/>
        <v>1252129039</v>
      </c>
      <c r="V48" s="21"/>
      <c r="W48" s="34">
        <f t="shared" si="3"/>
        <v>7.1781161147238523E-2</v>
      </c>
      <c r="X48" s="21"/>
    </row>
    <row r="49" spans="1:24" ht="21.95" customHeight="1" x14ac:dyDescent="0.2">
      <c r="A49" s="17" t="s">
        <v>24</v>
      </c>
      <c r="B49" s="17"/>
      <c r="D49" s="25">
        <v>0</v>
      </c>
      <c r="E49" s="21"/>
      <c r="F49" s="25">
        <v>9040110061</v>
      </c>
      <c r="G49" s="21"/>
      <c r="H49" s="25">
        <v>0</v>
      </c>
      <c r="I49" s="21"/>
      <c r="J49" s="37">
        <f t="shared" si="0"/>
        <v>9040110061</v>
      </c>
      <c r="K49" s="21"/>
      <c r="L49" s="34">
        <f t="shared" si="1"/>
        <v>2.36634657279546</v>
      </c>
      <c r="M49" s="21"/>
      <c r="N49" s="25">
        <v>2180095400</v>
      </c>
      <c r="O49" s="21"/>
      <c r="P49" s="24">
        <v>41237374294</v>
      </c>
      <c r="Q49" s="24"/>
      <c r="R49" s="21"/>
      <c r="S49" s="25">
        <v>926307119</v>
      </c>
      <c r="T49" s="21"/>
      <c r="U49" s="37">
        <f t="shared" si="2"/>
        <v>44343776813</v>
      </c>
      <c r="V49" s="21"/>
      <c r="W49" s="34">
        <f t="shared" si="3"/>
        <v>2.5421084330359762</v>
      </c>
      <c r="X49" s="21"/>
    </row>
    <row r="50" spans="1:24" ht="21.95" customHeight="1" x14ac:dyDescent="0.2">
      <c r="A50" s="17" t="s">
        <v>57</v>
      </c>
      <c r="B50" s="17"/>
      <c r="D50" s="25">
        <v>0</v>
      </c>
      <c r="E50" s="21"/>
      <c r="F50" s="25">
        <v>6234973261</v>
      </c>
      <c r="G50" s="21"/>
      <c r="H50" s="25">
        <v>0</v>
      </c>
      <c r="I50" s="21"/>
      <c r="J50" s="37">
        <f t="shared" si="0"/>
        <v>6234973261</v>
      </c>
      <c r="K50" s="21"/>
      <c r="L50" s="34">
        <f t="shared" si="1"/>
        <v>1.6320716792253978</v>
      </c>
      <c r="M50" s="21"/>
      <c r="N50" s="25">
        <v>4800000000</v>
      </c>
      <c r="O50" s="21"/>
      <c r="P50" s="24">
        <v>23978765767</v>
      </c>
      <c r="Q50" s="24"/>
      <c r="R50" s="21"/>
      <c r="S50" s="25">
        <v>2598895430</v>
      </c>
      <c r="T50" s="21"/>
      <c r="U50" s="37">
        <f t="shared" si="2"/>
        <v>31377661197</v>
      </c>
      <c r="V50" s="21"/>
      <c r="W50" s="34">
        <f t="shared" si="3"/>
        <v>1.7987961980373099</v>
      </c>
      <c r="X50" s="21"/>
    </row>
    <row r="51" spans="1:24" ht="21.95" customHeight="1" x14ac:dyDescent="0.2">
      <c r="A51" s="17" t="s">
        <v>114</v>
      </c>
      <c r="B51" s="17"/>
      <c r="D51" s="25">
        <v>0</v>
      </c>
      <c r="E51" s="21"/>
      <c r="F51" s="25">
        <v>0</v>
      </c>
      <c r="G51" s="21"/>
      <c r="H51" s="25">
        <v>0</v>
      </c>
      <c r="I51" s="21"/>
      <c r="J51" s="37">
        <f t="shared" si="0"/>
        <v>0</v>
      </c>
      <c r="K51" s="21"/>
      <c r="L51" s="34">
        <f t="shared" si="1"/>
        <v>0</v>
      </c>
      <c r="M51" s="21"/>
      <c r="N51" s="25">
        <v>0</v>
      </c>
      <c r="O51" s="21"/>
      <c r="P51" s="24">
        <v>0</v>
      </c>
      <c r="Q51" s="24"/>
      <c r="R51" s="21"/>
      <c r="S51" s="25">
        <v>-489031645</v>
      </c>
      <c r="T51" s="21"/>
      <c r="U51" s="37">
        <f t="shared" si="2"/>
        <v>-489031645</v>
      </c>
      <c r="V51" s="21"/>
      <c r="W51" s="34">
        <f t="shared" si="3"/>
        <v>-2.8034857608508948E-2</v>
      </c>
      <c r="X51" s="21"/>
    </row>
    <row r="52" spans="1:24" ht="21.95" customHeight="1" x14ac:dyDescent="0.2">
      <c r="A52" s="17" t="s">
        <v>115</v>
      </c>
      <c r="B52" s="17"/>
      <c r="D52" s="25">
        <v>0</v>
      </c>
      <c r="E52" s="21"/>
      <c r="F52" s="25">
        <v>0</v>
      </c>
      <c r="G52" s="21"/>
      <c r="H52" s="25">
        <v>0</v>
      </c>
      <c r="I52" s="21"/>
      <c r="J52" s="37">
        <f t="shared" si="0"/>
        <v>0</v>
      </c>
      <c r="K52" s="21"/>
      <c r="L52" s="34">
        <f t="shared" si="1"/>
        <v>0</v>
      </c>
      <c r="M52" s="21"/>
      <c r="N52" s="25">
        <v>6075003736</v>
      </c>
      <c r="O52" s="21"/>
      <c r="P52" s="24">
        <v>0</v>
      </c>
      <c r="Q52" s="24"/>
      <c r="R52" s="21"/>
      <c r="S52" s="25">
        <v>12276614005</v>
      </c>
      <c r="T52" s="21"/>
      <c r="U52" s="37">
        <f t="shared" si="2"/>
        <v>18351617741</v>
      </c>
      <c r="V52" s="21"/>
      <c r="W52" s="34">
        <f t="shared" si="3"/>
        <v>1.0520484625380873</v>
      </c>
      <c r="X52" s="21"/>
    </row>
    <row r="53" spans="1:24" ht="21.95" customHeight="1" x14ac:dyDescent="0.2">
      <c r="A53" s="17" t="s">
        <v>37</v>
      </c>
      <c r="B53" s="17"/>
      <c r="D53" s="25">
        <v>0</v>
      </c>
      <c r="E53" s="21"/>
      <c r="F53" s="25">
        <v>-4145161607</v>
      </c>
      <c r="G53" s="21"/>
      <c r="H53" s="25">
        <v>0</v>
      </c>
      <c r="I53" s="21"/>
      <c r="J53" s="37">
        <f t="shared" si="0"/>
        <v>-4145161607</v>
      </c>
      <c r="K53" s="21"/>
      <c r="L53" s="34">
        <f t="shared" si="1"/>
        <v>-1.0850408785092525</v>
      </c>
      <c r="M53" s="21"/>
      <c r="N53" s="25">
        <v>43800000000</v>
      </c>
      <c r="O53" s="21"/>
      <c r="P53" s="24">
        <v>30182306638</v>
      </c>
      <c r="Q53" s="24"/>
      <c r="R53" s="21"/>
      <c r="S53" s="25">
        <v>12799952644</v>
      </c>
      <c r="T53" s="21"/>
      <c r="U53" s="37">
        <f t="shared" si="2"/>
        <v>86782259282</v>
      </c>
      <c r="V53" s="21"/>
      <c r="W53" s="34">
        <f t="shared" si="3"/>
        <v>4.9749915098348572</v>
      </c>
      <c r="X53" s="21"/>
    </row>
    <row r="54" spans="1:24" ht="21.95" customHeight="1" x14ac:dyDescent="0.2">
      <c r="A54" s="17" t="s">
        <v>116</v>
      </c>
      <c r="B54" s="17"/>
      <c r="D54" s="25">
        <v>0</v>
      </c>
      <c r="E54" s="21"/>
      <c r="F54" s="25">
        <v>0</v>
      </c>
      <c r="G54" s="21"/>
      <c r="H54" s="25">
        <v>0</v>
      </c>
      <c r="I54" s="21"/>
      <c r="J54" s="37">
        <f t="shared" si="0"/>
        <v>0</v>
      </c>
      <c r="K54" s="21"/>
      <c r="L54" s="34">
        <f t="shared" si="1"/>
        <v>0</v>
      </c>
      <c r="M54" s="21"/>
      <c r="N54" s="25">
        <v>500000000</v>
      </c>
      <c r="O54" s="21"/>
      <c r="P54" s="24">
        <v>0</v>
      </c>
      <c r="Q54" s="24"/>
      <c r="R54" s="21"/>
      <c r="S54" s="25">
        <v>1335272069</v>
      </c>
      <c r="T54" s="21"/>
      <c r="U54" s="37">
        <f t="shared" si="2"/>
        <v>1835272069</v>
      </c>
      <c r="V54" s="21"/>
      <c r="W54" s="34">
        <f t="shared" si="3"/>
        <v>0.10521116916122801</v>
      </c>
      <c r="X54" s="21"/>
    </row>
    <row r="55" spans="1:24" ht="21.95" customHeight="1" x14ac:dyDescent="0.2">
      <c r="A55" s="17" t="s">
        <v>117</v>
      </c>
      <c r="B55" s="17"/>
      <c r="D55" s="25">
        <v>0</v>
      </c>
      <c r="E55" s="21"/>
      <c r="F55" s="25">
        <v>0</v>
      </c>
      <c r="G55" s="21"/>
      <c r="H55" s="25">
        <v>0</v>
      </c>
      <c r="I55" s="21"/>
      <c r="J55" s="37">
        <f t="shared" si="0"/>
        <v>0</v>
      </c>
      <c r="K55" s="21"/>
      <c r="L55" s="34">
        <f t="shared" si="1"/>
        <v>0</v>
      </c>
      <c r="M55" s="21"/>
      <c r="N55" s="25">
        <v>27935000000</v>
      </c>
      <c r="O55" s="21"/>
      <c r="P55" s="24">
        <v>0</v>
      </c>
      <c r="Q55" s="24"/>
      <c r="R55" s="21"/>
      <c r="S55" s="25">
        <v>-18162362602</v>
      </c>
      <c r="T55" s="21"/>
      <c r="U55" s="37">
        <f t="shared" si="2"/>
        <v>9772637398</v>
      </c>
      <c r="V55" s="21"/>
      <c r="W55" s="34">
        <f t="shared" si="3"/>
        <v>0.56023879172996949</v>
      </c>
      <c r="X55" s="21"/>
    </row>
    <row r="56" spans="1:24" ht="21.95" customHeight="1" x14ac:dyDescent="0.2">
      <c r="A56" s="17" t="s">
        <v>118</v>
      </c>
      <c r="B56" s="17"/>
      <c r="D56" s="25">
        <v>0</v>
      </c>
      <c r="E56" s="21"/>
      <c r="F56" s="25">
        <v>0</v>
      </c>
      <c r="G56" s="21"/>
      <c r="H56" s="25">
        <v>0</v>
      </c>
      <c r="I56" s="21"/>
      <c r="J56" s="37">
        <f t="shared" si="0"/>
        <v>0</v>
      </c>
      <c r="K56" s="21"/>
      <c r="L56" s="34">
        <f t="shared" si="1"/>
        <v>0</v>
      </c>
      <c r="M56" s="21"/>
      <c r="N56" s="25">
        <v>0</v>
      </c>
      <c r="O56" s="21"/>
      <c r="P56" s="24">
        <v>0</v>
      </c>
      <c r="Q56" s="24"/>
      <c r="R56" s="21"/>
      <c r="S56" s="25">
        <v>50383342</v>
      </c>
      <c r="T56" s="21"/>
      <c r="U56" s="37">
        <f t="shared" si="2"/>
        <v>50383342</v>
      </c>
      <c r="V56" s="21"/>
      <c r="W56" s="34">
        <f t="shared" si="3"/>
        <v>2.8883403216387118E-3</v>
      </c>
      <c r="X56" s="21"/>
    </row>
    <row r="57" spans="1:24" ht="21.95" customHeight="1" x14ac:dyDescent="0.2">
      <c r="A57" s="17" t="s">
        <v>119</v>
      </c>
      <c r="B57" s="17"/>
      <c r="D57" s="25">
        <v>0</v>
      </c>
      <c r="E57" s="21"/>
      <c r="F57" s="25">
        <v>0</v>
      </c>
      <c r="G57" s="21"/>
      <c r="H57" s="25">
        <v>0</v>
      </c>
      <c r="I57" s="21"/>
      <c r="J57" s="37">
        <f t="shared" si="0"/>
        <v>0</v>
      </c>
      <c r="K57" s="21"/>
      <c r="L57" s="34">
        <f t="shared" si="1"/>
        <v>0</v>
      </c>
      <c r="M57" s="21"/>
      <c r="N57" s="25">
        <v>0</v>
      </c>
      <c r="O57" s="21"/>
      <c r="P57" s="24">
        <v>0</v>
      </c>
      <c r="Q57" s="24"/>
      <c r="R57" s="21"/>
      <c r="S57" s="25">
        <v>40671716</v>
      </c>
      <c r="T57" s="21"/>
      <c r="U57" s="37">
        <f t="shared" si="2"/>
        <v>40671716</v>
      </c>
      <c r="V57" s="21"/>
      <c r="W57" s="34">
        <f t="shared" si="3"/>
        <v>2.3315991478500644E-3</v>
      </c>
      <c r="X57" s="21"/>
    </row>
    <row r="58" spans="1:24" ht="21.95" customHeight="1" x14ac:dyDescent="0.2">
      <c r="A58" s="17" t="s">
        <v>120</v>
      </c>
      <c r="B58" s="17"/>
      <c r="D58" s="25">
        <v>0</v>
      </c>
      <c r="E58" s="21"/>
      <c r="F58" s="25">
        <v>0</v>
      </c>
      <c r="G58" s="21"/>
      <c r="H58" s="25">
        <v>0</v>
      </c>
      <c r="I58" s="21"/>
      <c r="J58" s="37">
        <f t="shared" si="0"/>
        <v>0</v>
      </c>
      <c r="K58" s="21"/>
      <c r="L58" s="34">
        <f t="shared" si="1"/>
        <v>0</v>
      </c>
      <c r="M58" s="21"/>
      <c r="N58" s="25">
        <v>1250000000</v>
      </c>
      <c r="O58" s="21"/>
      <c r="P58" s="24">
        <v>0</v>
      </c>
      <c r="Q58" s="24"/>
      <c r="R58" s="21"/>
      <c r="S58" s="25">
        <v>-3438132506</v>
      </c>
      <c r="T58" s="21"/>
      <c r="U58" s="37">
        <f t="shared" si="2"/>
        <v>-2188132506</v>
      </c>
      <c r="V58" s="21"/>
      <c r="W58" s="34">
        <f t="shared" si="3"/>
        <v>-0.12543970080762329</v>
      </c>
      <c r="X58" s="21"/>
    </row>
    <row r="59" spans="1:24" ht="21.95" customHeight="1" x14ac:dyDescent="0.2">
      <c r="A59" s="17" t="s">
        <v>121</v>
      </c>
      <c r="B59" s="17"/>
      <c r="D59" s="25">
        <v>0</v>
      </c>
      <c r="E59" s="21"/>
      <c r="F59" s="25">
        <v>0</v>
      </c>
      <c r="G59" s="21"/>
      <c r="H59" s="25">
        <v>0</v>
      </c>
      <c r="I59" s="21"/>
      <c r="J59" s="37">
        <f t="shared" si="0"/>
        <v>0</v>
      </c>
      <c r="K59" s="21"/>
      <c r="L59" s="34">
        <f t="shared" si="1"/>
        <v>0</v>
      </c>
      <c r="M59" s="21"/>
      <c r="N59" s="25">
        <v>0</v>
      </c>
      <c r="O59" s="21"/>
      <c r="P59" s="24">
        <v>0</v>
      </c>
      <c r="Q59" s="24"/>
      <c r="R59" s="21"/>
      <c r="S59" s="25">
        <v>-3045304022</v>
      </c>
      <c r="T59" s="21"/>
      <c r="U59" s="37">
        <f t="shared" si="2"/>
        <v>-3045304022</v>
      </c>
      <c r="V59" s="21"/>
      <c r="W59" s="34">
        <f t="shared" si="3"/>
        <v>-0.174579018565127</v>
      </c>
      <c r="X59" s="21"/>
    </row>
    <row r="60" spans="1:24" ht="21.95" customHeight="1" x14ac:dyDescent="0.2">
      <c r="A60" s="17" t="s">
        <v>52</v>
      </c>
      <c r="B60" s="17"/>
      <c r="D60" s="25">
        <v>0</v>
      </c>
      <c r="E60" s="21"/>
      <c r="F60" s="25">
        <v>32994093754</v>
      </c>
      <c r="G60" s="21"/>
      <c r="H60" s="25">
        <v>0</v>
      </c>
      <c r="I60" s="21"/>
      <c r="J60" s="37">
        <f t="shared" si="0"/>
        <v>32994093754</v>
      </c>
      <c r="K60" s="21"/>
      <c r="L60" s="34">
        <f t="shared" si="1"/>
        <v>8.6365608549497495</v>
      </c>
      <c r="M60" s="21"/>
      <c r="N60" s="25">
        <v>0</v>
      </c>
      <c r="O60" s="21"/>
      <c r="P60" s="24">
        <v>37352022413</v>
      </c>
      <c r="Q60" s="24"/>
      <c r="R60" s="21"/>
      <c r="S60" s="25">
        <v>3326977453</v>
      </c>
      <c r="T60" s="21"/>
      <c r="U60" s="37">
        <f t="shared" si="2"/>
        <v>40678999866</v>
      </c>
      <c r="V60" s="21"/>
      <c r="W60" s="34">
        <f t="shared" si="3"/>
        <v>2.3320167121288531</v>
      </c>
      <c r="X60" s="21"/>
    </row>
    <row r="61" spans="1:24" ht="21.95" customHeight="1" x14ac:dyDescent="0.2">
      <c r="A61" s="17" t="s">
        <v>122</v>
      </c>
      <c r="B61" s="17"/>
      <c r="D61" s="25">
        <v>0</v>
      </c>
      <c r="E61" s="21"/>
      <c r="F61" s="25">
        <v>0</v>
      </c>
      <c r="G61" s="21"/>
      <c r="H61" s="25">
        <v>0</v>
      </c>
      <c r="I61" s="21"/>
      <c r="J61" s="37">
        <f t="shared" si="0"/>
        <v>0</v>
      </c>
      <c r="K61" s="21"/>
      <c r="L61" s="34">
        <f t="shared" si="1"/>
        <v>0</v>
      </c>
      <c r="M61" s="21"/>
      <c r="N61" s="25">
        <v>152163770</v>
      </c>
      <c r="O61" s="21"/>
      <c r="P61" s="24">
        <v>0</v>
      </c>
      <c r="Q61" s="24"/>
      <c r="R61" s="21"/>
      <c r="S61" s="25">
        <v>-3159258204</v>
      </c>
      <c r="T61" s="21"/>
      <c r="U61" s="37">
        <f t="shared" si="2"/>
        <v>-3007094434</v>
      </c>
      <c r="V61" s="21"/>
      <c r="W61" s="34">
        <f t="shared" si="3"/>
        <v>-0.17238856653648621</v>
      </c>
      <c r="X61" s="21"/>
    </row>
    <row r="62" spans="1:24" ht="21.95" customHeight="1" x14ac:dyDescent="0.2">
      <c r="A62" s="17" t="s">
        <v>123</v>
      </c>
      <c r="B62" s="17"/>
      <c r="D62" s="25">
        <v>0</v>
      </c>
      <c r="E62" s="21"/>
      <c r="F62" s="25">
        <v>0</v>
      </c>
      <c r="G62" s="21"/>
      <c r="H62" s="25">
        <v>0</v>
      </c>
      <c r="I62" s="21"/>
      <c r="J62" s="37">
        <f t="shared" si="0"/>
        <v>0</v>
      </c>
      <c r="K62" s="21"/>
      <c r="L62" s="34">
        <f t="shared" si="1"/>
        <v>0</v>
      </c>
      <c r="M62" s="21"/>
      <c r="N62" s="25">
        <v>0</v>
      </c>
      <c r="O62" s="21"/>
      <c r="P62" s="24">
        <v>0</v>
      </c>
      <c r="Q62" s="24"/>
      <c r="R62" s="21"/>
      <c r="S62" s="25">
        <v>1208682013</v>
      </c>
      <c r="T62" s="21"/>
      <c r="U62" s="37">
        <f t="shared" si="2"/>
        <v>1208682013</v>
      </c>
      <c r="V62" s="21"/>
      <c r="W62" s="34">
        <f t="shared" si="3"/>
        <v>6.9290461005690057E-2</v>
      </c>
      <c r="X62" s="21"/>
    </row>
    <row r="63" spans="1:24" ht="21.95" customHeight="1" x14ac:dyDescent="0.2">
      <c r="A63" s="17" t="s">
        <v>35</v>
      </c>
      <c r="B63" s="17"/>
      <c r="D63" s="25">
        <v>0</v>
      </c>
      <c r="E63" s="21"/>
      <c r="F63" s="25">
        <v>508216810</v>
      </c>
      <c r="G63" s="21"/>
      <c r="H63" s="25">
        <v>0</v>
      </c>
      <c r="I63" s="21"/>
      <c r="J63" s="37">
        <f t="shared" si="0"/>
        <v>508216810</v>
      </c>
      <c r="K63" s="21"/>
      <c r="L63" s="34">
        <f t="shared" si="1"/>
        <v>0.13303124613147799</v>
      </c>
      <c r="M63" s="21"/>
      <c r="N63" s="25">
        <v>22154548000</v>
      </c>
      <c r="O63" s="21"/>
      <c r="P63" s="24">
        <v>40047484405</v>
      </c>
      <c r="Q63" s="24"/>
      <c r="R63" s="21"/>
      <c r="S63" s="25">
        <v>-1372282277</v>
      </c>
      <c r="T63" s="21"/>
      <c r="U63" s="37">
        <f t="shared" si="2"/>
        <v>60829750128</v>
      </c>
      <c r="V63" s="21"/>
      <c r="W63" s="34">
        <f t="shared" si="3"/>
        <v>3.4872045615773164</v>
      </c>
      <c r="X63" s="21"/>
    </row>
    <row r="64" spans="1:24" ht="21.95" customHeight="1" x14ac:dyDescent="0.2">
      <c r="A64" s="17" t="s">
        <v>124</v>
      </c>
      <c r="B64" s="17"/>
      <c r="D64" s="25">
        <v>0</v>
      </c>
      <c r="E64" s="21"/>
      <c r="F64" s="25">
        <v>0</v>
      </c>
      <c r="G64" s="21"/>
      <c r="H64" s="25">
        <v>0</v>
      </c>
      <c r="I64" s="21"/>
      <c r="J64" s="37">
        <f t="shared" si="0"/>
        <v>0</v>
      </c>
      <c r="K64" s="21"/>
      <c r="L64" s="34">
        <f t="shared" si="1"/>
        <v>0</v>
      </c>
      <c r="M64" s="21"/>
      <c r="N64" s="25">
        <v>0</v>
      </c>
      <c r="O64" s="21"/>
      <c r="P64" s="24">
        <v>0</v>
      </c>
      <c r="Q64" s="24"/>
      <c r="R64" s="21"/>
      <c r="S64" s="25">
        <v>605981479</v>
      </c>
      <c r="T64" s="21"/>
      <c r="U64" s="37">
        <f t="shared" si="2"/>
        <v>605981479</v>
      </c>
      <c r="V64" s="21"/>
      <c r="W64" s="34">
        <f t="shared" si="3"/>
        <v>3.4739274341149547E-2</v>
      </c>
      <c r="X64" s="21"/>
    </row>
    <row r="65" spans="1:24" ht="21.95" customHeight="1" x14ac:dyDescent="0.2">
      <c r="A65" s="17" t="s">
        <v>27</v>
      </c>
      <c r="B65" s="17"/>
      <c r="D65" s="25">
        <v>0</v>
      </c>
      <c r="E65" s="21"/>
      <c r="F65" s="25">
        <v>6470837311</v>
      </c>
      <c r="G65" s="21"/>
      <c r="H65" s="25">
        <v>0</v>
      </c>
      <c r="I65" s="21"/>
      <c r="J65" s="37">
        <f t="shared" si="0"/>
        <v>6470837311</v>
      </c>
      <c r="K65" s="21"/>
      <c r="L65" s="34">
        <f t="shared" si="1"/>
        <v>1.6938116450661918</v>
      </c>
      <c r="M65" s="21"/>
      <c r="N65" s="25">
        <v>1050000000</v>
      </c>
      <c r="O65" s="21"/>
      <c r="P65" s="24">
        <v>12889825189</v>
      </c>
      <c r="Q65" s="24"/>
      <c r="R65" s="21"/>
      <c r="S65" s="25">
        <v>-13533778</v>
      </c>
      <c r="T65" s="21"/>
      <c r="U65" s="37">
        <f t="shared" si="2"/>
        <v>13926291411</v>
      </c>
      <c r="V65" s="21"/>
      <c r="W65" s="34">
        <f t="shared" si="3"/>
        <v>0.79835650865085861</v>
      </c>
      <c r="X65" s="21"/>
    </row>
    <row r="66" spans="1:24" ht="21.95" customHeight="1" x14ac:dyDescent="0.2">
      <c r="A66" s="17" t="s">
        <v>51</v>
      </c>
      <c r="B66" s="17"/>
      <c r="D66" s="25">
        <v>0</v>
      </c>
      <c r="E66" s="21"/>
      <c r="F66" s="25">
        <v>0</v>
      </c>
      <c r="G66" s="21"/>
      <c r="H66" s="25">
        <v>0</v>
      </c>
      <c r="I66" s="21"/>
      <c r="J66" s="37">
        <f t="shared" si="0"/>
        <v>0</v>
      </c>
      <c r="K66" s="21"/>
      <c r="L66" s="34">
        <f t="shared" si="1"/>
        <v>0</v>
      </c>
      <c r="M66" s="21"/>
      <c r="N66" s="25">
        <v>35007586200</v>
      </c>
      <c r="O66" s="21"/>
      <c r="P66" s="24">
        <v>10090045493</v>
      </c>
      <c r="Q66" s="24"/>
      <c r="R66" s="21"/>
      <c r="S66" s="25">
        <v>-15299345802</v>
      </c>
      <c r="T66" s="21"/>
      <c r="U66" s="37">
        <f t="shared" si="2"/>
        <v>29798285891</v>
      </c>
      <c r="V66" s="21"/>
      <c r="W66" s="34">
        <f t="shared" si="3"/>
        <v>1.7082548961260495</v>
      </c>
      <c r="X66" s="21"/>
    </row>
    <row r="67" spans="1:24" ht="21.95" customHeight="1" x14ac:dyDescent="0.2">
      <c r="A67" s="17" t="s">
        <v>125</v>
      </c>
      <c r="B67" s="17"/>
      <c r="D67" s="25">
        <v>0</v>
      </c>
      <c r="E67" s="21"/>
      <c r="F67" s="25">
        <v>0</v>
      </c>
      <c r="G67" s="21"/>
      <c r="H67" s="25">
        <v>0</v>
      </c>
      <c r="I67" s="21"/>
      <c r="J67" s="37">
        <f t="shared" si="0"/>
        <v>0</v>
      </c>
      <c r="K67" s="21"/>
      <c r="L67" s="34">
        <f t="shared" si="1"/>
        <v>0</v>
      </c>
      <c r="M67" s="21"/>
      <c r="N67" s="25">
        <v>187000000</v>
      </c>
      <c r="O67" s="21"/>
      <c r="P67" s="24">
        <v>0</v>
      </c>
      <c r="Q67" s="24"/>
      <c r="R67" s="21"/>
      <c r="S67" s="25">
        <v>-1041104205</v>
      </c>
      <c r="T67" s="21"/>
      <c r="U67" s="37">
        <f t="shared" si="2"/>
        <v>-854104205</v>
      </c>
      <c r="V67" s="21"/>
      <c r="W67" s="34">
        <f t="shared" si="3"/>
        <v>-4.8963477138588306E-2</v>
      </c>
      <c r="X67" s="21"/>
    </row>
    <row r="68" spans="1:24" ht="21.95" customHeight="1" x14ac:dyDescent="0.2">
      <c r="A68" s="17" t="s">
        <v>34</v>
      </c>
      <c r="B68" s="17"/>
      <c r="D68" s="25">
        <v>0</v>
      </c>
      <c r="E68" s="21"/>
      <c r="F68" s="25">
        <v>-6295984264</v>
      </c>
      <c r="G68" s="21"/>
      <c r="H68" s="25">
        <v>0</v>
      </c>
      <c r="I68" s="21"/>
      <c r="J68" s="37">
        <f t="shared" si="0"/>
        <v>-6295984264</v>
      </c>
      <c r="K68" s="21"/>
      <c r="L68" s="34">
        <f t="shared" si="1"/>
        <v>-1.6480419690645343</v>
      </c>
      <c r="M68" s="21"/>
      <c r="N68" s="25">
        <v>78000000000</v>
      </c>
      <c r="O68" s="21"/>
      <c r="P68" s="24">
        <v>2328978299</v>
      </c>
      <c r="Q68" s="24"/>
      <c r="R68" s="21"/>
      <c r="S68" s="25">
        <v>-2980987478</v>
      </c>
      <c r="T68" s="21"/>
      <c r="U68" s="37">
        <f t="shared" si="2"/>
        <v>77347990821</v>
      </c>
      <c r="V68" s="21"/>
      <c r="W68" s="34">
        <f t="shared" si="3"/>
        <v>4.4341504913674692</v>
      </c>
      <c r="X68" s="21"/>
    </row>
    <row r="69" spans="1:24" ht="21.95" customHeight="1" x14ac:dyDescent="0.2">
      <c r="A69" s="17" t="s">
        <v>126</v>
      </c>
      <c r="B69" s="17"/>
      <c r="D69" s="25">
        <v>0</v>
      </c>
      <c r="E69" s="21"/>
      <c r="F69" s="25">
        <v>0</v>
      </c>
      <c r="G69" s="21"/>
      <c r="H69" s="25">
        <v>0</v>
      </c>
      <c r="I69" s="21"/>
      <c r="J69" s="37">
        <f t="shared" si="0"/>
        <v>0</v>
      </c>
      <c r="K69" s="21"/>
      <c r="L69" s="34">
        <f t="shared" si="1"/>
        <v>0</v>
      </c>
      <c r="M69" s="21"/>
      <c r="N69" s="25">
        <v>494915254</v>
      </c>
      <c r="O69" s="21"/>
      <c r="P69" s="24">
        <v>0</v>
      </c>
      <c r="Q69" s="24"/>
      <c r="R69" s="21"/>
      <c r="S69" s="25">
        <v>712768768</v>
      </c>
      <c r="T69" s="21"/>
      <c r="U69" s="37">
        <f t="shared" si="2"/>
        <v>1207684022</v>
      </c>
      <c r="V69" s="21"/>
      <c r="W69" s="34">
        <f t="shared" si="3"/>
        <v>6.9233248888916757E-2</v>
      </c>
      <c r="X69" s="21"/>
    </row>
    <row r="70" spans="1:24" ht="21.95" customHeight="1" x14ac:dyDescent="0.2">
      <c r="A70" s="17" t="s">
        <v>127</v>
      </c>
      <c r="B70" s="17"/>
      <c r="D70" s="25">
        <v>0</v>
      </c>
      <c r="E70" s="21"/>
      <c r="F70" s="25">
        <v>0</v>
      </c>
      <c r="G70" s="21"/>
      <c r="H70" s="25">
        <v>0</v>
      </c>
      <c r="I70" s="21"/>
      <c r="J70" s="37">
        <f t="shared" si="0"/>
        <v>0</v>
      </c>
      <c r="K70" s="21"/>
      <c r="L70" s="34">
        <f t="shared" si="1"/>
        <v>0</v>
      </c>
      <c r="M70" s="21"/>
      <c r="N70" s="25">
        <v>3333505800</v>
      </c>
      <c r="O70" s="21"/>
      <c r="P70" s="24">
        <v>0</v>
      </c>
      <c r="Q70" s="24"/>
      <c r="R70" s="21"/>
      <c r="S70" s="25">
        <v>1546201411</v>
      </c>
      <c r="T70" s="21"/>
      <c r="U70" s="37">
        <f t="shared" si="2"/>
        <v>4879707211</v>
      </c>
      <c r="V70" s="21"/>
      <c r="W70" s="34">
        <f t="shared" si="3"/>
        <v>0.27974037719297151</v>
      </c>
      <c r="X70" s="21"/>
    </row>
    <row r="71" spans="1:24" ht="21.95" customHeight="1" x14ac:dyDescent="0.2">
      <c r="A71" s="17" t="s">
        <v>128</v>
      </c>
      <c r="B71" s="17"/>
      <c r="D71" s="25">
        <v>0</v>
      </c>
      <c r="E71" s="21"/>
      <c r="F71" s="25">
        <v>0</v>
      </c>
      <c r="G71" s="21"/>
      <c r="H71" s="25">
        <v>0</v>
      </c>
      <c r="I71" s="21"/>
      <c r="J71" s="37">
        <f t="shared" si="0"/>
        <v>0</v>
      </c>
      <c r="K71" s="21"/>
      <c r="L71" s="34">
        <f t="shared" si="1"/>
        <v>0</v>
      </c>
      <c r="M71" s="21"/>
      <c r="N71" s="25">
        <v>25250414310</v>
      </c>
      <c r="O71" s="21"/>
      <c r="P71" s="24">
        <v>0</v>
      </c>
      <c r="Q71" s="24"/>
      <c r="R71" s="21"/>
      <c r="S71" s="25">
        <v>-42666900126</v>
      </c>
      <c r="T71" s="21"/>
      <c r="U71" s="37">
        <f t="shared" si="2"/>
        <v>-17416485816</v>
      </c>
      <c r="V71" s="21"/>
      <c r="W71" s="34">
        <f t="shared" si="3"/>
        <v>-0.99843988601632461</v>
      </c>
      <c r="X71" s="21"/>
    </row>
    <row r="72" spans="1:24" ht="21.95" customHeight="1" x14ac:dyDescent="0.2">
      <c r="A72" s="17" t="s">
        <v>47</v>
      </c>
      <c r="B72" s="17"/>
      <c r="D72" s="25">
        <v>0</v>
      </c>
      <c r="E72" s="21"/>
      <c r="F72" s="25">
        <v>4866868800</v>
      </c>
      <c r="G72" s="21"/>
      <c r="H72" s="25">
        <v>0</v>
      </c>
      <c r="I72" s="21"/>
      <c r="J72" s="37">
        <f t="shared" si="0"/>
        <v>4866868800</v>
      </c>
      <c r="K72" s="21"/>
      <c r="L72" s="34">
        <f t="shared" si="1"/>
        <v>1.2739555411841079</v>
      </c>
      <c r="M72" s="21"/>
      <c r="N72" s="25">
        <v>14280000000</v>
      </c>
      <c r="O72" s="21"/>
      <c r="P72" s="24">
        <v>41706362133</v>
      </c>
      <c r="Q72" s="24"/>
      <c r="R72" s="21"/>
      <c r="S72" s="25">
        <v>675359354</v>
      </c>
      <c r="T72" s="21"/>
      <c r="U72" s="37">
        <f t="shared" si="2"/>
        <v>56661721487</v>
      </c>
      <c r="V72" s="21"/>
      <c r="W72" s="34">
        <f t="shared" si="3"/>
        <v>3.2482627862273352</v>
      </c>
      <c r="X72" s="21"/>
    </row>
    <row r="73" spans="1:24" ht="21.95" customHeight="1" x14ac:dyDescent="0.2">
      <c r="A73" s="17" t="s">
        <v>129</v>
      </c>
      <c r="B73" s="17"/>
      <c r="D73" s="25">
        <v>0</v>
      </c>
      <c r="E73" s="21"/>
      <c r="F73" s="25">
        <v>0</v>
      </c>
      <c r="G73" s="21"/>
      <c r="H73" s="25">
        <v>0</v>
      </c>
      <c r="I73" s="21"/>
      <c r="J73" s="37">
        <f t="shared" ref="J73:J88" si="4">D73+F73+H73</f>
        <v>0</v>
      </c>
      <c r="K73" s="21"/>
      <c r="L73" s="34">
        <f t="shared" ref="L73:L88" si="5">J73/382028151114*100</f>
        <v>0</v>
      </c>
      <c r="M73" s="21"/>
      <c r="N73" s="25">
        <v>0</v>
      </c>
      <c r="O73" s="21"/>
      <c r="P73" s="24">
        <v>0</v>
      </c>
      <c r="Q73" s="24"/>
      <c r="R73" s="21"/>
      <c r="S73" s="25">
        <v>1202879870</v>
      </c>
      <c r="T73" s="21"/>
      <c r="U73" s="37">
        <f t="shared" ref="U73:U88" si="6">N73+P73+S73</f>
        <v>1202879870</v>
      </c>
      <c r="V73" s="21"/>
      <c r="W73" s="34">
        <f t="shared" ref="W73:W88" si="7">U73/1744369997626*100</f>
        <v>6.8957839887011305E-2</v>
      </c>
      <c r="X73" s="21"/>
    </row>
    <row r="74" spans="1:24" ht="21.95" customHeight="1" x14ac:dyDescent="0.2">
      <c r="A74" s="17" t="s">
        <v>130</v>
      </c>
      <c r="B74" s="17"/>
      <c r="D74" s="25">
        <v>0</v>
      </c>
      <c r="E74" s="21"/>
      <c r="F74" s="25">
        <v>0</v>
      </c>
      <c r="G74" s="21"/>
      <c r="H74" s="25">
        <v>0</v>
      </c>
      <c r="I74" s="21"/>
      <c r="J74" s="37">
        <f t="shared" si="4"/>
        <v>0</v>
      </c>
      <c r="K74" s="21"/>
      <c r="L74" s="34">
        <f t="shared" si="5"/>
        <v>0</v>
      </c>
      <c r="M74" s="21"/>
      <c r="N74" s="25">
        <v>0</v>
      </c>
      <c r="O74" s="21"/>
      <c r="P74" s="24">
        <v>0</v>
      </c>
      <c r="Q74" s="24"/>
      <c r="R74" s="21"/>
      <c r="S74" s="25">
        <v>-2007980824</v>
      </c>
      <c r="T74" s="21"/>
      <c r="U74" s="37">
        <f t="shared" si="6"/>
        <v>-2007980824</v>
      </c>
      <c r="V74" s="21"/>
      <c r="W74" s="34">
        <f t="shared" si="7"/>
        <v>-0.11511209357720903</v>
      </c>
      <c r="X74" s="21"/>
    </row>
    <row r="75" spans="1:24" ht="21.95" customHeight="1" x14ac:dyDescent="0.2">
      <c r="A75" s="17" t="s">
        <v>60</v>
      </c>
      <c r="B75" s="17"/>
      <c r="D75" s="25">
        <v>0</v>
      </c>
      <c r="E75" s="21"/>
      <c r="F75" s="25">
        <v>60625154</v>
      </c>
      <c r="G75" s="21"/>
      <c r="H75" s="25">
        <v>0</v>
      </c>
      <c r="I75" s="21"/>
      <c r="J75" s="37">
        <f t="shared" si="4"/>
        <v>60625154</v>
      </c>
      <c r="K75" s="21"/>
      <c r="L75" s="34">
        <f t="shared" si="5"/>
        <v>1.5869289690619948E-2</v>
      </c>
      <c r="M75" s="21"/>
      <c r="N75" s="25">
        <v>0</v>
      </c>
      <c r="O75" s="21"/>
      <c r="P75" s="24">
        <v>60625154</v>
      </c>
      <c r="Q75" s="24"/>
      <c r="R75" s="21"/>
      <c r="S75" s="25">
        <v>-12188378521</v>
      </c>
      <c r="T75" s="21"/>
      <c r="U75" s="37">
        <f t="shared" si="6"/>
        <v>-12127753367</v>
      </c>
      <c r="V75" s="21"/>
      <c r="W75" s="34">
        <f t="shared" si="7"/>
        <v>-0.69525120149425079</v>
      </c>
      <c r="X75" s="21"/>
    </row>
    <row r="76" spans="1:24" ht="21.95" customHeight="1" x14ac:dyDescent="0.2">
      <c r="A76" s="17" t="s">
        <v>131</v>
      </c>
      <c r="B76" s="17"/>
      <c r="D76" s="25">
        <v>0</v>
      </c>
      <c r="E76" s="21"/>
      <c r="F76" s="25">
        <v>0</v>
      </c>
      <c r="G76" s="21"/>
      <c r="H76" s="25">
        <v>0</v>
      </c>
      <c r="I76" s="21"/>
      <c r="J76" s="37">
        <f t="shared" si="4"/>
        <v>0</v>
      </c>
      <c r="K76" s="21"/>
      <c r="L76" s="34">
        <f t="shared" si="5"/>
        <v>0</v>
      </c>
      <c r="M76" s="21"/>
      <c r="N76" s="25">
        <v>0</v>
      </c>
      <c r="O76" s="21"/>
      <c r="P76" s="24">
        <v>0</v>
      </c>
      <c r="Q76" s="24"/>
      <c r="R76" s="21"/>
      <c r="S76" s="25">
        <v>10526996224</v>
      </c>
      <c r="T76" s="21"/>
      <c r="U76" s="37">
        <f t="shared" si="6"/>
        <v>10526996224</v>
      </c>
      <c r="V76" s="21"/>
      <c r="W76" s="34">
        <f t="shared" si="7"/>
        <v>0.60348413687042968</v>
      </c>
      <c r="X76" s="21"/>
    </row>
    <row r="77" spans="1:24" ht="21.95" customHeight="1" x14ac:dyDescent="0.2">
      <c r="A77" s="17" t="s">
        <v>132</v>
      </c>
      <c r="B77" s="17"/>
      <c r="D77" s="25">
        <v>0</v>
      </c>
      <c r="E77" s="21"/>
      <c r="F77" s="25">
        <v>0</v>
      </c>
      <c r="G77" s="21"/>
      <c r="H77" s="25">
        <v>0</v>
      </c>
      <c r="I77" s="21"/>
      <c r="J77" s="37">
        <f t="shared" si="4"/>
        <v>0</v>
      </c>
      <c r="K77" s="21"/>
      <c r="L77" s="34">
        <f t="shared" si="5"/>
        <v>0</v>
      </c>
      <c r="M77" s="21"/>
      <c r="N77" s="25">
        <v>0</v>
      </c>
      <c r="O77" s="21"/>
      <c r="P77" s="24">
        <v>0</v>
      </c>
      <c r="Q77" s="24"/>
      <c r="R77" s="21"/>
      <c r="S77" s="25">
        <v>0</v>
      </c>
      <c r="T77" s="21"/>
      <c r="U77" s="37">
        <f t="shared" si="6"/>
        <v>0</v>
      </c>
      <c r="V77" s="21"/>
      <c r="W77" s="34">
        <f t="shared" si="7"/>
        <v>0</v>
      </c>
      <c r="X77" s="21"/>
    </row>
    <row r="78" spans="1:24" ht="21.95" customHeight="1" x14ac:dyDescent="0.2">
      <c r="A78" s="17" t="s">
        <v>36</v>
      </c>
      <c r="B78" s="17"/>
      <c r="D78" s="25">
        <v>0</v>
      </c>
      <c r="E78" s="21"/>
      <c r="F78" s="25">
        <v>39960132134</v>
      </c>
      <c r="G78" s="21"/>
      <c r="H78" s="25">
        <v>0</v>
      </c>
      <c r="I78" s="21"/>
      <c r="J78" s="37">
        <f t="shared" si="4"/>
        <v>39960132134</v>
      </c>
      <c r="K78" s="21"/>
      <c r="L78" s="34">
        <f t="shared" si="5"/>
        <v>10.459996735181853</v>
      </c>
      <c r="M78" s="21"/>
      <c r="N78" s="25">
        <v>0</v>
      </c>
      <c r="O78" s="21"/>
      <c r="P78" s="24">
        <v>58328931420</v>
      </c>
      <c r="Q78" s="24"/>
      <c r="R78" s="21"/>
      <c r="S78" s="25">
        <v>0</v>
      </c>
      <c r="T78" s="21"/>
      <c r="U78" s="37">
        <f t="shared" si="6"/>
        <v>58328931420</v>
      </c>
      <c r="V78" s="21"/>
      <c r="W78" s="34">
        <f t="shared" si="7"/>
        <v>3.3438394090349375</v>
      </c>
      <c r="X78" s="21"/>
    </row>
    <row r="79" spans="1:24" ht="21.95" customHeight="1" x14ac:dyDescent="0.2">
      <c r="A79" s="17" t="s">
        <v>59</v>
      </c>
      <c r="B79" s="17"/>
      <c r="D79" s="25">
        <v>0</v>
      </c>
      <c r="E79" s="21"/>
      <c r="F79" s="25">
        <v>-440669070</v>
      </c>
      <c r="G79" s="21"/>
      <c r="H79" s="25">
        <v>0</v>
      </c>
      <c r="I79" s="21"/>
      <c r="J79" s="37">
        <f t="shared" si="4"/>
        <v>-440669070</v>
      </c>
      <c r="K79" s="21"/>
      <c r="L79" s="34">
        <f t="shared" si="5"/>
        <v>-0.11534989469100698</v>
      </c>
      <c r="M79" s="21"/>
      <c r="N79" s="25">
        <v>0</v>
      </c>
      <c r="O79" s="21"/>
      <c r="P79" s="24">
        <v>-440669070</v>
      </c>
      <c r="Q79" s="24"/>
      <c r="R79" s="21"/>
      <c r="S79" s="25">
        <v>0</v>
      </c>
      <c r="T79" s="21"/>
      <c r="U79" s="37">
        <f t="shared" si="6"/>
        <v>-440669070</v>
      </c>
      <c r="V79" s="21"/>
      <c r="W79" s="34">
        <f t="shared" si="7"/>
        <v>-2.5262362377232384E-2</v>
      </c>
      <c r="X79" s="21"/>
    </row>
    <row r="80" spans="1:24" ht="21.95" customHeight="1" x14ac:dyDescent="0.2">
      <c r="A80" s="17" t="s">
        <v>61</v>
      </c>
      <c r="B80" s="17"/>
      <c r="D80" s="25">
        <v>0</v>
      </c>
      <c r="E80" s="21"/>
      <c r="F80" s="25">
        <v>1994009915</v>
      </c>
      <c r="G80" s="21"/>
      <c r="H80" s="25">
        <v>0</v>
      </c>
      <c r="I80" s="21"/>
      <c r="J80" s="37">
        <f t="shared" si="4"/>
        <v>1994009915</v>
      </c>
      <c r="K80" s="21"/>
      <c r="L80" s="34">
        <f t="shared" si="5"/>
        <v>0.52195365948436945</v>
      </c>
      <c r="M80" s="21"/>
      <c r="N80" s="25">
        <v>0</v>
      </c>
      <c r="O80" s="21"/>
      <c r="P80" s="24">
        <v>1994009915</v>
      </c>
      <c r="Q80" s="24"/>
      <c r="R80" s="21"/>
      <c r="S80" s="25">
        <v>0</v>
      </c>
      <c r="T80" s="21"/>
      <c r="U80" s="37">
        <f t="shared" si="6"/>
        <v>1994009915</v>
      </c>
      <c r="V80" s="21"/>
      <c r="W80" s="34">
        <f t="shared" si="7"/>
        <v>0.11431117926321523</v>
      </c>
      <c r="X80" s="21"/>
    </row>
    <row r="81" spans="1:24" ht="21.95" customHeight="1" x14ac:dyDescent="0.2">
      <c r="A81" s="17" t="s">
        <v>46</v>
      </c>
      <c r="B81" s="17"/>
      <c r="D81" s="25">
        <v>0</v>
      </c>
      <c r="E81" s="21"/>
      <c r="F81" s="25">
        <v>2257123327</v>
      </c>
      <c r="G81" s="21"/>
      <c r="H81" s="25">
        <v>0</v>
      </c>
      <c r="I81" s="21"/>
      <c r="J81" s="37">
        <f t="shared" si="4"/>
        <v>2257123327</v>
      </c>
      <c r="K81" s="21"/>
      <c r="L81" s="34">
        <f t="shared" si="5"/>
        <v>0.5908264405170649</v>
      </c>
      <c r="M81" s="21"/>
      <c r="N81" s="25">
        <v>0</v>
      </c>
      <c r="O81" s="21"/>
      <c r="P81" s="24">
        <v>2656642426</v>
      </c>
      <c r="Q81" s="24"/>
      <c r="R81" s="21"/>
      <c r="S81" s="25">
        <v>0</v>
      </c>
      <c r="T81" s="21"/>
      <c r="U81" s="37">
        <f t="shared" si="6"/>
        <v>2656642426</v>
      </c>
      <c r="V81" s="21"/>
      <c r="W81" s="34">
        <f t="shared" si="7"/>
        <v>0.15229810359129983</v>
      </c>
      <c r="X81" s="21"/>
    </row>
    <row r="82" spans="1:24" ht="21.95" customHeight="1" x14ac:dyDescent="0.2">
      <c r="A82" s="17" t="s">
        <v>25</v>
      </c>
      <c r="B82" s="17"/>
      <c r="D82" s="25">
        <v>0</v>
      </c>
      <c r="E82" s="21"/>
      <c r="F82" s="25">
        <v>37333167228</v>
      </c>
      <c r="G82" s="21"/>
      <c r="H82" s="25">
        <v>0</v>
      </c>
      <c r="I82" s="21"/>
      <c r="J82" s="37">
        <f t="shared" si="4"/>
        <v>37333167228</v>
      </c>
      <c r="K82" s="21"/>
      <c r="L82" s="34">
        <f t="shared" si="5"/>
        <v>9.7723602617073908</v>
      </c>
      <c r="M82" s="21"/>
      <c r="N82" s="25">
        <v>0</v>
      </c>
      <c r="O82" s="21"/>
      <c r="P82" s="24">
        <v>28036535461</v>
      </c>
      <c r="Q82" s="24"/>
      <c r="R82" s="21"/>
      <c r="S82" s="25">
        <v>0</v>
      </c>
      <c r="T82" s="21"/>
      <c r="U82" s="37">
        <f t="shared" si="6"/>
        <v>28036535461</v>
      </c>
      <c r="V82" s="21"/>
      <c r="W82" s="34">
        <f t="shared" si="7"/>
        <v>1.607258523086061</v>
      </c>
      <c r="X82" s="21"/>
    </row>
    <row r="83" spans="1:24" ht="21.95" customHeight="1" x14ac:dyDescent="0.2">
      <c r="A83" s="17" t="s">
        <v>62</v>
      </c>
      <c r="B83" s="17"/>
      <c r="D83" s="25">
        <v>0</v>
      </c>
      <c r="E83" s="21"/>
      <c r="F83" s="25">
        <v>2653001329</v>
      </c>
      <c r="G83" s="21"/>
      <c r="H83" s="25">
        <v>0</v>
      </c>
      <c r="I83" s="21"/>
      <c r="J83" s="37">
        <f t="shared" si="4"/>
        <v>2653001329</v>
      </c>
      <c r="K83" s="21"/>
      <c r="L83" s="34">
        <f t="shared" si="5"/>
        <v>0.6944517887657774</v>
      </c>
      <c r="M83" s="21"/>
      <c r="N83" s="25">
        <v>0</v>
      </c>
      <c r="O83" s="21"/>
      <c r="P83" s="24">
        <v>2653001329</v>
      </c>
      <c r="Q83" s="24"/>
      <c r="R83" s="21"/>
      <c r="S83" s="25">
        <v>0</v>
      </c>
      <c r="T83" s="21"/>
      <c r="U83" s="37">
        <f t="shared" si="6"/>
        <v>2653001329</v>
      </c>
      <c r="V83" s="21"/>
      <c r="W83" s="34">
        <f t="shared" si="7"/>
        <v>0.15208936937751749</v>
      </c>
      <c r="X83" s="21"/>
    </row>
    <row r="84" spans="1:24" ht="21.95" customHeight="1" x14ac:dyDescent="0.2">
      <c r="A84" s="17" t="s">
        <v>40</v>
      </c>
      <c r="B84" s="17"/>
      <c r="D84" s="25">
        <v>0</v>
      </c>
      <c r="E84" s="21"/>
      <c r="F84" s="25">
        <v>23197632285</v>
      </c>
      <c r="G84" s="21"/>
      <c r="H84" s="25">
        <v>0</v>
      </c>
      <c r="I84" s="21"/>
      <c r="J84" s="37">
        <f t="shared" si="4"/>
        <v>23197632285</v>
      </c>
      <c r="K84" s="21"/>
      <c r="L84" s="34">
        <f t="shared" si="5"/>
        <v>6.0722311215430969</v>
      </c>
      <c r="M84" s="21"/>
      <c r="N84" s="25">
        <v>0</v>
      </c>
      <c r="O84" s="21"/>
      <c r="P84" s="24">
        <v>33611955160</v>
      </c>
      <c r="Q84" s="24"/>
      <c r="R84" s="21"/>
      <c r="S84" s="25">
        <v>0</v>
      </c>
      <c r="T84" s="21"/>
      <c r="U84" s="37">
        <f t="shared" si="6"/>
        <v>33611955160</v>
      </c>
      <c r="V84" s="21"/>
      <c r="W84" s="34">
        <f t="shared" si="7"/>
        <v>1.9268822099522569</v>
      </c>
      <c r="X84" s="21"/>
    </row>
    <row r="85" spans="1:24" ht="21.95" customHeight="1" x14ac:dyDescent="0.2">
      <c r="A85" s="17" t="s">
        <v>41</v>
      </c>
      <c r="B85" s="17"/>
      <c r="D85" s="25">
        <v>0</v>
      </c>
      <c r="E85" s="21"/>
      <c r="F85" s="25">
        <v>11729284284</v>
      </c>
      <c r="G85" s="21"/>
      <c r="H85" s="25">
        <v>0</v>
      </c>
      <c r="I85" s="21"/>
      <c r="J85" s="37">
        <f t="shared" si="4"/>
        <v>11729284284</v>
      </c>
      <c r="K85" s="21"/>
      <c r="L85" s="34">
        <f t="shared" si="5"/>
        <v>3.0702670077577334</v>
      </c>
      <c r="M85" s="21"/>
      <c r="N85" s="25">
        <v>0</v>
      </c>
      <c r="O85" s="21"/>
      <c r="P85" s="24">
        <v>13709158772</v>
      </c>
      <c r="Q85" s="24"/>
      <c r="R85" s="21"/>
      <c r="S85" s="25">
        <v>0</v>
      </c>
      <c r="T85" s="21"/>
      <c r="U85" s="37">
        <f t="shared" si="6"/>
        <v>13709158772</v>
      </c>
      <c r="V85" s="21"/>
      <c r="W85" s="34">
        <f t="shared" si="7"/>
        <v>0.78590888347411825</v>
      </c>
      <c r="X85" s="21"/>
    </row>
    <row r="86" spans="1:24" ht="21.95" customHeight="1" x14ac:dyDescent="0.2">
      <c r="A86" s="17" t="s">
        <v>58</v>
      </c>
      <c r="B86" s="17"/>
      <c r="D86" s="25">
        <v>0</v>
      </c>
      <c r="E86" s="21"/>
      <c r="F86" s="25">
        <v>0</v>
      </c>
      <c r="G86" s="21"/>
      <c r="H86" s="25">
        <v>0</v>
      </c>
      <c r="I86" s="21"/>
      <c r="J86" s="37">
        <f t="shared" si="4"/>
        <v>0</v>
      </c>
      <c r="K86" s="21"/>
      <c r="L86" s="34">
        <f t="shared" si="5"/>
        <v>0</v>
      </c>
      <c r="M86" s="21"/>
      <c r="N86" s="25">
        <v>0</v>
      </c>
      <c r="O86" s="21"/>
      <c r="P86" s="24">
        <v>0</v>
      </c>
      <c r="Q86" s="24"/>
      <c r="R86" s="21"/>
      <c r="S86" s="25">
        <v>0</v>
      </c>
      <c r="T86" s="21"/>
      <c r="U86" s="37">
        <f t="shared" si="6"/>
        <v>0</v>
      </c>
      <c r="V86" s="21"/>
      <c r="W86" s="34">
        <f t="shared" si="7"/>
        <v>0</v>
      </c>
      <c r="X86" s="21"/>
    </row>
    <row r="87" spans="1:24" ht="21.95" customHeight="1" x14ac:dyDescent="0.2">
      <c r="A87" s="17" t="s">
        <v>63</v>
      </c>
      <c r="B87" s="17"/>
      <c r="D87" s="25">
        <v>0</v>
      </c>
      <c r="E87" s="21"/>
      <c r="F87" s="25">
        <v>936037782</v>
      </c>
      <c r="G87" s="21"/>
      <c r="H87" s="25">
        <v>0</v>
      </c>
      <c r="I87" s="21"/>
      <c r="J87" s="37">
        <f t="shared" si="4"/>
        <v>936037782</v>
      </c>
      <c r="K87" s="21"/>
      <c r="L87" s="34">
        <f t="shared" si="5"/>
        <v>0.24501801222514608</v>
      </c>
      <c r="M87" s="21"/>
      <c r="N87" s="25">
        <v>0</v>
      </c>
      <c r="O87" s="21"/>
      <c r="P87" s="24">
        <v>936037782</v>
      </c>
      <c r="Q87" s="24"/>
      <c r="R87" s="21"/>
      <c r="S87" s="25">
        <v>0</v>
      </c>
      <c r="T87" s="21"/>
      <c r="U87" s="37">
        <f t="shared" si="6"/>
        <v>936037782</v>
      </c>
      <c r="V87" s="21"/>
      <c r="W87" s="34">
        <f t="shared" si="7"/>
        <v>5.3660506846248242E-2</v>
      </c>
      <c r="X87" s="21"/>
    </row>
    <row r="88" spans="1:24" ht="21.95" customHeight="1" x14ac:dyDescent="0.2">
      <c r="A88" s="18" t="s">
        <v>64</v>
      </c>
      <c r="B88" s="18"/>
      <c r="D88" s="26">
        <v>0</v>
      </c>
      <c r="E88" s="21"/>
      <c r="F88" s="26">
        <v>-6192690601</v>
      </c>
      <c r="G88" s="21"/>
      <c r="H88" s="26">
        <v>0</v>
      </c>
      <c r="I88" s="21"/>
      <c r="J88" s="37">
        <f t="shared" si="4"/>
        <v>-6192690601</v>
      </c>
      <c r="K88" s="21"/>
      <c r="L88" s="34">
        <f t="shared" si="5"/>
        <v>-1.6210037357042979</v>
      </c>
      <c r="M88" s="21"/>
      <c r="N88" s="26">
        <v>0</v>
      </c>
      <c r="O88" s="21"/>
      <c r="P88" s="24">
        <v>-6192689850</v>
      </c>
      <c r="Q88" s="24"/>
      <c r="R88" s="21"/>
      <c r="S88" s="26">
        <v>0</v>
      </c>
      <c r="T88" s="21"/>
      <c r="U88" s="37">
        <f t="shared" si="6"/>
        <v>-6192689850</v>
      </c>
      <c r="V88" s="21"/>
      <c r="W88" s="34">
        <f t="shared" si="7"/>
        <v>-0.35501011015025136</v>
      </c>
      <c r="X88" s="21"/>
    </row>
    <row r="89" spans="1:24" ht="21.95" customHeight="1" thickBot="1" x14ac:dyDescent="0.25">
      <c r="A89" s="19" t="s">
        <v>66</v>
      </c>
      <c r="B89" s="19"/>
      <c r="D89" s="27">
        <v>0</v>
      </c>
      <c r="E89" s="21"/>
      <c r="F89" s="27">
        <v>340083092308</v>
      </c>
      <c r="G89" s="21"/>
      <c r="H89" s="27">
        <f>SUM(H8:H88)</f>
        <v>43099029086</v>
      </c>
      <c r="I89" s="21"/>
      <c r="J89" s="27">
        <f>SUM(J8:J88)</f>
        <v>383182121394</v>
      </c>
      <c r="K89" s="21"/>
      <c r="L89" s="28">
        <f>SUM(L8:L88)</f>
        <v>100.30206420040905</v>
      </c>
      <c r="M89" s="21"/>
      <c r="N89" s="27">
        <f>SUM(N8:N88)</f>
        <v>574295887415</v>
      </c>
      <c r="O89" s="21"/>
      <c r="P89" s="40">
        <f>SUM(P8:Q88)</f>
        <v>1109822145732</v>
      </c>
      <c r="Q89" s="40"/>
      <c r="R89" s="21"/>
      <c r="S89" s="27">
        <f>SUM(S8:S88)</f>
        <v>55689057446</v>
      </c>
      <c r="T89" s="21"/>
      <c r="U89" s="27">
        <f>SUM(U8:U88)</f>
        <v>1739807090593</v>
      </c>
      <c r="V89" s="21"/>
      <c r="W89" s="28">
        <f>SUM(W8:W88)</f>
        <v>99.738420917625874</v>
      </c>
      <c r="X89" s="21"/>
    </row>
    <row r="90" spans="1:24" ht="13.5" thickTop="1" x14ac:dyDescent="0.2">
      <c r="D90" s="33"/>
      <c r="E90" s="21"/>
      <c r="F90" s="33"/>
      <c r="G90" s="21"/>
      <c r="H90" s="33"/>
      <c r="I90" s="21"/>
      <c r="J90" s="21"/>
      <c r="K90" s="21"/>
      <c r="L90" s="21"/>
      <c r="M90" s="21"/>
      <c r="N90" s="33"/>
      <c r="O90" s="21"/>
      <c r="P90" s="21"/>
      <c r="Q90" s="33"/>
      <c r="R90" s="21"/>
      <c r="S90" s="33"/>
      <c r="T90" s="21"/>
      <c r="U90" s="21"/>
      <c r="V90" s="21"/>
      <c r="W90" s="21"/>
      <c r="X90" s="21"/>
    </row>
    <row r="91" spans="1:24" x14ac:dyDescent="0.2">
      <c r="N91" s="11"/>
      <c r="Q91" s="11"/>
    </row>
    <row r="92" spans="1:24" x14ac:dyDescent="0.2">
      <c r="D92" s="11"/>
      <c r="E92" s="11"/>
      <c r="F92" s="11"/>
      <c r="G92" s="11"/>
      <c r="H92" s="11"/>
      <c r="I92" s="11"/>
      <c r="K92" s="11">
        <f t="shared" ref="E92:S92" si="8">K89-K90</f>
        <v>0</v>
      </c>
      <c r="L92" s="11"/>
      <c r="M92" s="11">
        <f t="shared" si="8"/>
        <v>0</v>
      </c>
      <c r="N92" s="11"/>
      <c r="O92" s="11"/>
      <c r="P92" s="11"/>
      <c r="Q92" s="11"/>
      <c r="R92" s="11"/>
      <c r="S92" s="45"/>
      <c r="T92" s="44"/>
      <c r="U92" s="45"/>
      <c r="V92" s="44"/>
    </row>
    <row r="93" spans="1:24" x14ac:dyDescent="0.2">
      <c r="S93" s="44"/>
      <c r="T93" s="44"/>
      <c r="U93" s="45"/>
      <c r="V93" s="44"/>
    </row>
    <row r="94" spans="1:24" ht="18.75" x14ac:dyDescent="0.2">
      <c r="S94" s="44"/>
      <c r="T94" s="44"/>
      <c r="U94" s="31"/>
      <c r="V94" s="44"/>
    </row>
    <row r="95" spans="1:24" ht="18.75" x14ac:dyDescent="0.2">
      <c r="S95" s="44"/>
      <c r="T95" s="44"/>
      <c r="U95" s="31"/>
      <c r="V95" s="44"/>
    </row>
    <row r="96" spans="1:24" ht="18.75" x14ac:dyDescent="0.2">
      <c r="S96" s="44"/>
      <c r="T96" s="44"/>
      <c r="U96" s="31"/>
      <c r="V96" s="44"/>
    </row>
    <row r="97" spans="19:22" ht="18.75" x14ac:dyDescent="0.2">
      <c r="S97" s="44"/>
      <c r="T97" s="44"/>
      <c r="U97" s="31"/>
      <c r="V97" s="44"/>
    </row>
    <row r="98" spans="19:22" ht="18.75" x14ac:dyDescent="0.2">
      <c r="S98" s="44"/>
      <c r="T98" s="44"/>
      <c r="U98" s="31"/>
      <c r="V98" s="44"/>
    </row>
    <row r="99" spans="19:22" ht="18.75" x14ac:dyDescent="0.2">
      <c r="S99" s="44"/>
      <c r="T99" s="44"/>
      <c r="U99" s="31"/>
      <c r="V99" s="44"/>
    </row>
    <row r="100" spans="19:22" ht="18.75" x14ac:dyDescent="0.2">
      <c r="S100" s="44"/>
      <c r="T100" s="44"/>
      <c r="U100" s="31"/>
      <c r="V100" s="44"/>
    </row>
    <row r="101" spans="19:22" ht="18.75" x14ac:dyDescent="0.2">
      <c r="S101" s="44"/>
      <c r="T101" s="44"/>
      <c r="U101" s="31"/>
      <c r="V101" s="44"/>
    </row>
    <row r="102" spans="19:22" ht="18.75" x14ac:dyDescent="0.2">
      <c r="S102" s="44"/>
      <c r="T102" s="44"/>
      <c r="U102" s="31"/>
      <c r="V102" s="44"/>
    </row>
    <row r="103" spans="19:22" ht="18.75" x14ac:dyDescent="0.2">
      <c r="S103" s="44"/>
      <c r="T103" s="44"/>
      <c r="U103" s="31"/>
      <c r="V103" s="44"/>
    </row>
    <row r="104" spans="19:22" x14ac:dyDescent="0.2">
      <c r="S104" s="44"/>
      <c r="T104" s="44"/>
      <c r="U104" s="44"/>
      <c r="V104" s="44"/>
    </row>
  </sheetData>
  <mergeCells count="172">
    <mergeCell ref="A88:B88"/>
    <mergeCell ref="P88:Q88"/>
    <mergeCell ref="A89:B89"/>
    <mergeCell ref="P89:Q89"/>
    <mergeCell ref="A5:W5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A69:B69"/>
    <mergeCell ref="P69:Q69"/>
    <mergeCell ref="A70:B70"/>
    <mergeCell ref="P70:Q70"/>
    <mergeCell ref="A71:B71"/>
    <mergeCell ref="P71:Q71"/>
    <mergeCell ref="A72:B72"/>
    <mergeCell ref="P72:Q72"/>
    <mergeCell ref="P82:Q8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D6:L6"/>
    <mergeCell ref="N6:W6"/>
    <mergeCell ref="A7:B7"/>
    <mergeCell ref="P7:Q7"/>
    <mergeCell ref="A8:B8"/>
    <mergeCell ref="P8:Q8"/>
  </mergeCells>
  <pageMargins left="0.39" right="0.39" top="0.39" bottom="0.39" header="0" footer="0"/>
  <pageSetup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50"/>
  <sheetViews>
    <sheetView rightToLeft="1" view="pageBreakPreview" zoomScaleNormal="85" zoomScaleSheetLayoutView="100" workbookViewId="0">
      <selection activeCell="M48" sqref="M48:O53"/>
    </sheetView>
  </sheetViews>
  <sheetFormatPr defaultRowHeight="12.75" x14ac:dyDescent="0.2"/>
  <cols>
    <col min="1" max="1" width="25.5703125" bestFit="1" customWidth="1"/>
    <col min="2" max="2" width="1.28515625" customWidth="1"/>
    <col min="3" max="3" width="11.7109375" bestFit="1" customWidth="1"/>
    <col min="4" max="4" width="1.28515625" customWidth="1"/>
    <col min="5" max="5" width="15.85546875" bestFit="1" customWidth="1"/>
    <col min="6" max="6" width="1.28515625" customWidth="1"/>
    <col min="7" max="7" width="11.140625" bestFit="1" customWidth="1"/>
    <col min="8" max="8" width="1.28515625" customWidth="1"/>
    <col min="9" max="9" width="10.5703125" bestFit="1" customWidth="1"/>
    <col min="10" max="10" width="1.28515625" customWidth="1"/>
    <col min="11" max="11" width="6.28515625" bestFit="1" customWidth="1"/>
    <col min="12" max="12" width="1.28515625" customWidth="1"/>
    <col min="13" max="13" width="11.5703125" bestFit="1" customWidth="1"/>
    <col min="14" max="14" width="1.28515625" customWidth="1"/>
    <col min="15" max="15" width="17.140625" bestFit="1" customWidth="1"/>
    <col min="16" max="16" width="1.28515625" customWidth="1"/>
    <col min="17" max="17" width="14.7109375" bestFit="1" customWidth="1"/>
    <col min="18" max="18" width="1.28515625" customWidth="1"/>
    <col min="19" max="19" width="17.140625" bestFit="1" customWidth="1"/>
    <col min="20" max="20" width="0.28515625" customWidth="1"/>
  </cols>
  <sheetData>
    <row r="1" spans="1:21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21" ht="21.95" customHeight="1" x14ac:dyDescent="0.2">
      <c r="A2" s="12" t="s">
        <v>81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21" ht="21.9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21" ht="14.65" customHeight="1" x14ac:dyDescent="0.2"/>
    <row r="5" spans="1:21" ht="29.25" customHeight="1" x14ac:dyDescent="0.2">
      <c r="A5" s="13" t="s">
        <v>97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21" ht="33" customHeight="1" x14ac:dyDescent="0.2">
      <c r="A6" s="14" t="s">
        <v>67</v>
      </c>
      <c r="C6" s="14" t="s">
        <v>137</v>
      </c>
      <c r="D6" s="14"/>
      <c r="E6" s="14"/>
      <c r="F6" s="14"/>
      <c r="G6" s="14"/>
      <c r="I6" s="14" t="s">
        <v>94</v>
      </c>
      <c r="J6" s="14"/>
      <c r="K6" s="14"/>
      <c r="L6" s="14"/>
      <c r="M6" s="14"/>
      <c r="O6" s="14" t="s">
        <v>95</v>
      </c>
      <c r="P6" s="14"/>
      <c r="Q6" s="14"/>
      <c r="R6" s="14"/>
      <c r="S6" s="14"/>
    </row>
    <row r="7" spans="1:21" ht="61.5" customHeight="1" x14ac:dyDescent="0.2">
      <c r="A7" s="14"/>
      <c r="C7" s="10" t="s">
        <v>138</v>
      </c>
      <c r="D7" s="3"/>
      <c r="E7" s="10" t="s">
        <v>139</v>
      </c>
      <c r="F7" s="3"/>
      <c r="G7" s="10" t="s">
        <v>140</v>
      </c>
      <c r="I7" s="10" t="s">
        <v>141</v>
      </c>
      <c r="J7" s="3"/>
      <c r="K7" s="10" t="s">
        <v>142</v>
      </c>
      <c r="L7" s="3"/>
      <c r="M7" s="10" t="s">
        <v>143</v>
      </c>
      <c r="O7" s="10" t="s">
        <v>141</v>
      </c>
      <c r="P7" s="3"/>
      <c r="Q7" s="10" t="s">
        <v>142</v>
      </c>
      <c r="R7" s="3"/>
      <c r="S7" s="10" t="s">
        <v>143</v>
      </c>
    </row>
    <row r="8" spans="1:21" ht="21.95" customHeight="1" x14ac:dyDescent="0.2">
      <c r="A8" s="5" t="s">
        <v>54</v>
      </c>
      <c r="C8" s="35" t="s">
        <v>144</v>
      </c>
      <c r="D8" s="21"/>
      <c r="E8" s="22">
        <v>12000064</v>
      </c>
      <c r="F8" s="21"/>
      <c r="G8" s="22">
        <v>1540</v>
      </c>
      <c r="H8" s="21"/>
      <c r="I8" s="22">
        <v>0</v>
      </c>
      <c r="J8" s="21"/>
      <c r="K8" s="22">
        <v>0</v>
      </c>
      <c r="L8" s="21"/>
      <c r="M8" s="22">
        <v>0</v>
      </c>
      <c r="N8" s="21"/>
      <c r="O8" s="22">
        <v>18480098560</v>
      </c>
      <c r="P8" s="21"/>
      <c r="Q8" s="22">
        <v>0</v>
      </c>
      <c r="R8" s="21"/>
      <c r="S8" s="22">
        <v>18480098560</v>
      </c>
      <c r="T8" s="21"/>
      <c r="U8" s="21"/>
    </row>
    <row r="9" spans="1:21" ht="21.95" customHeight="1" x14ac:dyDescent="0.2">
      <c r="A9" s="6" t="s">
        <v>106</v>
      </c>
      <c r="C9" s="36" t="s">
        <v>145</v>
      </c>
      <c r="D9" s="21"/>
      <c r="E9" s="25">
        <v>5000000</v>
      </c>
      <c r="F9" s="21"/>
      <c r="G9" s="25">
        <v>300</v>
      </c>
      <c r="H9" s="21"/>
      <c r="I9" s="25">
        <v>0</v>
      </c>
      <c r="J9" s="21"/>
      <c r="K9" s="25">
        <v>0</v>
      </c>
      <c r="L9" s="21"/>
      <c r="M9" s="25">
        <v>0</v>
      </c>
      <c r="N9" s="21"/>
      <c r="O9" s="25">
        <v>1500000000</v>
      </c>
      <c r="P9" s="21"/>
      <c r="Q9" s="25">
        <v>0</v>
      </c>
      <c r="R9" s="21"/>
      <c r="S9" s="25">
        <v>1500000000</v>
      </c>
      <c r="T9" s="21"/>
      <c r="U9" s="21"/>
    </row>
    <row r="10" spans="1:21" ht="21.95" customHeight="1" x14ac:dyDescent="0.2">
      <c r="A10" s="6" t="s">
        <v>26</v>
      </c>
      <c r="C10" s="36" t="s">
        <v>146</v>
      </c>
      <c r="D10" s="21"/>
      <c r="E10" s="25">
        <v>5690000</v>
      </c>
      <c r="F10" s="21"/>
      <c r="G10" s="25">
        <v>630</v>
      </c>
      <c r="H10" s="21"/>
      <c r="I10" s="25">
        <v>0</v>
      </c>
      <c r="J10" s="21"/>
      <c r="K10" s="25">
        <v>0</v>
      </c>
      <c r="L10" s="21"/>
      <c r="M10" s="25">
        <v>0</v>
      </c>
      <c r="N10" s="21"/>
      <c r="O10" s="25">
        <v>3584700000</v>
      </c>
      <c r="P10" s="21"/>
      <c r="Q10" s="25">
        <v>0</v>
      </c>
      <c r="R10" s="21"/>
      <c r="S10" s="25">
        <v>3584700000</v>
      </c>
      <c r="T10" s="21"/>
      <c r="U10" s="21"/>
    </row>
    <row r="11" spans="1:21" ht="21.95" customHeight="1" x14ac:dyDescent="0.2">
      <c r="A11" s="6" t="s">
        <v>27</v>
      </c>
      <c r="C11" s="36" t="s">
        <v>147</v>
      </c>
      <c r="D11" s="21"/>
      <c r="E11" s="25">
        <v>3000000</v>
      </c>
      <c r="F11" s="21"/>
      <c r="G11" s="25">
        <v>350</v>
      </c>
      <c r="H11" s="21"/>
      <c r="I11" s="25">
        <v>0</v>
      </c>
      <c r="J11" s="21"/>
      <c r="K11" s="25">
        <v>0</v>
      </c>
      <c r="L11" s="21"/>
      <c r="M11" s="25">
        <v>0</v>
      </c>
      <c r="N11" s="21"/>
      <c r="O11" s="25">
        <v>1050000000</v>
      </c>
      <c r="P11" s="21"/>
      <c r="Q11" s="25">
        <v>0</v>
      </c>
      <c r="R11" s="21"/>
      <c r="S11" s="25">
        <v>1050000000</v>
      </c>
      <c r="T11" s="21"/>
      <c r="U11" s="21"/>
    </row>
    <row r="12" spans="1:21" ht="21.95" customHeight="1" x14ac:dyDescent="0.2">
      <c r="A12" s="6" t="s">
        <v>17</v>
      </c>
      <c r="C12" s="36" t="s">
        <v>147</v>
      </c>
      <c r="D12" s="21"/>
      <c r="E12" s="25">
        <v>125000000</v>
      </c>
      <c r="F12" s="21"/>
      <c r="G12" s="25">
        <v>82</v>
      </c>
      <c r="H12" s="21"/>
      <c r="I12" s="25">
        <v>0</v>
      </c>
      <c r="J12" s="21"/>
      <c r="K12" s="25">
        <v>0</v>
      </c>
      <c r="L12" s="21"/>
      <c r="M12" s="25">
        <v>0</v>
      </c>
      <c r="N12" s="21"/>
      <c r="O12" s="25">
        <v>10250000000</v>
      </c>
      <c r="P12" s="21"/>
      <c r="Q12" s="25">
        <v>0</v>
      </c>
      <c r="R12" s="21"/>
      <c r="S12" s="25">
        <v>10250000000</v>
      </c>
      <c r="T12" s="21"/>
      <c r="U12" s="21"/>
    </row>
    <row r="13" spans="1:21" ht="21.95" customHeight="1" x14ac:dyDescent="0.2">
      <c r="A13" s="6" t="s">
        <v>126</v>
      </c>
      <c r="C13" s="36" t="s">
        <v>148</v>
      </c>
      <c r="D13" s="21"/>
      <c r="E13" s="25">
        <v>1000000</v>
      </c>
      <c r="F13" s="21"/>
      <c r="G13" s="25">
        <v>500</v>
      </c>
      <c r="H13" s="21"/>
      <c r="I13" s="25">
        <v>0</v>
      </c>
      <c r="J13" s="21"/>
      <c r="K13" s="25">
        <v>0</v>
      </c>
      <c r="L13" s="21"/>
      <c r="M13" s="25">
        <v>0</v>
      </c>
      <c r="N13" s="21"/>
      <c r="O13" s="25">
        <v>500000000</v>
      </c>
      <c r="P13" s="21"/>
      <c r="Q13" s="25">
        <v>5084746</v>
      </c>
      <c r="R13" s="21"/>
      <c r="S13" s="25">
        <v>494915254</v>
      </c>
      <c r="T13" s="21"/>
      <c r="U13" s="21"/>
    </row>
    <row r="14" spans="1:21" ht="21.95" customHeight="1" x14ac:dyDescent="0.2">
      <c r="A14" s="6" t="s">
        <v>37</v>
      </c>
      <c r="C14" s="36" t="s">
        <v>149</v>
      </c>
      <c r="D14" s="21"/>
      <c r="E14" s="25">
        <v>15000000</v>
      </c>
      <c r="F14" s="21"/>
      <c r="G14" s="25">
        <v>2920</v>
      </c>
      <c r="H14" s="21"/>
      <c r="I14" s="25">
        <v>0</v>
      </c>
      <c r="J14" s="21"/>
      <c r="K14" s="25">
        <v>0</v>
      </c>
      <c r="L14" s="21"/>
      <c r="M14" s="25">
        <v>0</v>
      </c>
      <c r="N14" s="21"/>
      <c r="O14" s="25">
        <v>43800000000</v>
      </c>
      <c r="P14" s="21"/>
      <c r="Q14" s="25">
        <v>0</v>
      </c>
      <c r="R14" s="21"/>
      <c r="S14" s="25">
        <v>43800000000</v>
      </c>
      <c r="T14" s="21"/>
      <c r="U14" s="21"/>
    </row>
    <row r="15" spans="1:21" ht="21.95" customHeight="1" x14ac:dyDescent="0.2">
      <c r="A15" s="6" t="s">
        <v>35</v>
      </c>
      <c r="C15" s="36" t="s">
        <v>150</v>
      </c>
      <c r="D15" s="21"/>
      <c r="E15" s="25">
        <v>3408392</v>
      </c>
      <c r="F15" s="21"/>
      <c r="G15" s="25">
        <v>6500</v>
      </c>
      <c r="H15" s="21"/>
      <c r="I15" s="25">
        <v>0</v>
      </c>
      <c r="J15" s="21"/>
      <c r="K15" s="25">
        <v>0</v>
      </c>
      <c r="L15" s="21"/>
      <c r="M15" s="25">
        <v>0</v>
      </c>
      <c r="N15" s="21"/>
      <c r="O15" s="25">
        <v>22154548000</v>
      </c>
      <c r="P15" s="21"/>
      <c r="Q15" s="25">
        <v>0</v>
      </c>
      <c r="R15" s="21"/>
      <c r="S15" s="25">
        <v>22154548000</v>
      </c>
      <c r="T15" s="21"/>
      <c r="U15" s="21"/>
    </row>
    <row r="16" spans="1:21" ht="21.95" customHeight="1" x14ac:dyDescent="0.2">
      <c r="A16" s="6" t="s">
        <v>53</v>
      </c>
      <c r="C16" s="36" t="s">
        <v>151</v>
      </c>
      <c r="D16" s="21"/>
      <c r="E16" s="25">
        <v>40598707</v>
      </c>
      <c r="F16" s="21"/>
      <c r="G16" s="25">
        <v>370</v>
      </c>
      <c r="H16" s="21"/>
      <c r="I16" s="25">
        <v>0</v>
      </c>
      <c r="J16" s="21"/>
      <c r="K16" s="25">
        <v>0</v>
      </c>
      <c r="L16" s="21"/>
      <c r="M16" s="25">
        <v>0</v>
      </c>
      <c r="N16" s="21"/>
      <c r="O16" s="25">
        <v>15021521590</v>
      </c>
      <c r="P16" s="21"/>
      <c r="Q16" s="25">
        <v>0</v>
      </c>
      <c r="R16" s="21"/>
      <c r="S16" s="25">
        <v>15021521590</v>
      </c>
      <c r="T16" s="21"/>
      <c r="U16" s="21"/>
    </row>
    <row r="17" spans="1:21" ht="21.95" customHeight="1" x14ac:dyDescent="0.2">
      <c r="A17" s="6" t="s">
        <v>48</v>
      </c>
      <c r="C17" s="36" t="s">
        <v>149</v>
      </c>
      <c r="D17" s="21"/>
      <c r="E17" s="25">
        <v>57500000</v>
      </c>
      <c r="F17" s="21"/>
      <c r="G17" s="25">
        <v>70</v>
      </c>
      <c r="H17" s="21"/>
      <c r="I17" s="25">
        <v>0</v>
      </c>
      <c r="J17" s="21"/>
      <c r="K17" s="25">
        <v>0</v>
      </c>
      <c r="L17" s="21"/>
      <c r="M17" s="25">
        <v>0</v>
      </c>
      <c r="N17" s="21"/>
      <c r="O17" s="25">
        <v>4025000000</v>
      </c>
      <c r="P17" s="21"/>
      <c r="Q17" s="25">
        <v>0</v>
      </c>
      <c r="R17" s="21"/>
      <c r="S17" s="25">
        <v>4025000000</v>
      </c>
      <c r="T17" s="21"/>
      <c r="U17" s="21"/>
    </row>
    <row r="18" spans="1:21" ht="21.95" customHeight="1" x14ac:dyDescent="0.2">
      <c r="A18" s="6" t="s">
        <v>34</v>
      </c>
      <c r="C18" s="36" t="s">
        <v>152</v>
      </c>
      <c r="D18" s="21"/>
      <c r="E18" s="25">
        <v>12000000</v>
      </c>
      <c r="F18" s="21"/>
      <c r="G18" s="25">
        <v>6500</v>
      </c>
      <c r="H18" s="21"/>
      <c r="I18" s="25">
        <v>0</v>
      </c>
      <c r="J18" s="21"/>
      <c r="K18" s="25">
        <v>0</v>
      </c>
      <c r="L18" s="21"/>
      <c r="M18" s="25">
        <v>0</v>
      </c>
      <c r="N18" s="21"/>
      <c r="O18" s="25">
        <v>78000000000</v>
      </c>
      <c r="P18" s="21"/>
      <c r="Q18" s="25">
        <v>0</v>
      </c>
      <c r="R18" s="21"/>
      <c r="S18" s="25">
        <v>78000000000</v>
      </c>
      <c r="T18" s="21"/>
      <c r="U18" s="21"/>
    </row>
    <row r="19" spans="1:21" ht="21.95" customHeight="1" x14ac:dyDescent="0.2">
      <c r="A19" s="6" t="s">
        <v>120</v>
      </c>
      <c r="C19" s="36" t="s">
        <v>153</v>
      </c>
      <c r="D19" s="21"/>
      <c r="E19" s="25">
        <v>1250000</v>
      </c>
      <c r="F19" s="21"/>
      <c r="G19" s="25">
        <v>1000</v>
      </c>
      <c r="H19" s="21"/>
      <c r="I19" s="25">
        <v>0</v>
      </c>
      <c r="J19" s="21"/>
      <c r="K19" s="25">
        <v>0</v>
      </c>
      <c r="L19" s="21"/>
      <c r="M19" s="25">
        <v>0</v>
      </c>
      <c r="N19" s="21"/>
      <c r="O19" s="25">
        <v>1250000000</v>
      </c>
      <c r="P19" s="21"/>
      <c r="Q19" s="25">
        <v>0</v>
      </c>
      <c r="R19" s="21"/>
      <c r="S19" s="25">
        <v>1250000000</v>
      </c>
      <c r="T19" s="21"/>
      <c r="U19" s="21"/>
    </row>
    <row r="20" spans="1:21" ht="21.95" customHeight="1" x14ac:dyDescent="0.2">
      <c r="A20" s="6" t="s">
        <v>20</v>
      </c>
      <c r="C20" s="36" t="s">
        <v>152</v>
      </c>
      <c r="D20" s="21"/>
      <c r="E20" s="25">
        <v>23963559</v>
      </c>
      <c r="F20" s="21"/>
      <c r="G20" s="25">
        <v>1680</v>
      </c>
      <c r="H20" s="21"/>
      <c r="I20" s="25">
        <v>0</v>
      </c>
      <c r="J20" s="21"/>
      <c r="K20" s="25">
        <v>0</v>
      </c>
      <c r="L20" s="21"/>
      <c r="M20" s="25">
        <v>0</v>
      </c>
      <c r="N20" s="21"/>
      <c r="O20" s="25">
        <v>40258779120</v>
      </c>
      <c r="P20" s="21"/>
      <c r="Q20" s="25">
        <v>0</v>
      </c>
      <c r="R20" s="21"/>
      <c r="S20" s="25">
        <v>40258779120</v>
      </c>
      <c r="T20" s="21"/>
      <c r="U20" s="21"/>
    </row>
    <row r="21" spans="1:21" ht="21.95" customHeight="1" x14ac:dyDescent="0.2">
      <c r="A21" s="6" t="s">
        <v>110</v>
      </c>
      <c r="C21" s="36" t="s">
        <v>152</v>
      </c>
      <c r="D21" s="21"/>
      <c r="E21" s="25">
        <v>10000000</v>
      </c>
      <c r="F21" s="21"/>
      <c r="G21" s="25">
        <v>610</v>
      </c>
      <c r="H21" s="21"/>
      <c r="I21" s="25">
        <v>0</v>
      </c>
      <c r="J21" s="21"/>
      <c r="K21" s="25">
        <v>0</v>
      </c>
      <c r="L21" s="21"/>
      <c r="M21" s="25">
        <v>0</v>
      </c>
      <c r="N21" s="21"/>
      <c r="O21" s="25">
        <v>6100000000</v>
      </c>
      <c r="P21" s="21"/>
      <c r="Q21" s="25">
        <v>0</v>
      </c>
      <c r="R21" s="21"/>
      <c r="S21" s="25">
        <v>6100000000</v>
      </c>
      <c r="T21" s="21"/>
      <c r="U21" s="21"/>
    </row>
    <row r="22" spans="1:21" ht="21.95" customHeight="1" x14ac:dyDescent="0.2">
      <c r="A22" s="6" t="s">
        <v>45</v>
      </c>
      <c r="C22" s="36" t="s">
        <v>149</v>
      </c>
      <c r="D22" s="21"/>
      <c r="E22" s="25">
        <v>100000000</v>
      </c>
      <c r="F22" s="21"/>
      <c r="G22" s="25">
        <v>400</v>
      </c>
      <c r="H22" s="21"/>
      <c r="I22" s="25">
        <v>0</v>
      </c>
      <c r="J22" s="21"/>
      <c r="K22" s="25">
        <v>0</v>
      </c>
      <c r="L22" s="21"/>
      <c r="M22" s="25">
        <v>0</v>
      </c>
      <c r="N22" s="21"/>
      <c r="O22" s="25">
        <v>40000000000</v>
      </c>
      <c r="P22" s="21"/>
      <c r="Q22" s="25">
        <v>0</v>
      </c>
      <c r="R22" s="21"/>
      <c r="S22" s="25">
        <v>40000000000</v>
      </c>
      <c r="T22" s="21"/>
      <c r="U22" s="21"/>
    </row>
    <row r="23" spans="1:21" ht="21.95" customHeight="1" x14ac:dyDescent="0.2">
      <c r="A23" s="6" t="s">
        <v>125</v>
      </c>
      <c r="C23" s="36" t="s">
        <v>146</v>
      </c>
      <c r="D23" s="21"/>
      <c r="E23" s="25">
        <v>1000000</v>
      </c>
      <c r="F23" s="21"/>
      <c r="G23" s="25">
        <v>187</v>
      </c>
      <c r="H23" s="21"/>
      <c r="I23" s="25">
        <v>0</v>
      </c>
      <c r="J23" s="21"/>
      <c r="K23" s="25">
        <v>0</v>
      </c>
      <c r="L23" s="21"/>
      <c r="M23" s="25">
        <v>0</v>
      </c>
      <c r="N23" s="21"/>
      <c r="O23" s="25">
        <v>187000000</v>
      </c>
      <c r="P23" s="21"/>
      <c r="Q23" s="25">
        <v>0</v>
      </c>
      <c r="R23" s="21"/>
      <c r="S23" s="25">
        <v>187000000</v>
      </c>
      <c r="T23" s="21"/>
      <c r="U23" s="21"/>
    </row>
    <row r="24" spans="1:21" ht="21.95" customHeight="1" x14ac:dyDescent="0.2">
      <c r="A24" s="6" t="s">
        <v>57</v>
      </c>
      <c r="C24" s="36" t="s">
        <v>149</v>
      </c>
      <c r="D24" s="21"/>
      <c r="E24" s="25">
        <v>5000000</v>
      </c>
      <c r="F24" s="21"/>
      <c r="G24" s="25">
        <v>960</v>
      </c>
      <c r="H24" s="21"/>
      <c r="I24" s="25">
        <v>0</v>
      </c>
      <c r="J24" s="21"/>
      <c r="K24" s="25">
        <v>0</v>
      </c>
      <c r="L24" s="21"/>
      <c r="M24" s="25">
        <v>0</v>
      </c>
      <c r="N24" s="21"/>
      <c r="O24" s="25">
        <v>4800000000</v>
      </c>
      <c r="P24" s="21"/>
      <c r="Q24" s="25">
        <v>0</v>
      </c>
      <c r="R24" s="21"/>
      <c r="S24" s="25">
        <v>4800000000</v>
      </c>
      <c r="T24" s="21"/>
      <c r="U24" s="21"/>
    </row>
    <row r="25" spans="1:21" ht="21.95" customHeight="1" x14ac:dyDescent="0.2">
      <c r="A25" s="6" t="s">
        <v>55</v>
      </c>
      <c r="C25" s="36" t="s">
        <v>145</v>
      </c>
      <c r="D25" s="21"/>
      <c r="E25" s="25">
        <v>20345585</v>
      </c>
      <c r="F25" s="21"/>
      <c r="G25" s="25">
        <v>682</v>
      </c>
      <c r="H25" s="21"/>
      <c r="I25" s="25">
        <v>0</v>
      </c>
      <c r="J25" s="21"/>
      <c r="K25" s="25">
        <v>0</v>
      </c>
      <c r="L25" s="21"/>
      <c r="M25" s="25">
        <v>0</v>
      </c>
      <c r="N25" s="21"/>
      <c r="O25" s="25">
        <v>13875688970</v>
      </c>
      <c r="P25" s="21"/>
      <c r="Q25" s="25">
        <v>224404673</v>
      </c>
      <c r="R25" s="21"/>
      <c r="S25" s="25">
        <v>13651284297</v>
      </c>
      <c r="T25" s="21"/>
      <c r="U25" s="21"/>
    </row>
    <row r="26" spans="1:21" ht="21.95" customHeight="1" x14ac:dyDescent="0.2">
      <c r="A26" s="6" t="s">
        <v>18</v>
      </c>
      <c r="C26" s="36" t="s">
        <v>154</v>
      </c>
      <c r="D26" s="21"/>
      <c r="E26" s="25">
        <v>31084511</v>
      </c>
      <c r="F26" s="21"/>
      <c r="G26" s="25">
        <v>90</v>
      </c>
      <c r="H26" s="21"/>
      <c r="I26" s="25">
        <v>0</v>
      </c>
      <c r="J26" s="21"/>
      <c r="K26" s="25">
        <v>0</v>
      </c>
      <c r="L26" s="21"/>
      <c r="M26" s="25">
        <v>0</v>
      </c>
      <c r="N26" s="21"/>
      <c r="O26" s="25">
        <v>2797605990</v>
      </c>
      <c r="P26" s="21"/>
      <c r="Q26" s="25">
        <v>0</v>
      </c>
      <c r="R26" s="21"/>
      <c r="S26" s="25">
        <v>2797605990</v>
      </c>
      <c r="T26" s="21"/>
      <c r="U26" s="21"/>
    </row>
    <row r="27" spans="1:21" ht="21.95" customHeight="1" x14ac:dyDescent="0.2">
      <c r="A27" s="6" t="s">
        <v>21</v>
      </c>
      <c r="C27" s="36" t="s">
        <v>155</v>
      </c>
      <c r="D27" s="21"/>
      <c r="E27" s="25">
        <v>1100000</v>
      </c>
      <c r="F27" s="21"/>
      <c r="G27" s="25">
        <v>37000</v>
      </c>
      <c r="H27" s="21"/>
      <c r="I27" s="25">
        <v>0</v>
      </c>
      <c r="J27" s="21"/>
      <c r="K27" s="25">
        <v>0</v>
      </c>
      <c r="L27" s="21"/>
      <c r="M27" s="25">
        <v>0</v>
      </c>
      <c r="N27" s="21"/>
      <c r="O27" s="25">
        <v>40700000000</v>
      </c>
      <c r="P27" s="21"/>
      <c r="Q27" s="25">
        <v>0</v>
      </c>
      <c r="R27" s="21"/>
      <c r="S27" s="25">
        <v>40700000000</v>
      </c>
      <c r="T27" s="21"/>
      <c r="U27" s="21"/>
    </row>
    <row r="28" spans="1:21" ht="21.95" customHeight="1" x14ac:dyDescent="0.2">
      <c r="A28" s="6" t="s">
        <v>30</v>
      </c>
      <c r="C28" s="36" t="s">
        <v>156</v>
      </c>
      <c r="D28" s="21"/>
      <c r="E28" s="25">
        <v>5000000</v>
      </c>
      <c r="F28" s="21"/>
      <c r="G28" s="25">
        <v>2000</v>
      </c>
      <c r="H28" s="21"/>
      <c r="I28" s="25">
        <v>0</v>
      </c>
      <c r="J28" s="21"/>
      <c r="K28" s="25">
        <v>0</v>
      </c>
      <c r="L28" s="21"/>
      <c r="M28" s="25">
        <v>0</v>
      </c>
      <c r="N28" s="21"/>
      <c r="O28" s="25">
        <v>10000000000</v>
      </c>
      <c r="P28" s="21"/>
      <c r="Q28" s="25">
        <v>0</v>
      </c>
      <c r="R28" s="21"/>
      <c r="S28" s="25">
        <v>10000000000</v>
      </c>
      <c r="T28" s="21"/>
      <c r="U28" s="21"/>
    </row>
    <row r="29" spans="1:21" ht="21.95" customHeight="1" x14ac:dyDescent="0.2">
      <c r="A29" s="6" t="s">
        <v>32</v>
      </c>
      <c r="C29" s="36" t="s">
        <v>156</v>
      </c>
      <c r="D29" s="21"/>
      <c r="E29" s="25">
        <v>5447057</v>
      </c>
      <c r="F29" s="21"/>
      <c r="G29" s="25">
        <v>3000</v>
      </c>
      <c r="H29" s="21"/>
      <c r="I29" s="25">
        <v>0</v>
      </c>
      <c r="J29" s="21"/>
      <c r="K29" s="25">
        <v>0</v>
      </c>
      <c r="L29" s="21"/>
      <c r="M29" s="25">
        <v>0</v>
      </c>
      <c r="N29" s="21"/>
      <c r="O29" s="25">
        <v>16341171000</v>
      </c>
      <c r="P29" s="21"/>
      <c r="Q29" s="25">
        <v>968677662</v>
      </c>
      <c r="R29" s="21"/>
      <c r="S29" s="25">
        <v>15372493338</v>
      </c>
      <c r="T29" s="21"/>
      <c r="U29" s="21"/>
    </row>
    <row r="30" spans="1:21" ht="21.95" customHeight="1" x14ac:dyDescent="0.2">
      <c r="A30" s="6" t="s">
        <v>128</v>
      </c>
      <c r="C30" s="36" t="s">
        <v>157</v>
      </c>
      <c r="D30" s="21"/>
      <c r="E30" s="25">
        <v>11967021</v>
      </c>
      <c r="F30" s="21"/>
      <c r="G30" s="25">
        <v>2110</v>
      </c>
      <c r="H30" s="21"/>
      <c r="I30" s="25">
        <v>0</v>
      </c>
      <c r="J30" s="21"/>
      <c r="K30" s="25">
        <v>0</v>
      </c>
      <c r="L30" s="21"/>
      <c r="M30" s="25">
        <v>0</v>
      </c>
      <c r="N30" s="21"/>
      <c r="O30" s="25">
        <v>25250414310</v>
      </c>
      <c r="P30" s="21"/>
      <c r="Q30" s="25">
        <v>0</v>
      </c>
      <c r="R30" s="21"/>
      <c r="S30" s="25">
        <v>25250414310</v>
      </c>
      <c r="T30" s="21"/>
      <c r="U30" s="21"/>
    </row>
    <row r="31" spans="1:21" ht="21.95" customHeight="1" x14ac:dyDescent="0.2">
      <c r="A31" s="6" t="s">
        <v>117</v>
      </c>
      <c r="C31" s="36" t="s">
        <v>158</v>
      </c>
      <c r="D31" s="21"/>
      <c r="E31" s="25">
        <v>15100000</v>
      </c>
      <c r="F31" s="21"/>
      <c r="G31" s="25">
        <v>1850</v>
      </c>
      <c r="H31" s="21"/>
      <c r="I31" s="25">
        <v>0</v>
      </c>
      <c r="J31" s="21"/>
      <c r="K31" s="25">
        <v>0</v>
      </c>
      <c r="L31" s="21"/>
      <c r="M31" s="25">
        <v>0</v>
      </c>
      <c r="N31" s="21"/>
      <c r="O31" s="25">
        <v>27935000000</v>
      </c>
      <c r="P31" s="21"/>
      <c r="Q31" s="25">
        <v>0</v>
      </c>
      <c r="R31" s="21"/>
      <c r="S31" s="25">
        <v>27935000000</v>
      </c>
      <c r="T31" s="21"/>
      <c r="U31" s="21"/>
    </row>
    <row r="32" spans="1:21" ht="21.95" customHeight="1" x14ac:dyDescent="0.2">
      <c r="A32" s="6" t="s">
        <v>51</v>
      </c>
      <c r="C32" s="36" t="s">
        <v>159</v>
      </c>
      <c r="D32" s="21"/>
      <c r="E32" s="25">
        <v>19448659</v>
      </c>
      <c r="F32" s="21"/>
      <c r="G32" s="25">
        <v>1800</v>
      </c>
      <c r="H32" s="21"/>
      <c r="I32" s="25">
        <v>0</v>
      </c>
      <c r="J32" s="21"/>
      <c r="K32" s="25">
        <v>0</v>
      </c>
      <c r="L32" s="21"/>
      <c r="M32" s="25">
        <v>0</v>
      </c>
      <c r="N32" s="21"/>
      <c r="O32" s="25">
        <v>35007586200</v>
      </c>
      <c r="P32" s="21"/>
      <c r="Q32" s="25">
        <v>0</v>
      </c>
      <c r="R32" s="21"/>
      <c r="S32" s="25">
        <v>35007586200</v>
      </c>
      <c r="T32" s="21"/>
      <c r="U32" s="21"/>
    </row>
    <row r="33" spans="1:21" ht="21.95" customHeight="1" x14ac:dyDescent="0.2">
      <c r="A33" s="6" t="s">
        <v>113</v>
      </c>
      <c r="C33" s="36" t="s">
        <v>160</v>
      </c>
      <c r="D33" s="21"/>
      <c r="E33" s="25">
        <v>11400000</v>
      </c>
      <c r="F33" s="21"/>
      <c r="G33" s="25">
        <v>310</v>
      </c>
      <c r="H33" s="21"/>
      <c r="I33" s="25">
        <v>0</v>
      </c>
      <c r="J33" s="21"/>
      <c r="K33" s="25">
        <v>0</v>
      </c>
      <c r="L33" s="21"/>
      <c r="M33" s="25">
        <v>0</v>
      </c>
      <c r="N33" s="21"/>
      <c r="O33" s="25">
        <v>3534000000</v>
      </c>
      <c r="P33" s="21"/>
      <c r="Q33" s="25">
        <v>0</v>
      </c>
      <c r="R33" s="21"/>
      <c r="S33" s="25">
        <v>3534000000</v>
      </c>
      <c r="T33" s="21"/>
      <c r="U33" s="21"/>
    </row>
    <row r="34" spans="1:21" ht="21.95" customHeight="1" x14ac:dyDescent="0.2">
      <c r="A34" s="6" t="s">
        <v>22</v>
      </c>
      <c r="C34" s="36" t="s">
        <v>146</v>
      </c>
      <c r="D34" s="21"/>
      <c r="E34" s="25">
        <v>1110000</v>
      </c>
      <c r="F34" s="21"/>
      <c r="G34" s="25">
        <v>20000</v>
      </c>
      <c r="H34" s="21"/>
      <c r="I34" s="25">
        <v>0</v>
      </c>
      <c r="J34" s="21"/>
      <c r="K34" s="25">
        <v>0</v>
      </c>
      <c r="L34" s="21"/>
      <c r="M34" s="25">
        <v>0</v>
      </c>
      <c r="N34" s="21"/>
      <c r="O34" s="25">
        <v>22200000000</v>
      </c>
      <c r="P34" s="21"/>
      <c r="Q34" s="25">
        <v>0</v>
      </c>
      <c r="R34" s="21"/>
      <c r="S34" s="25">
        <v>22200000000</v>
      </c>
      <c r="T34" s="21"/>
      <c r="U34" s="21"/>
    </row>
    <row r="35" spans="1:21" ht="21.95" customHeight="1" x14ac:dyDescent="0.2">
      <c r="A35" s="6" t="s">
        <v>33</v>
      </c>
      <c r="C35" s="36" t="s">
        <v>161</v>
      </c>
      <c r="D35" s="21"/>
      <c r="E35" s="25">
        <v>31260033</v>
      </c>
      <c r="F35" s="21"/>
      <c r="G35" s="25">
        <v>950</v>
      </c>
      <c r="H35" s="21"/>
      <c r="I35" s="25">
        <v>0</v>
      </c>
      <c r="J35" s="21"/>
      <c r="K35" s="25">
        <v>0</v>
      </c>
      <c r="L35" s="21"/>
      <c r="M35" s="25">
        <v>0</v>
      </c>
      <c r="N35" s="21"/>
      <c r="O35" s="25">
        <v>29697031350</v>
      </c>
      <c r="P35" s="21"/>
      <c r="Q35" s="25">
        <v>0</v>
      </c>
      <c r="R35" s="21"/>
      <c r="S35" s="25">
        <v>29697031350</v>
      </c>
      <c r="T35" s="21"/>
      <c r="U35" s="21"/>
    </row>
    <row r="36" spans="1:21" ht="21.95" customHeight="1" x14ac:dyDescent="0.2">
      <c r="A36" s="6" t="s">
        <v>24</v>
      </c>
      <c r="C36" s="36" t="s">
        <v>162</v>
      </c>
      <c r="D36" s="21"/>
      <c r="E36" s="25">
        <v>3114422</v>
      </c>
      <c r="F36" s="21"/>
      <c r="G36" s="25">
        <v>700</v>
      </c>
      <c r="H36" s="21"/>
      <c r="I36" s="25">
        <v>0</v>
      </c>
      <c r="J36" s="21"/>
      <c r="K36" s="25">
        <v>0</v>
      </c>
      <c r="L36" s="21"/>
      <c r="M36" s="25">
        <v>0</v>
      </c>
      <c r="N36" s="21"/>
      <c r="O36" s="25">
        <v>2180095400</v>
      </c>
      <c r="P36" s="21"/>
      <c r="Q36" s="25">
        <v>0</v>
      </c>
      <c r="R36" s="21"/>
      <c r="S36" s="25">
        <v>2180095400</v>
      </c>
      <c r="T36" s="21"/>
      <c r="U36" s="21"/>
    </row>
    <row r="37" spans="1:21" ht="21.95" customHeight="1" x14ac:dyDescent="0.2">
      <c r="A37" s="6" t="s">
        <v>104</v>
      </c>
      <c r="C37" s="36" t="s">
        <v>145</v>
      </c>
      <c r="D37" s="21"/>
      <c r="E37" s="25">
        <v>11785653</v>
      </c>
      <c r="F37" s="21"/>
      <c r="G37" s="25">
        <v>1900</v>
      </c>
      <c r="H37" s="21"/>
      <c r="I37" s="25">
        <v>0</v>
      </c>
      <c r="J37" s="21"/>
      <c r="K37" s="25">
        <v>0</v>
      </c>
      <c r="L37" s="21"/>
      <c r="M37" s="25">
        <v>0</v>
      </c>
      <c r="N37" s="21"/>
      <c r="O37" s="25">
        <v>22392740700</v>
      </c>
      <c r="P37" s="21"/>
      <c r="Q37" s="25">
        <v>0</v>
      </c>
      <c r="R37" s="21"/>
      <c r="S37" s="25">
        <v>22392740700</v>
      </c>
      <c r="T37" s="21"/>
      <c r="U37" s="21"/>
    </row>
    <row r="38" spans="1:21" ht="21.95" customHeight="1" x14ac:dyDescent="0.2">
      <c r="A38" s="6" t="s">
        <v>122</v>
      </c>
      <c r="C38" s="36" t="s">
        <v>149</v>
      </c>
      <c r="D38" s="21"/>
      <c r="E38" s="25">
        <v>4475405</v>
      </c>
      <c r="F38" s="21"/>
      <c r="G38" s="25">
        <v>34</v>
      </c>
      <c r="H38" s="21"/>
      <c r="I38" s="25">
        <v>0</v>
      </c>
      <c r="J38" s="21"/>
      <c r="K38" s="25">
        <v>0</v>
      </c>
      <c r="L38" s="21"/>
      <c r="M38" s="25">
        <v>0</v>
      </c>
      <c r="N38" s="21"/>
      <c r="O38" s="25">
        <v>152163770</v>
      </c>
      <c r="P38" s="21"/>
      <c r="Q38" s="25">
        <v>0</v>
      </c>
      <c r="R38" s="21"/>
      <c r="S38" s="25">
        <v>152163770</v>
      </c>
      <c r="T38" s="21"/>
      <c r="U38" s="21"/>
    </row>
    <row r="39" spans="1:21" ht="21.95" customHeight="1" x14ac:dyDescent="0.2">
      <c r="A39" s="6" t="s">
        <v>115</v>
      </c>
      <c r="C39" s="36" t="s">
        <v>163</v>
      </c>
      <c r="D39" s="21"/>
      <c r="E39" s="25">
        <v>4499999</v>
      </c>
      <c r="F39" s="21"/>
      <c r="G39" s="25">
        <v>1350</v>
      </c>
      <c r="H39" s="21"/>
      <c r="I39" s="25">
        <v>0</v>
      </c>
      <c r="J39" s="21"/>
      <c r="K39" s="25">
        <v>0</v>
      </c>
      <c r="L39" s="21"/>
      <c r="M39" s="25">
        <v>0</v>
      </c>
      <c r="N39" s="21"/>
      <c r="O39" s="25">
        <f>6074998650+5086</f>
        <v>6075003736</v>
      </c>
      <c r="P39" s="21"/>
      <c r="Q39" s="25">
        <v>0</v>
      </c>
      <c r="R39" s="21"/>
      <c r="S39" s="25">
        <v>6075003736</v>
      </c>
      <c r="T39" s="21"/>
      <c r="U39" s="21"/>
    </row>
    <row r="40" spans="1:21" ht="21.95" customHeight="1" x14ac:dyDescent="0.2">
      <c r="A40" s="6" t="s">
        <v>42</v>
      </c>
      <c r="C40" s="36" t="s">
        <v>164</v>
      </c>
      <c r="D40" s="21"/>
      <c r="E40" s="25">
        <v>30200000</v>
      </c>
      <c r="F40" s="21"/>
      <c r="G40" s="25">
        <v>77</v>
      </c>
      <c r="H40" s="21"/>
      <c r="I40" s="25">
        <v>0</v>
      </c>
      <c r="J40" s="21"/>
      <c r="K40" s="25">
        <v>0</v>
      </c>
      <c r="L40" s="21"/>
      <c r="M40" s="25">
        <v>0</v>
      </c>
      <c r="N40" s="21"/>
      <c r="O40" s="25">
        <v>2325400000</v>
      </c>
      <c r="P40" s="21"/>
      <c r="Q40" s="25">
        <v>0</v>
      </c>
      <c r="R40" s="21"/>
      <c r="S40" s="25">
        <v>2325400000</v>
      </c>
      <c r="T40" s="21"/>
      <c r="U40" s="21"/>
    </row>
    <row r="41" spans="1:21" ht="21.95" customHeight="1" x14ac:dyDescent="0.2">
      <c r="A41" s="6" t="s">
        <v>43</v>
      </c>
      <c r="C41" s="36" t="s">
        <v>162</v>
      </c>
      <c r="D41" s="21"/>
      <c r="E41" s="25">
        <v>5100000</v>
      </c>
      <c r="F41" s="21"/>
      <c r="G41" s="25">
        <v>800</v>
      </c>
      <c r="H41" s="21"/>
      <c r="I41" s="25">
        <v>0</v>
      </c>
      <c r="J41" s="21"/>
      <c r="K41" s="25">
        <v>0</v>
      </c>
      <c r="L41" s="21"/>
      <c r="M41" s="25">
        <v>0</v>
      </c>
      <c r="N41" s="21"/>
      <c r="O41" s="25">
        <v>4080000000</v>
      </c>
      <c r="P41" s="21"/>
      <c r="Q41" s="25">
        <v>0</v>
      </c>
      <c r="R41" s="21"/>
      <c r="S41" s="25">
        <v>4080000000</v>
      </c>
      <c r="T41" s="21"/>
      <c r="U41" s="21"/>
    </row>
    <row r="42" spans="1:21" ht="21.95" customHeight="1" x14ac:dyDescent="0.2">
      <c r="A42" s="6" t="s">
        <v>127</v>
      </c>
      <c r="C42" s="36" t="s">
        <v>165</v>
      </c>
      <c r="D42" s="21"/>
      <c r="E42" s="25">
        <v>22223372</v>
      </c>
      <c r="F42" s="21"/>
      <c r="G42" s="25">
        <v>150</v>
      </c>
      <c r="H42" s="21"/>
      <c r="I42" s="25">
        <v>0</v>
      </c>
      <c r="J42" s="21"/>
      <c r="K42" s="25">
        <v>0</v>
      </c>
      <c r="L42" s="21"/>
      <c r="M42" s="25">
        <v>0</v>
      </c>
      <c r="N42" s="21"/>
      <c r="O42" s="25">
        <v>3333505800</v>
      </c>
      <c r="P42" s="21"/>
      <c r="Q42" s="25">
        <v>0</v>
      </c>
      <c r="R42" s="21"/>
      <c r="S42" s="25">
        <v>3333505800</v>
      </c>
      <c r="T42" s="21"/>
      <c r="U42" s="21"/>
    </row>
    <row r="43" spans="1:21" ht="21.95" customHeight="1" x14ac:dyDescent="0.2">
      <c r="A43" s="6" t="s">
        <v>116</v>
      </c>
      <c r="C43" s="36" t="s">
        <v>166</v>
      </c>
      <c r="D43" s="21"/>
      <c r="E43" s="25">
        <v>1562500</v>
      </c>
      <c r="F43" s="21"/>
      <c r="G43" s="25">
        <v>320</v>
      </c>
      <c r="H43" s="21"/>
      <c r="I43" s="25">
        <v>0</v>
      </c>
      <c r="J43" s="21"/>
      <c r="K43" s="25">
        <v>0</v>
      </c>
      <c r="L43" s="21"/>
      <c r="M43" s="25">
        <v>0</v>
      </c>
      <c r="N43" s="21"/>
      <c r="O43" s="25">
        <v>500000000</v>
      </c>
      <c r="P43" s="21"/>
      <c r="Q43" s="25">
        <v>0</v>
      </c>
      <c r="R43" s="21"/>
      <c r="S43" s="25">
        <v>500000000</v>
      </c>
      <c r="T43" s="21"/>
      <c r="U43" s="21"/>
    </row>
    <row r="44" spans="1:21" ht="21.95" customHeight="1" x14ac:dyDescent="0.2">
      <c r="A44" s="6" t="s">
        <v>105</v>
      </c>
      <c r="C44" s="36" t="s">
        <v>167</v>
      </c>
      <c r="D44" s="21"/>
      <c r="E44" s="25">
        <v>625000</v>
      </c>
      <c r="F44" s="21"/>
      <c r="G44" s="25">
        <v>3000</v>
      </c>
      <c r="H44" s="21"/>
      <c r="I44" s="25">
        <v>0</v>
      </c>
      <c r="J44" s="21"/>
      <c r="K44" s="25">
        <v>0</v>
      </c>
      <c r="L44" s="21"/>
      <c r="M44" s="25">
        <v>0</v>
      </c>
      <c r="N44" s="21"/>
      <c r="O44" s="25">
        <v>1875000000</v>
      </c>
      <c r="P44" s="21"/>
      <c r="Q44" s="25">
        <v>0</v>
      </c>
      <c r="R44" s="21"/>
      <c r="S44" s="25">
        <v>1875000000</v>
      </c>
      <c r="T44" s="21"/>
      <c r="U44" s="21"/>
    </row>
    <row r="45" spans="1:21" ht="21.95" customHeight="1" x14ac:dyDescent="0.2">
      <c r="A45" s="50" t="s">
        <v>47</v>
      </c>
      <c r="C45" s="36" t="s">
        <v>168</v>
      </c>
      <c r="D45" s="21"/>
      <c r="E45" s="25">
        <v>34000000</v>
      </c>
      <c r="F45" s="21"/>
      <c r="G45" s="25">
        <v>420</v>
      </c>
      <c r="H45" s="21"/>
      <c r="I45" s="25">
        <v>0</v>
      </c>
      <c r="J45" s="21"/>
      <c r="K45" s="25">
        <v>0</v>
      </c>
      <c r="L45" s="21"/>
      <c r="M45" s="25">
        <v>0</v>
      </c>
      <c r="N45" s="21"/>
      <c r="O45" s="26">
        <v>14280000000</v>
      </c>
      <c r="P45" s="21"/>
      <c r="Q45" s="26">
        <v>0</v>
      </c>
      <c r="R45" s="21"/>
      <c r="S45" s="26">
        <v>14280000000</v>
      </c>
      <c r="T45" s="21"/>
      <c r="U45" s="21"/>
    </row>
    <row r="46" spans="1:21" ht="21.95" customHeight="1" thickBot="1" x14ac:dyDescent="0.25">
      <c r="A46" s="51" t="s">
        <v>66</v>
      </c>
      <c r="C46" s="25"/>
      <c r="D46" s="21"/>
      <c r="E46" s="25"/>
      <c r="F46" s="21"/>
      <c r="G46" s="25"/>
      <c r="H46" s="21"/>
      <c r="I46" s="27">
        <f>SUM(I8:I45)</f>
        <v>0</v>
      </c>
      <c r="J46" s="21"/>
      <c r="K46" s="27">
        <f>SUM(K8:K45)</f>
        <v>0</v>
      </c>
      <c r="L46" s="21"/>
      <c r="M46" s="27">
        <f>SUM(M8:M45)</f>
        <v>0</v>
      </c>
      <c r="N46" s="21"/>
      <c r="O46" s="27">
        <f>SUM(O8:O45)</f>
        <v>575494054496</v>
      </c>
      <c r="P46" s="21"/>
      <c r="Q46" s="27">
        <f>SUM(Q8:Q45)</f>
        <v>1198167081</v>
      </c>
      <c r="R46" s="21"/>
      <c r="S46" s="27">
        <f>SUM(S8:S45)</f>
        <v>574295887415</v>
      </c>
      <c r="T46" s="21"/>
      <c r="U46" s="21"/>
    </row>
    <row r="47" spans="1:21" ht="13.5" thickTop="1" x14ac:dyDescent="0.2">
      <c r="O47" s="11"/>
    </row>
    <row r="48" spans="1:21" x14ac:dyDescent="0.2">
      <c r="O48" s="11"/>
      <c r="S48" s="11"/>
    </row>
    <row r="49" spans="15:15" x14ac:dyDescent="0.2">
      <c r="O49" s="11"/>
    </row>
    <row r="50" spans="15:15" x14ac:dyDescent="0.2">
      <c r="O50" s="1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8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55"/>
  <sheetViews>
    <sheetView rightToLeft="1" view="pageBreakPreview" zoomScale="112" zoomScaleNormal="100" zoomScaleSheetLayoutView="112" workbookViewId="0">
      <selection activeCell="I54" sqref="I54:I61"/>
    </sheetView>
  </sheetViews>
  <sheetFormatPr defaultRowHeight="12.75" x14ac:dyDescent="0.2"/>
  <cols>
    <col min="1" max="1" width="31.28515625" customWidth="1"/>
    <col min="2" max="2" width="1.28515625" customWidth="1"/>
    <col min="3" max="3" width="13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17.140625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9" bestFit="1" customWidth="1"/>
    <col min="18" max="18" width="0.28515625" customWidth="1"/>
  </cols>
  <sheetData>
    <row r="1" spans="1:17" ht="29.1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.95" customHeight="1" x14ac:dyDescent="0.2">
      <c r="A2" s="12" t="s">
        <v>81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.95" customHeight="1" x14ac:dyDescent="0.2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4.65" customHeight="1" x14ac:dyDescent="0.2"/>
    <row r="5" spans="1:17" ht="30" customHeight="1" x14ac:dyDescent="0.2">
      <c r="A5" s="13" t="s">
        <v>176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ht="14.65" customHeight="1" x14ac:dyDescent="0.2">
      <c r="A6" s="14" t="s">
        <v>83</v>
      </c>
      <c r="C6" s="14" t="s">
        <v>94</v>
      </c>
      <c r="D6" s="14"/>
      <c r="E6" s="14"/>
      <c r="F6" s="14"/>
      <c r="G6" s="14"/>
      <c r="H6" s="14"/>
      <c r="I6" s="14"/>
      <c r="K6" s="14" t="s">
        <v>95</v>
      </c>
      <c r="L6" s="14"/>
      <c r="M6" s="14"/>
      <c r="N6" s="14"/>
      <c r="O6" s="14"/>
      <c r="P6" s="14"/>
      <c r="Q6" s="14"/>
    </row>
    <row r="7" spans="1:17" ht="38.25" customHeight="1" x14ac:dyDescent="0.2">
      <c r="A7" s="14"/>
      <c r="C7" s="10" t="s">
        <v>11</v>
      </c>
      <c r="D7" s="3"/>
      <c r="E7" s="10" t="s">
        <v>13</v>
      </c>
      <c r="F7" s="3"/>
      <c r="G7" s="10" t="s">
        <v>174</v>
      </c>
      <c r="H7" s="3"/>
      <c r="I7" s="10" t="s">
        <v>177</v>
      </c>
      <c r="K7" s="10" t="s">
        <v>11</v>
      </c>
      <c r="L7" s="3"/>
      <c r="M7" s="10" t="s">
        <v>13</v>
      </c>
      <c r="N7" s="3"/>
      <c r="O7" s="10" t="s">
        <v>174</v>
      </c>
      <c r="P7" s="3"/>
      <c r="Q7" s="10" t="s">
        <v>177</v>
      </c>
    </row>
    <row r="8" spans="1:17" ht="21.95" customHeight="1" x14ac:dyDescent="0.2">
      <c r="A8" s="5" t="s">
        <v>23</v>
      </c>
      <c r="C8" s="22">
        <v>20000</v>
      </c>
      <c r="D8" s="21"/>
      <c r="E8" s="22">
        <v>768400650</v>
      </c>
      <c r="F8" s="21"/>
      <c r="G8" s="22">
        <v>-85867031</v>
      </c>
      <c r="H8" s="21"/>
      <c r="I8" s="22">
        <v>854267681</v>
      </c>
      <c r="J8" s="21"/>
      <c r="K8" s="22">
        <v>20000</v>
      </c>
      <c r="L8" s="21"/>
      <c r="M8" s="22">
        <v>768400650</v>
      </c>
      <c r="N8" s="21"/>
      <c r="O8" s="22">
        <v>609552970</v>
      </c>
      <c r="P8" s="21"/>
      <c r="Q8" s="22">
        <v>158847680</v>
      </c>
    </row>
    <row r="9" spans="1:17" ht="21.95" customHeight="1" x14ac:dyDescent="0.2">
      <c r="A9" s="6" t="s">
        <v>36</v>
      </c>
      <c r="C9" s="25">
        <v>43573515</v>
      </c>
      <c r="D9" s="21"/>
      <c r="E9" s="25">
        <v>312728903669</v>
      </c>
      <c r="F9" s="21"/>
      <c r="G9" s="25">
        <v>272768771535</v>
      </c>
      <c r="H9" s="21"/>
      <c r="I9" s="25">
        <v>39960132134</v>
      </c>
      <c r="J9" s="21"/>
      <c r="K9" s="25">
        <v>43573515</v>
      </c>
      <c r="L9" s="21"/>
      <c r="M9" s="25">
        <v>312728903669</v>
      </c>
      <c r="N9" s="21"/>
      <c r="O9" s="25">
        <v>254399972249</v>
      </c>
      <c r="P9" s="21"/>
      <c r="Q9" s="25">
        <v>58328931420</v>
      </c>
    </row>
    <row r="10" spans="1:17" ht="21.95" customHeight="1" x14ac:dyDescent="0.2">
      <c r="A10" s="6" t="s">
        <v>59</v>
      </c>
      <c r="C10" s="25">
        <v>1000000</v>
      </c>
      <c r="D10" s="21"/>
      <c r="E10" s="25">
        <v>11610504000</v>
      </c>
      <c r="F10" s="21"/>
      <c r="G10" s="25">
        <v>12051173070</v>
      </c>
      <c r="H10" s="21"/>
      <c r="I10" s="25">
        <v>-440669070</v>
      </c>
      <c r="J10" s="21"/>
      <c r="K10" s="25">
        <v>1000000</v>
      </c>
      <c r="L10" s="21"/>
      <c r="M10" s="25">
        <v>11610504000</v>
      </c>
      <c r="N10" s="21"/>
      <c r="O10" s="25">
        <v>12051173070</v>
      </c>
      <c r="P10" s="21"/>
      <c r="Q10" s="25">
        <v>-440669070</v>
      </c>
    </row>
    <row r="11" spans="1:17" ht="21.95" customHeight="1" x14ac:dyDescent="0.2">
      <c r="A11" s="6" t="s">
        <v>37</v>
      </c>
      <c r="C11" s="25">
        <v>11902424</v>
      </c>
      <c r="D11" s="21"/>
      <c r="E11" s="25">
        <v>275913018740</v>
      </c>
      <c r="F11" s="21"/>
      <c r="G11" s="25">
        <v>280058180348</v>
      </c>
      <c r="H11" s="21"/>
      <c r="I11" s="25">
        <v>-4145161607</v>
      </c>
      <c r="J11" s="21"/>
      <c r="K11" s="25">
        <v>11902424</v>
      </c>
      <c r="L11" s="21"/>
      <c r="M11" s="25">
        <v>275913018740</v>
      </c>
      <c r="N11" s="21"/>
      <c r="O11" s="25">
        <v>245730712102</v>
      </c>
      <c r="P11" s="21"/>
      <c r="Q11" s="25">
        <v>30182306638</v>
      </c>
    </row>
    <row r="12" spans="1:17" ht="21.95" customHeight="1" x14ac:dyDescent="0.2">
      <c r="A12" s="6" t="s">
        <v>51</v>
      </c>
      <c r="C12" s="25">
        <v>12848659</v>
      </c>
      <c r="D12" s="21"/>
      <c r="E12" s="25">
        <v>118142937680</v>
      </c>
      <c r="F12" s="21"/>
      <c r="G12" s="25">
        <v>118142937680</v>
      </c>
      <c r="H12" s="21"/>
      <c r="I12" s="25">
        <v>0</v>
      </c>
      <c r="J12" s="21"/>
      <c r="K12" s="25">
        <v>12848659</v>
      </c>
      <c r="L12" s="21"/>
      <c r="M12" s="25">
        <v>118142937680</v>
      </c>
      <c r="N12" s="21"/>
      <c r="O12" s="25">
        <v>108052892187</v>
      </c>
      <c r="P12" s="21"/>
      <c r="Q12" s="25">
        <v>10090045493</v>
      </c>
    </row>
    <row r="13" spans="1:17" ht="21.95" customHeight="1" x14ac:dyDescent="0.2">
      <c r="A13" s="6" t="s">
        <v>34</v>
      </c>
      <c r="C13" s="25">
        <v>18628440</v>
      </c>
      <c r="D13" s="21"/>
      <c r="E13" s="25">
        <v>124438277255</v>
      </c>
      <c r="F13" s="21"/>
      <c r="G13" s="25">
        <v>130734261520</v>
      </c>
      <c r="H13" s="21"/>
      <c r="I13" s="25">
        <v>-6295984264</v>
      </c>
      <c r="J13" s="21"/>
      <c r="K13" s="25">
        <v>18628440</v>
      </c>
      <c r="L13" s="21"/>
      <c r="M13" s="25">
        <v>124438277255</v>
      </c>
      <c r="N13" s="21"/>
      <c r="O13" s="25">
        <v>122109298956</v>
      </c>
      <c r="P13" s="21"/>
      <c r="Q13" s="25">
        <v>2328978299</v>
      </c>
    </row>
    <row r="14" spans="1:17" ht="21.95" customHeight="1" x14ac:dyDescent="0.2">
      <c r="A14" s="6" t="s">
        <v>20</v>
      </c>
      <c r="C14" s="25">
        <v>21270877</v>
      </c>
      <c r="D14" s="21"/>
      <c r="E14" s="25">
        <v>396033025229</v>
      </c>
      <c r="F14" s="21"/>
      <c r="G14" s="25">
        <v>356999613745</v>
      </c>
      <c r="H14" s="21"/>
      <c r="I14" s="25">
        <v>39033411484</v>
      </c>
      <c r="J14" s="21"/>
      <c r="K14" s="25">
        <v>21270877</v>
      </c>
      <c r="L14" s="21"/>
      <c r="M14" s="25">
        <v>396033025229</v>
      </c>
      <c r="N14" s="21"/>
      <c r="O14" s="25">
        <v>281670504659</v>
      </c>
      <c r="P14" s="21"/>
      <c r="Q14" s="25">
        <v>114362520570</v>
      </c>
    </row>
    <row r="15" spans="1:17" ht="21.95" customHeight="1" x14ac:dyDescent="0.2">
      <c r="A15" s="6" t="s">
        <v>43</v>
      </c>
      <c r="C15" s="25">
        <v>7595743</v>
      </c>
      <c r="D15" s="21"/>
      <c r="E15" s="25">
        <v>51117212188</v>
      </c>
      <c r="F15" s="21"/>
      <c r="G15" s="25">
        <v>46813399640</v>
      </c>
      <c r="H15" s="21"/>
      <c r="I15" s="25">
        <v>4303812548</v>
      </c>
      <c r="J15" s="21"/>
      <c r="K15" s="25">
        <v>7595743</v>
      </c>
      <c r="L15" s="21"/>
      <c r="M15" s="25">
        <v>51117212188</v>
      </c>
      <c r="N15" s="21"/>
      <c r="O15" s="25">
        <v>30416177502</v>
      </c>
      <c r="P15" s="21"/>
      <c r="Q15" s="25">
        <v>20701034686</v>
      </c>
    </row>
    <row r="16" spans="1:17" ht="21.95" customHeight="1" x14ac:dyDescent="0.2">
      <c r="A16" s="6" t="s">
        <v>18</v>
      </c>
      <c r="C16" s="25">
        <v>60302516</v>
      </c>
      <c r="D16" s="21"/>
      <c r="E16" s="25">
        <v>125402253934</v>
      </c>
      <c r="F16" s="21"/>
      <c r="G16" s="25">
        <v>112933961000</v>
      </c>
      <c r="H16" s="21"/>
      <c r="I16" s="25">
        <v>12468292934</v>
      </c>
      <c r="J16" s="21"/>
      <c r="K16" s="25">
        <v>60302516</v>
      </c>
      <c r="L16" s="21"/>
      <c r="M16" s="25">
        <v>125402253934</v>
      </c>
      <c r="N16" s="21"/>
      <c r="O16" s="25">
        <v>106353095673</v>
      </c>
      <c r="P16" s="21"/>
      <c r="Q16" s="25">
        <v>19049158261</v>
      </c>
    </row>
    <row r="17" spans="1:17" ht="21.95" customHeight="1" x14ac:dyDescent="0.2">
      <c r="A17" s="6" t="s">
        <v>61</v>
      </c>
      <c r="C17" s="25">
        <v>2913600</v>
      </c>
      <c r="D17" s="21"/>
      <c r="E17" s="25">
        <v>161582573023</v>
      </c>
      <c r="F17" s="21"/>
      <c r="G17" s="25">
        <v>159588563108</v>
      </c>
      <c r="H17" s="21"/>
      <c r="I17" s="25">
        <v>1994009915</v>
      </c>
      <c r="J17" s="21"/>
      <c r="K17" s="25">
        <v>2913600</v>
      </c>
      <c r="L17" s="21"/>
      <c r="M17" s="25">
        <v>161582573023</v>
      </c>
      <c r="N17" s="21"/>
      <c r="O17" s="25">
        <v>159588563108</v>
      </c>
      <c r="P17" s="21"/>
      <c r="Q17" s="25">
        <v>1994009915</v>
      </c>
    </row>
    <row r="18" spans="1:17" ht="21.95" customHeight="1" x14ac:dyDescent="0.2">
      <c r="A18" s="6" t="s">
        <v>46</v>
      </c>
      <c r="C18" s="25">
        <v>7735383</v>
      </c>
      <c r="D18" s="21"/>
      <c r="E18" s="25">
        <v>69973152987</v>
      </c>
      <c r="F18" s="21"/>
      <c r="G18" s="25">
        <v>67716029660</v>
      </c>
      <c r="H18" s="21"/>
      <c r="I18" s="25">
        <v>2257123327</v>
      </c>
      <c r="J18" s="21"/>
      <c r="K18" s="25">
        <v>7735383</v>
      </c>
      <c r="L18" s="21"/>
      <c r="M18" s="25">
        <v>69973152987</v>
      </c>
      <c r="N18" s="21"/>
      <c r="O18" s="25">
        <v>67316510561</v>
      </c>
      <c r="P18" s="21"/>
      <c r="Q18" s="25">
        <v>2656642426</v>
      </c>
    </row>
    <row r="19" spans="1:17" ht="21.95" customHeight="1" x14ac:dyDescent="0.2">
      <c r="A19" s="6" t="s">
        <v>55</v>
      </c>
      <c r="C19" s="25">
        <v>16420084</v>
      </c>
      <c r="D19" s="21"/>
      <c r="E19" s="25">
        <v>105116156181</v>
      </c>
      <c r="F19" s="21"/>
      <c r="G19" s="25">
        <v>92489915937</v>
      </c>
      <c r="H19" s="21"/>
      <c r="I19" s="25">
        <v>12626240244</v>
      </c>
      <c r="J19" s="21"/>
      <c r="K19" s="25">
        <v>16420084</v>
      </c>
      <c r="L19" s="21"/>
      <c r="M19" s="25">
        <v>105116156181</v>
      </c>
      <c r="N19" s="21"/>
      <c r="O19" s="25">
        <v>87060573903</v>
      </c>
      <c r="P19" s="21"/>
      <c r="Q19" s="25">
        <v>18055582278</v>
      </c>
    </row>
    <row r="20" spans="1:17" ht="21.95" customHeight="1" x14ac:dyDescent="0.2">
      <c r="A20" s="6" t="s">
        <v>39</v>
      </c>
      <c r="C20" s="25">
        <v>1785127</v>
      </c>
      <c r="D20" s="21"/>
      <c r="E20" s="25">
        <v>140008483504</v>
      </c>
      <c r="F20" s="21"/>
      <c r="G20" s="25">
        <v>108436301674</v>
      </c>
      <c r="H20" s="21"/>
      <c r="I20" s="25">
        <v>31572181830</v>
      </c>
      <c r="J20" s="21"/>
      <c r="K20" s="25">
        <v>1785127</v>
      </c>
      <c r="L20" s="21"/>
      <c r="M20" s="25">
        <v>140008483504</v>
      </c>
      <c r="N20" s="21"/>
      <c r="O20" s="25">
        <v>87817709797</v>
      </c>
      <c r="P20" s="21"/>
      <c r="Q20" s="25">
        <v>52190773707</v>
      </c>
    </row>
    <row r="21" spans="1:17" ht="21.95" customHeight="1" x14ac:dyDescent="0.2">
      <c r="A21" s="6" t="s">
        <v>25</v>
      </c>
      <c r="C21" s="25">
        <v>59841936</v>
      </c>
      <c r="D21" s="21"/>
      <c r="E21" s="25">
        <v>364648422827</v>
      </c>
      <c r="F21" s="21"/>
      <c r="G21" s="25">
        <v>327315255599</v>
      </c>
      <c r="H21" s="21"/>
      <c r="I21" s="25">
        <v>37333167228</v>
      </c>
      <c r="J21" s="21"/>
      <c r="K21" s="25">
        <v>59841936</v>
      </c>
      <c r="L21" s="21"/>
      <c r="M21" s="25">
        <v>364648422827</v>
      </c>
      <c r="N21" s="21"/>
      <c r="O21" s="25">
        <v>336611887366</v>
      </c>
      <c r="P21" s="21"/>
      <c r="Q21" s="25">
        <v>28036535461</v>
      </c>
    </row>
    <row r="22" spans="1:17" ht="21.95" customHeight="1" x14ac:dyDescent="0.2">
      <c r="A22" s="6" t="s">
        <v>53</v>
      </c>
      <c r="C22" s="25">
        <v>40598707</v>
      </c>
      <c r="D22" s="21"/>
      <c r="E22" s="25">
        <v>332542872273</v>
      </c>
      <c r="F22" s="21"/>
      <c r="G22" s="25">
        <v>318417871630</v>
      </c>
      <c r="H22" s="21"/>
      <c r="I22" s="25">
        <v>14125000643</v>
      </c>
      <c r="J22" s="21"/>
      <c r="K22" s="25">
        <v>40598707</v>
      </c>
      <c r="L22" s="21"/>
      <c r="M22" s="25">
        <v>332542872273</v>
      </c>
      <c r="N22" s="21"/>
      <c r="O22" s="25">
        <v>279412380912</v>
      </c>
      <c r="P22" s="21"/>
      <c r="Q22" s="25">
        <v>53130491361</v>
      </c>
    </row>
    <row r="23" spans="1:17" ht="21.95" customHeight="1" x14ac:dyDescent="0.2">
      <c r="A23" s="6" t="s">
        <v>22</v>
      </c>
      <c r="C23" s="25">
        <v>1092000</v>
      </c>
      <c r="D23" s="21"/>
      <c r="E23" s="25">
        <v>236769827112</v>
      </c>
      <c r="F23" s="21"/>
      <c r="G23" s="25">
        <v>236769827112</v>
      </c>
      <c r="H23" s="21"/>
      <c r="I23" s="25">
        <v>0</v>
      </c>
      <c r="J23" s="21"/>
      <c r="K23" s="25">
        <v>1092000</v>
      </c>
      <c r="L23" s="21"/>
      <c r="M23" s="25">
        <v>236769827112</v>
      </c>
      <c r="N23" s="21"/>
      <c r="O23" s="25">
        <v>195455598658</v>
      </c>
      <c r="P23" s="21"/>
      <c r="Q23" s="25">
        <v>41314228454</v>
      </c>
    </row>
    <row r="24" spans="1:17" ht="21.95" customHeight="1" x14ac:dyDescent="0.2">
      <c r="A24" s="6" t="s">
        <v>62</v>
      </c>
      <c r="C24" s="25">
        <v>450000</v>
      </c>
      <c r="D24" s="21"/>
      <c r="E24" s="25">
        <v>43256085750</v>
      </c>
      <c r="F24" s="21"/>
      <c r="G24" s="25">
        <v>40603084421</v>
      </c>
      <c r="H24" s="21"/>
      <c r="I24" s="25">
        <v>2653001329</v>
      </c>
      <c r="J24" s="21"/>
      <c r="K24" s="25">
        <v>450000</v>
      </c>
      <c r="L24" s="21"/>
      <c r="M24" s="25">
        <v>43256085750</v>
      </c>
      <c r="N24" s="21"/>
      <c r="O24" s="25">
        <v>40603084421</v>
      </c>
      <c r="P24" s="21"/>
      <c r="Q24" s="25">
        <v>2653001329</v>
      </c>
    </row>
    <row r="25" spans="1:17" ht="21.95" customHeight="1" x14ac:dyDescent="0.2">
      <c r="A25" s="6" t="s">
        <v>47</v>
      </c>
      <c r="C25" s="25">
        <v>34000000</v>
      </c>
      <c r="D25" s="21"/>
      <c r="E25" s="25">
        <v>131608243800</v>
      </c>
      <c r="F25" s="21"/>
      <c r="G25" s="25">
        <v>126741375000</v>
      </c>
      <c r="H25" s="21"/>
      <c r="I25" s="25">
        <v>4866868800</v>
      </c>
      <c r="J25" s="21"/>
      <c r="K25" s="25">
        <v>34000000</v>
      </c>
      <c r="L25" s="21"/>
      <c r="M25" s="25">
        <v>131608243800</v>
      </c>
      <c r="N25" s="21"/>
      <c r="O25" s="25">
        <v>89901881667</v>
      </c>
      <c r="P25" s="21"/>
      <c r="Q25" s="25">
        <v>41706362133</v>
      </c>
    </row>
    <row r="26" spans="1:17" ht="21.95" customHeight="1" x14ac:dyDescent="0.2">
      <c r="A26" s="6" t="s">
        <v>52</v>
      </c>
      <c r="C26" s="25">
        <v>4607501</v>
      </c>
      <c r="D26" s="21"/>
      <c r="E26" s="25">
        <v>87067441875</v>
      </c>
      <c r="F26" s="21"/>
      <c r="G26" s="25">
        <v>54073348121</v>
      </c>
      <c r="H26" s="21"/>
      <c r="I26" s="25">
        <v>32994093754</v>
      </c>
      <c r="J26" s="21"/>
      <c r="K26" s="25">
        <v>4607501</v>
      </c>
      <c r="L26" s="21"/>
      <c r="M26" s="25">
        <v>87067441875</v>
      </c>
      <c r="N26" s="21"/>
      <c r="O26" s="25">
        <v>49715419462</v>
      </c>
      <c r="P26" s="21"/>
      <c r="Q26" s="25">
        <v>37352022413</v>
      </c>
    </row>
    <row r="27" spans="1:17" ht="21.95" customHeight="1" x14ac:dyDescent="0.2">
      <c r="A27" s="6" t="s">
        <v>40</v>
      </c>
      <c r="C27" s="25">
        <v>1440000</v>
      </c>
      <c r="D27" s="21"/>
      <c r="E27" s="25">
        <v>138061616400</v>
      </c>
      <c r="F27" s="21"/>
      <c r="G27" s="25">
        <v>114863984115</v>
      </c>
      <c r="H27" s="21"/>
      <c r="I27" s="25">
        <v>23197632285</v>
      </c>
      <c r="J27" s="21"/>
      <c r="K27" s="25">
        <v>1440000</v>
      </c>
      <c r="L27" s="21"/>
      <c r="M27" s="25">
        <v>138061616400</v>
      </c>
      <c r="N27" s="21"/>
      <c r="O27" s="25">
        <v>104449661240</v>
      </c>
      <c r="P27" s="21"/>
      <c r="Q27" s="25">
        <v>33611955160</v>
      </c>
    </row>
    <row r="28" spans="1:17" ht="21.95" customHeight="1" x14ac:dyDescent="0.2">
      <c r="A28" s="6" t="s">
        <v>41</v>
      </c>
      <c r="C28" s="25">
        <v>16616239</v>
      </c>
      <c r="D28" s="21"/>
      <c r="E28" s="25">
        <v>106702225561</v>
      </c>
      <c r="F28" s="21"/>
      <c r="G28" s="25">
        <v>94972941277</v>
      </c>
      <c r="H28" s="21"/>
      <c r="I28" s="25">
        <v>11729284284</v>
      </c>
      <c r="J28" s="21"/>
      <c r="K28" s="25">
        <v>16616239</v>
      </c>
      <c r="L28" s="21"/>
      <c r="M28" s="25">
        <v>106702225561</v>
      </c>
      <c r="N28" s="21"/>
      <c r="O28" s="25">
        <v>92993066789</v>
      </c>
      <c r="P28" s="21"/>
      <c r="Q28" s="25">
        <v>13709158772</v>
      </c>
    </row>
    <row r="29" spans="1:17" ht="21.95" customHeight="1" x14ac:dyDescent="0.2">
      <c r="A29" s="6" t="s">
        <v>44</v>
      </c>
      <c r="C29" s="25">
        <v>10496895</v>
      </c>
      <c r="D29" s="21"/>
      <c r="E29" s="25">
        <v>29592067514</v>
      </c>
      <c r="F29" s="21"/>
      <c r="G29" s="25">
        <v>34246308410</v>
      </c>
      <c r="H29" s="21"/>
      <c r="I29" s="25">
        <v>-4654240895</v>
      </c>
      <c r="J29" s="21"/>
      <c r="K29" s="25">
        <v>10496895</v>
      </c>
      <c r="L29" s="21"/>
      <c r="M29" s="25">
        <v>29592067514</v>
      </c>
      <c r="N29" s="21"/>
      <c r="O29" s="25">
        <v>32618602134</v>
      </c>
      <c r="P29" s="21"/>
      <c r="Q29" s="25">
        <v>-3026534619</v>
      </c>
    </row>
    <row r="30" spans="1:17" ht="21.95" customHeight="1" x14ac:dyDescent="0.2">
      <c r="A30" s="6" t="s">
        <v>56</v>
      </c>
      <c r="C30" s="25">
        <v>250000</v>
      </c>
      <c r="D30" s="21"/>
      <c r="E30" s="25">
        <v>4294296000</v>
      </c>
      <c r="F30" s="21"/>
      <c r="G30" s="25">
        <v>5752627651</v>
      </c>
      <c r="H30" s="21"/>
      <c r="I30" s="25">
        <v>-1458331651</v>
      </c>
      <c r="J30" s="21"/>
      <c r="K30" s="25">
        <v>250000</v>
      </c>
      <c r="L30" s="21"/>
      <c r="M30" s="25">
        <v>4294296000</v>
      </c>
      <c r="N30" s="21"/>
      <c r="O30" s="25">
        <v>3328019101</v>
      </c>
      <c r="P30" s="21"/>
      <c r="Q30" s="25">
        <v>966276899</v>
      </c>
    </row>
    <row r="31" spans="1:17" ht="21.95" customHeight="1" x14ac:dyDescent="0.2">
      <c r="A31" s="6" t="s">
        <v>35</v>
      </c>
      <c r="C31" s="25">
        <v>3408392</v>
      </c>
      <c r="D31" s="21"/>
      <c r="E31" s="25">
        <v>158224833556</v>
      </c>
      <c r="F31" s="21"/>
      <c r="G31" s="25">
        <v>157716616746</v>
      </c>
      <c r="H31" s="21"/>
      <c r="I31" s="25">
        <v>508216810</v>
      </c>
      <c r="J31" s="21"/>
      <c r="K31" s="25">
        <v>3408392</v>
      </c>
      <c r="L31" s="21"/>
      <c r="M31" s="25">
        <v>158224833556</v>
      </c>
      <c r="N31" s="21"/>
      <c r="O31" s="25">
        <v>118177349151</v>
      </c>
      <c r="P31" s="21"/>
      <c r="Q31" s="25">
        <v>40047484405</v>
      </c>
    </row>
    <row r="32" spans="1:17" ht="21.95" customHeight="1" x14ac:dyDescent="0.2">
      <c r="A32" s="6" t="s">
        <v>17</v>
      </c>
      <c r="C32" s="25">
        <v>15000000</v>
      </c>
      <c r="D32" s="21"/>
      <c r="E32" s="25">
        <v>67098375000</v>
      </c>
      <c r="F32" s="21"/>
      <c r="G32" s="25">
        <v>75955360350</v>
      </c>
      <c r="H32" s="21"/>
      <c r="I32" s="25">
        <v>-8856985350</v>
      </c>
      <c r="J32" s="21"/>
      <c r="K32" s="25">
        <v>15000000</v>
      </c>
      <c r="L32" s="21"/>
      <c r="M32" s="25">
        <v>67098375000</v>
      </c>
      <c r="N32" s="21"/>
      <c r="O32" s="25">
        <v>43300818221</v>
      </c>
      <c r="P32" s="21"/>
      <c r="Q32" s="25">
        <v>23797556779</v>
      </c>
    </row>
    <row r="33" spans="1:17" ht="21.95" customHeight="1" x14ac:dyDescent="0.2">
      <c r="A33" s="6" t="s">
        <v>42</v>
      </c>
      <c r="C33" s="25">
        <v>17649351</v>
      </c>
      <c r="D33" s="21"/>
      <c r="E33" s="25">
        <v>48545181479</v>
      </c>
      <c r="F33" s="21"/>
      <c r="G33" s="25">
        <v>48858858091</v>
      </c>
      <c r="H33" s="21"/>
      <c r="I33" s="25">
        <v>-313676611</v>
      </c>
      <c r="J33" s="21"/>
      <c r="K33" s="25">
        <v>17649351</v>
      </c>
      <c r="L33" s="21"/>
      <c r="M33" s="25">
        <v>48545181479</v>
      </c>
      <c r="N33" s="21"/>
      <c r="O33" s="25">
        <v>42941347270</v>
      </c>
      <c r="P33" s="21"/>
      <c r="Q33" s="25">
        <v>5603834209</v>
      </c>
    </row>
    <row r="34" spans="1:17" ht="21.95" customHeight="1" x14ac:dyDescent="0.2">
      <c r="A34" s="6" t="s">
        <v>32</v>
      </c>
      <c r="C34" s="25">
        <v>5000000</v>
      </c>
      <c r="D34" s="21"/>
      <c r="E34" s="25">
        <v>138868785000</v>
      </c>
      <c r="F34" s="21"/>
      <c r="G34" s="25">
        <v>129773227500</v>
      </c>
      <c r="H34" s="21"/>
      <c r="I34" s="25">
        <v>9095557500</v>
      </c>
      <c r="J34" s="21"/>
      <c r="K34" s="25">
        <v>5000000</v>
      </c>
      <c r="L34" s="21"/>
      <c r="M34" s="25">
        <v>138868785000</v>
      </c>
      <c r="N34" s="21"/>
      <c r="O34" s="25">
        <v>129773226989</v>
      </c>
      <c r="P34" s="21"/>
      <c r="Q34" s="25">
        <v>9095558011</v>
      </c>
    </row>
    <row r="35" spans="1:17" ht="21.95" customHeight="1" x14ac:dyDescent="0.2">
      <c r="A35" s="6" t="s">
        <v>103</v>
      </c>
      <c r="C35" s="25">
        <v>19112</v>
      </c>
      <c r="D35" s="21"/>
      <c r="E35" s="25">
        <v>133175019818</v>
      </c>
      <c r="F35" s="21"/>
      <c r="G35" s="25">
        <v>124947412222</v>
      </c>
      <c r="H35" s="21"/>
      <c r="I35" s="25">
        <v>8227607596</v>
      </c>
      <c r="J35" s="21"/>
      <c r="K35" s="25">
        <v>19112</v>
      </c>
      <c r="L35" s="21"/>
      <c r="M35" s="25">
        <v>133175019818</v>
      </c>
      <c r="N35" s="21"/>
      <c r="O35" s="25">
        <v>91020894158</v>
      </c>
      <c r="P35" s="21"/>
      <c r="Q35" s="25">
        <v>42154125660</v>
      </c>
    </row>
    <row r="36" spans="1:17" ht="21.95" customHeight="1" x14ac:dyDescent="0.2">
      <c r="A36" s="6" t="s">
        <v>45</v>
      </c>
      <c r="C36" s="25">
        <v>78900000</v>
      </c>
      <c r="D36" s="21"/>
      <c r="E36" s="25">
        <v>446269801050</v>
      </c>
      <c r="F36" s="21"/>
      <c r="G36" s="25">
        <v>454112855550</v>
      </c>
      <c r="H36" s="21"/>
      <c r="I36" s="25">
        <v>-7843054500</v>
      </c>
      <c r="J36" s="21"/>
      <c r="K36" s="25">
        <v>78900000</v>
      </c>
      <c r="L36" s="21"/>
      <c r="M36" s="25">
        <v>446269801050</v>
      </c>
      <c r="N36" s="21"/>
      <c r="O36" s="25">
        <v>378810657350</v>
      </c>
      <c r="P36" s="21"/>
      <c r="Q36" s="25">
        <v>67459143700</v>
      </c>
    </row>
    <row r="37" spans="1:17" ht="21.95" customHeight="1" x14ac:dyDescent="0.2">
      <c r="A37" s="6" t="s">
        <v>33</v>
      </c>
      <c r="C37" s="25">
        <v>27800000</v>
      </c>
      <c r="D37" s="21"/>
      <c r="E37" s="25">
        <v>329404312800</v>
      </c>
      <c r="F37" s="21"/>
      <c r="G37" s="25">
        <v>314757980100</v>
      </c>
      <c r="H37" s="21"/>
      <c r="I37" s="25">
        <v>14646332700</v>
      </c>
      <c r="J37" s="21"/>
      <c r="K37" s="25">
        <v>27800000</v>
      </c>
      <c r="L37" s="21"/>
      <c r="M37" s="25">
        <v>329404312800</v>
      </c>
      <c r="N37" s="21"/>
      <c r="O37" s="25">
        <v>224669216681</v>
      </c>
      <c r="P37" s="21"/>
      <c r="Q37" s="25">
        <v>104735096119</v>
      </c>
    </row>
    <row r="38" spans="1:17" ht="21.95" customHeight="1" x14ac:dyDescent="0.2">
      <c r="A38" s="6" t="s">
        <v>28</v>
      </c>
      <c r="C38" s="25">
        <v>1000000</v>
      </c>
      <c r="D38" s="21"/>
      <c r="E38" s="25">
        <v>7107457500</v>
      </c>
      <c r="F38" s="21"/>
      <c r="G38" s="25">
        <v>7396540560</v>
      </c>
      <c r="H38" s="21"/>
      <c r="I38" s="25">
        <v>-289083060</v>
      </c>
      <c r="J38" s="21"/>
      <c r="K38" s="25">
        <v>1000000</v>
      </c>
      <c r="L38" s="21"/>
      <c r="M38" s="25">
        <v>7107457500</v>
      </c>
      <c r="N38" s="21"/>
      <c r="O38" s="25">
        <v>5685157440</v>
      </c>
      <c r="P38" s="21"/>
      <c r="Q38" s="25">
        <v>1422300060</v>
      </c>
    </row>
    <row r="39" spans="1:17" ht="21.95" customHeight="1" x14ac:dyDescent="0.2">
      <c r="A39" s="6" t="s">
        <v>21</v>
      </c>
      <c r="C39" s="25">
        <v>1075000</v>
      </c>
      <c r="D39" s="21"/>
      <c r="E39" s="25">
        <v>223338183750</v>
      </c>
      <c r="F39" s="21"/>
      <c r="G39" s="25">
        <v>223338183750</v>
      </c>
      <c r="H39" s="21"/>
      <c r="I39" s="25">
        <v>0</v>
      </c>
      <c r="J39" s="21"/>
      <c r="K39" s="25">
        <v>1075000</v>
      </c>
      <c r="L39" s="21"/>
      <c r="M39" s="25">
        <v>223338183750</v>
      </c>
      <c r="N39" s="21"/>
      <c r="O39" s="25">
        <v>156016147513</v>
      </c>
      <c r="P39" s="21"/>
      <c r="Q39" s="25">
        <v>67322036237</v>
      </c>
    </row>
    <row r="40" spans="1:17" ht="21.95" customHeight="1" x14ac:dyDescent="0.2">
      <c r="A40" s="6" t="s">
        <v>26</v>
      </c>
      <c r="C40" s="25">
        <v>33060833</v>
      </c>
      <c r="D40" s="21"/>
      <c r="E40" s="25">
        <v>232349335778</v>
      </c>
      <c r="F40" s="21"/>
      <c r="G40" s="25">
        <v>198827932314</v>
      </c>
      <c r="H40" s="21"/>
      <c r="I40" s="25">
        <v>33521403464</v>
      </c>
      <c r="J40" s="21"/>
      <c r="K40" s="25">
        <v>33060833</v>
      </c>
      <c r="L40" s="21"/>
      <c r="M40" s="25">
        <v>232349335778</v>
      </c>
      <c r="N40" s="21"/>
      <c r="O40" s="25">
        <v>179306954426</v>
      </c>
      <c r="P40" s="21"/>
      <c r="Q40" s="25">
        <v>53042381352</v>
      </c>
    </row>
    <row r="41" spans="1:17" ht="21.95" customHeight="1" x14ac:dyDescent="0.2">
      <c r="A41" s="6" t="s">
        <v>48</v>
      </c>
      <c r="C41" s="25">
        <v>66300000</v>
      </c>
      <c r="D41" s="21"/>
      <c r="E41" s="25">
        <v>137742526350</v>
      </c>
      <c r="F41" s="21"/>
      <c r="G41" s="25">
        <v>121060761282</v>
      </c>
      <c r="H41" s="21"/>
      <c r="I41" s="25">
        <v>16681765068</v>
      </c>
      <c r="J41" s="21"/>
      <c r="K41" s="25">
        <v>66300000</v>
      </c>
      <c r="L41" s="21"/>
      <c r="M41" s="25">
        <v>137742526350</v>
      </c>
      <c r="N41" s="21"/>
      <c r="O41" s="25">
        <v>107285713406</v>
      </c>
      <c r="P41" s="21"/>
      <c r="Q41" s="25">
        <v>30456812944</v>
      </c>
    </row>
    <row r="42" spans="1:17" ht="21.95" customHeight="1" x14ac:dyDescent="0.2">
      <c r="A42" s="6" t="s">
        <v>54</v>
      </c>
      <c r="C42" s="25">
        <v>8400000</v>
      </c>
      <c r="D42" s="21"/>
      <c r="E42" s="25">
        <v>140781337200</v>
      </c>
      <c r="F42" s="21"/>
      <c r="G42" s="25">
        <v>137600354410</v>
      </c>
      <c r="H42" s="21"/>
      <c r="I42" s="25">
        <v>3180982790</v>
      </c>
      <c r="J42" s="21"/>
      <c r="K42" s="25">
        <v>8400000</v>
      </c>
      <c r="L42" s="21"/>
      <c r="M42" s="25">
        <v>140781337200</v>
      </c>
      <c r="N42" s="21"/>
      <c r="O42" s="25">
        <v>128117118946</v>
      </c>
      <c r="P42" s="21"/>
      <c r="Q42" s="25">
        <v>12664218254</v>
      </c>
    </row>
    <row r="43" spans="1:17" ht="21.95" customHeight="1" x14ac:dyDescent="0.2">
      <c r="A43" s="6" t="s">
        <v>58</v>
      </c>
      <c r="C43" s="25">
        <v>10200</v>
      </c>
      <c r="D43" s="21"/>
      <c r="E43" s="25">
        <v>465323353</v>
      </c>
      <c r="F43" s="21"/>
      <c r="G43" s="25">
        <v>465323353</v>
      </c>
      <c r="H43" s="21"/>
      <c r="I43" s="25">
        <v>0</v>
      </c>
      <c r="J43" s="21"/>
      <c r="K43" s="25">
        <v>10200</v>
      </c>
      <c r="L43" s="21"/>
      <c r="M43" s="25">
        <v>465323353</v>
      </c>
      <c r="N43" s="21"/>
      <c r="O43" s="25">
        <v>465323353</v>
      </c>
      <c r="P43" s="21"/>
      <c r="Q43" s="25">
        <v>0</v>
      </c>
    </row>
    <row r="44" spans="1:17" ht="21.95" customHeight="1" x14ac:dyDescent="0.2">
      <c r="A44" s="6" t="s">
        <v>24</v>
      </c>
      <c r="C44" s="25">
        <v>8200000</v>
      </c>
      <c r="D44" s="21"/>
      <c r="E44" s="25">
        <v>113383331100</v>
      </c>
      <c r="F44" s="21"/>
      <c r="G44" s="25">
        <v>104343221039</v>
      </c>
      <c r="H44" s="21"/>
      <c r="I44" s="25">
        <v>9040110061</v>
      </c>
      <c r="J44" s="21"/>
      <c r="K44" s="25">
        <v>8200000</v>
      </c>
      <c r="L44" s="21"/>
      <c r="M44" s="25">
        <v>113383331100</v>
      </c>
      <c r="N44" s="21"/>
      <c r="O44" s="25">
        <v>72145956806</v>
      </c>
      <c r="P44" s="21"/>
      <c r="Q44" s="25">
        <v>41237374294</v>
      </c>
    </row>
    <row r="45" spans="1:17" ht="21.95" customHeight="1" x14ac:dyDescent="0.2">
      <c r="A45" s="6" t="s">
        <v>57</v>
      </c>
      <c r="C45" s="25">
        <v>7154494</v>
      </c>
      <c r="D45" s="21"/>
      <c r="E45" s="25">
        <v>85769812614</v>
      </c>
      <c r="F45" s="21"/>
      <c r="G45" s="25">
        <v>79534839353</v>
      </c>
      <c r="H45" s="21"/>
      <c r="I45" s="25">
        <v>6234973261</v>
      </c>
      <c r="J45" s="21"/>
      <c r="K45" s="25">
        <v>7154494</v>
      </c>
      <c r="L45" s="21"/>
      <c r="M45" s="25">
        <v>85769812614</v>
      </c>
      <c r="N45" s="21"/>
      <c r="O45" s="25">
        <v>61791046847</v>
      </c>
      <c r="P45" s="21"/>
      <c r="Q45" s="25">
        <v>23978765767</v>
      </c>
    </row>
    <row r="46" spans="1:17" ht="21.95" customHeight="1" x14ac:dyDescent="0.2">
      <c r="A46" s="6" t="s">
        <v>63</v>
      </c>
      <c r="C46" s="25">
        <v>450000</v>
      </c>
      <c r="D46" s="21"/>
      <c r="E46" s="25">
        <v>4034848950</v>
      </c>
      <c r="F46" s="21"/>
      <c r="G46" s="25">
        <v>3098811168</v>
      </c>
      <c r="H46" s="21"/>
      <c r="I46" s="25">
        <v>936037782</v>
      </c>
      <c r="J46" s="21"/>
      <c r="K46" s="25">
        <v>450000</v>
      </c>
      <c r="L46" s="21"/>
      <c r="M46" s="25">
        <v>4034848950</v>
      </c>
      <c r="N46" s="21"/>
      <c r="O46" s="25">
        <v>3098811168</v>
      </c>
      <c r="P46" s="21"/>
      <c r="Q46" s="25">
        <v>936037782</v>
      </c>
    </row>
    <row r="47" spans="1:17" ht="21.95" customHeight="1" x14ac:dyDescent="0.2">
      <c r="A47" s="6" t="s">
        <v>60</v>
      </c>
      <c r="C47" s="25">
        <v>10000000</v>
      </c>
      <c r="D47" s="21"/>
      <c r="E47" s="25">
        <v>18777604500</v>
      </c>
      <c r="F47" s="21"/>
      <c r="G47" s="25">
        <v>18716979346</v>
      </c>
      <c r="H47" s="21"/>
      <c r="I47" s="25">
        <v>60625154</v>
      </c>
      <c r="J47" s="21"/>
      <c r="K47" s="25">
        <v>10000000</v>
      </c>
      <c r="L47" s="21"/>
      <c r="M47" s="25">
        <v>18777604500</v>
      </c>
      <c r="N47" s="21"/>
      <c r="O47" s="25">
        <v>18716979346</v>
      </c>
      <c r="P47" s="21"/>
      <c r="Q47" s="25">
        <v>60625154</v>
      </c>
    </row>
    <row r="48" spans="1:17" ht="21.95" customHeight="1" x14ac:dyDescent="0.2">
      <c r="A48" s="6" t="s">
        <v>27</v>
      </c>
      <c r="C48" s="25">
        <v>5216001</v>
      </c>
      <c r="D48" s="21"/>
      <c r="E48" s="25">
        <v>30746847158</v>
      </c>
      <c r="F48" s="21"/>
      <c r="G48" s="25">
        <v>24276009847</v>
      </c>
      <c r="H48" s="21"/>
      <c r="I48" s="25">
        <v>6470837311</v>
      </c>
      <c r="J48" s="21"/>
      <c r="K48" s="25">
        <v>5216001</v>
      </c>
      <c r="L48" s="21"/>
      <c r="M48" s="25">
        <v>30746847158</v>
      </c>
      <c r="N48" s="21"/>
      <c r="O48" s="25">
        <v>17857021969</v>
      </c>
      <c r="P48" s="21"/>
      <c r="Q48" s="25">
        <v>12889825189</v>
      </c>
    </row>
    <row r="49" spans="1:17" ht="21.95" customHeight="1" x14ac:dyDescent="0.2">
      <c r="A49" s="7" t="s">
        <v>64</v>
      </c>
      <c r="C49" s="26">
        <v>14106018</v>
      </c>
      <c r="D49" s="21"/>
      <c r="E49" s="26">
        <v>138958884081</v>
      </c>
      <c r="F49" s="21"/>
      <c r="G49" s="26">
        <v>145151574683</v>
      </c>
      <c r="H49" s="21"/>
      <c r="I49" s="26">
        <v>-6192690601</v>
      </c>
      <c r="J49" s="21"/>
      <c r="K49" s="26">
        <v>14106018</v>
      </c>
      <c r="L49" s="21"/>
      <c r="M49" s="26">
        <v>138958884081</v>
      </c>
      <c r="N49" s="21"/>
      <c r="O49" s="26">
        <f>145151574683-752</f>
        <v>145151573931</v>
      </c>
      <c r="P49" s="21"/>
      <c r="Q49" s="26">
        <f>M49-O49</f>
        <v>-6192689850</v>
      </c>
    </row>
    <row r="50" spans="1:17" ht="21.95" customHeight="1" x14ac:dyDescent="0.2">
      <c r="A50" s="9" t="s">
        <v>66</v>
      </c>
      <c r="C50" s="27">
        <v>678139047</v>
      </c>
      <c r="D50" s="21"/>
      <c r="E50" s="27">
        <v>5822419799189</v>
      </c>
      <c r="F50" s="21"/>
      <c r="G50" s="27">
        <v>5482336706886</v>
      </c>
      <c r="H50" s="21"/>
      <c r="I50" s="27">
        <v>340083092308</v>
      </c>
      <c r="J50" s="21"/>
      <c r="K50" s="27">
        <v>678139047</v>
      </c>
      <c r="L50" s="21"/>
      <c r="M50" s="27">
        <f>SUM(M8:M49)</f>
        <v>5822419799189</v>
      </c>
      <c r="N50" s="21"/>
      <c r="O50" s="27">
        <f>SUM(O8:O49)</f>
        <v>4712597653458</v>
      </c>
      <c r="P50" s="21"/>
      <c r="Q50" s="27">
        <f>SUM(Q8:Q49)</f>
        <v>1109822145732</v>
      </c>
    </row>
    <row r="51" spans="1:17" x14ac:dyDescent="0.2">
      <c r="Q51" s="11"/>
    </row>
    <row r="52" spans="1:17" x14ac:dyDescent="0.2">
      <c r="Q52" s="11"/>
    </row>
    <row r="53" spans="1:17" x14ac:dyDescent="0.2">
      <c r="Q53" s="11"/>
    </row>
    <row r="55" spans="1:17" x14ac:dyDescent="0.2">
      <c r="I55" s="11"/>
      <c r="O55" s="1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سپرده بانکی</vt:lpstr>
      <vt:lpstr>سایر درآمدها</vt:lpstr>
      <vt:lpstr>سود سپرده بانکی</vt:lpstr>
      <vt:lpstr>درآمد سرمایه گذاری در سهام</vt:lpstr>
      <vt:lpstr>درآمد سود سهام</vt:lpstr>
      <vt:lpstr>درآمد ناشی از تغییر قیمت اوراق</vt:lpstr>
      <vt:lpstr>درآمد ناشی از فروش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Ghazaleh Khademian</cp:lastModifiedBy>
  <dcterms:created xsi:type="dcterms:W3CDTF">2025-01-25T05:09:43Z</dcterms:created>
  <dcterms:modified xsi:type="dcterms:W3CDTF">2025-01-27T11:32:54Z</dcterms:modified>
</cp:coreProperties>
</file>