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3\"/>
    </mc:Choice>
  </mc:AlternateContent>
  <xr:revisionPtr revIDLastSave="0" documentId="13_ncr:1_{C5FF0165-9B82-4EA3-97CA-CB9862F62247}" xr6:coauthVersionLast="47" xr6:coauthVersionMax="47" xr10:uidLastSave="{00000000-0000-0000-0000-000000000000}"/>
  <bookViews>
    <workbookView xWindow="390" yWindow="390" windowWidth="14400" windowHeight="14865" tabRatio="100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سهام'!$A$1:$X$92</definedName>
    <definedName name="_xlnm.Print_Area" localSheetId="6">'درآمد سود سهام'!$A$1:$T$48</definedName>
    <definedName name="_xlnm.Print_Area" localSheetId="9">'درآمد ناشی از تغییر قیمت اوراق'!$A$1:$Q$51</definedName>
    <definedName name="_xlnm.Print_Area" localSheetId="8">'درآمد ناشی از فروش'!$A$1:$Q$80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F8" i="8"/>
  <c r="J92" i="9"/>
  <c r="I92" i="9"/>
  <c r="F92" i="9"/>
  <c r="H92" i="9"/>
  <c r="D92" i="9"/>
  <c r="J10" i="9"/>
  <c r="J9" i="9"/>
  <c r="H10" i="9"/>
  <c r="H9" i="9"/>
  <c r="G10" i="19"/>
  <c r="I10" i="19" s="1"/>
  <c r="G9" i="19"/>
  <c r="I9" i="19" s="1"/>
  <c r="R51" i="21" l="1"/>
  <c r="R39" i="21"/>
  <c r="R42" i="21"/>
  <c r="R43" i="21"/>
  <c r="R44" i="21"/>
  <c r="R45" i="21"/>
  <c r="R46" i="21"/>
  <c r="R47" i="21"/>
  <c r="R48" i="21"/>
  <c r="R49" i="21"/>
  <c r="R50" i="21"/>
  <c r="R37" i="21"/>
  <c r="R38" i="21"/>
  <c r="R40" i="21"/>
  <c r="R41" i="21"/>
  <c r="R34" i="21"/>
  <c r="R35" i="21"/>
  <c r="R36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9" i="21"/>
  <c r="I51" i="21"/>
  <c r="I56" i="21" s="1"/>
  <c r="T52" i="21"/>
  <c r="R54" i="2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2" i="9"/>
  <c r="U83" i="9"/>
  <c r="U84" i="9"/>
  <c r="U85" i="9"/>
  <c r="U86" i="9"/>
  <c r="U87" i="9"/>
  <c r="U88" i="9"/>
  <c r="U89" i="9"/>
  <c r="U90" i="9"/>
  <c r="U91" i="9"/>
  <c r="U21" i="9"/>
  <c r="U22" i="9"/>
  <c r="U23" i="9"/>
  <c r="U24" i="9"/>
  <c r="U25" i="9"/>
  <c r="U26" i="9"/>
  <c r="U27" i="9"/>
  <c r="U28" i="9"/>
  <c r="U29" i="9"/>
  <c r="U30" i="9"/>
  <c r="U9" i="9"/>
  <c r="U10" i="9"/>
  <c r="U11" i="9"/>
  <c r="U12" i="9"/>
  <c r="U13" i="9"/>
  <c r="U14" i="9"/>
  <c r="U15" i="9"/>
  <c r="U16" i="9"/>
  <c r="U17" i="9"/>
  <c r="U18" i="9"/>
  <c r="U19" i="9"/>
  <c r="U20" i="9"/>
  <c r="U8" i="9"/>
  <c r="S79" i="9"/>
  <c r="S92" i="9"/>
  <c r="N81" i="9"/>
  <c r="U81" i="9" s="1"/>
  <c r="P92" i="9"/>
  <c r="Q51" i="21"/>
  <c r="Q80" i="19"/>
  <c r="O40" i="15"/>
  <c r="S40" i="15" s="1"/>
  <c r="S48" i="15" s="1"/>
  <c r="O48" i="15"/>
  <c r="Z53" i="2"/>
  <c r="Z54" i="2" s="1"/>
  <c r="X54" i="2"/>
  <c r="U92" i="9" l="1"/>
  <c r="N92" i="9"/>
  <c r="O51" i="21"/>
  <c r="O80" i="19"/>
</calcChain>
</file>

<file path=xl/sharedStrings.xml><?xml version="1.0" encoding="utf-8"?>
<sst xmlns="http://schemas.openxmlformats.org/spreadsheetml/2006/main" count="559" uniqueCount="205">
  <si>
    <t>صندوق سرمایه‌گذاری تجارت شاخصی کاردان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</si>
  <si>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</si>
  <si>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</si>
  <si>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</si>
  <si>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</si>
  <si>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</si>
  <si>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</si>
  <si>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</si>
  <si>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</si>
  <si>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</si>
  <si>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</si>
  <si>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</si>
  <si>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</si>
  <si>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</si>
  <si>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</si>
  <si>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</si>
  <si>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</si>
  <si>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</si>
  <si>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</si>
  <si>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</si>
  <si>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بیمه البرز</t>
  </si>
  <si>
    <t>پالایش نفت بندرعباس</t>
  </si>
  <si>
    <t>پالایش نفت تبریز</t>
  </si>
  <si>
    <t>پتروشیمی پردیس</t>
  </si>
  <si>
    <t>پتروشیمی نوری</t>
  </si>
  <si>
    <t>پخش هجرت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</si>
  <si>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</si>
  <si>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</si>
  <si>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</si>
  <si>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</si>
  <si>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تولیدی برنا باطری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</si>
  <si>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</si>
  <si>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</si>
  <si>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</si>
  <si>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</si>
  <si>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</si>
  <si>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</si>
  <si>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</si>
  <si>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</si>
  <si>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</si>
  <si>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</si>
  <si>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</si>
  <si>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</si>
  <si>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فولاد  خوزستان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</si>
  <si>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</si>
  <si>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</si>
  <si>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</si>
  <si>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</si>
  <si>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</si>
  <si>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</si>
  <si>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</si>
  <si>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</si>
  <si>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</si>
  <si>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نساجی بابکان</t>
  </si>
  <si>
    <t>نفت ایرانول</t>
  </si>
  <si>
    <t>نفت‌ بهران‌</t>
  </si>
  <si>
    <t>نیروکلر</t>
  </si>
  <si>
    <t>کاشی‌ الوند</t>
  </si>
  <si>
    <t>کانی کربن طبس</t>
  </si>
  <si>
    <t>کربن‌ ایران‌</t>
  </si>
  <si>
    <t>کنتورسازی‌ایران‌</t>
  </si>
  <si>
    <t>صنایع الکترونیک مادیران</t>
  </si>
  <si>
    <t>پتروشیمی فناوران</t>
  </si>
  <si>
    <t>ایمن خودرو شرق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</si>
  <si>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</si>
  <si>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</si>
  <si>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</si>
  <si>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</si>
  <si>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</si>
  <si>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</si>
  <si>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</si>
  <si>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</si>
  <si>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</si>
  <si>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0.00%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</si>
  <si>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</si>
  <si>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</si>
  <si>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</si>
  <si>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</si>
  <si>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</si>
  <si>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</si>
  <si>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</si>
  <si>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0.13%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</si>
  <si>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</si>
  <si>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</si>
  <si>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</si>
  <si>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</si>
  <si>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</si>
  <si>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</si>
  <si>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</si>
  <si>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</si>
  <si>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</si>
  <si>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</si>
  <si>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</si>
  <si>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</si>
  <si>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</si>
  <si>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</si>
  <si>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</si>
  <si>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</si>
  <si>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</si>
  <si>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</si>
  <si>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</si>
  <si>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</si>
  <si>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</si>
  <si>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سرمایه‌گذاری‌توکافولاد(هلدینگ</t>
  </si>
  <si>
    <t>ح . صنایع مس افق کرمان</t>
  </si>
  <si>
    <t>داروسازی‌ سینا</t>
  </si>
  <si>
    <t>گسترش نفت و گاز پارسیان</t>
  </si>
  <si>
    <t>شرکت ارتباطات سیار ایران</t>
  </si>
  <si>
    <t>پالایش نفت اصفهان</t>
  </si>
  <si>
    <t>ایران خودرو دیزل</t>
  </si>
  <si>
    <t>ح . معدنی‌ املاح‌  ایران‌</t>
  </si>
  <si>
    <t>پتروشیمی تندگویان</t>
  </si>
  <si>
    <t>تولیدی و صنعتی گوهرفام</t>
  </si>
  <si>
    <t>بهمن  دیزل</t>
  </si>
  <si>
    <t>پمپ‌ سازی‌ ایران‌</t>
  </si>
  <si>
    <t>سرمایه گذاری سیمان تامین</t>
  </si>
  <si>
    <t>بیمه اتکایی ایران معین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</si>
  <si>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</si>
  <si>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</si>
  <si>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</si>
  <si>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</si>
  <si>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ملی شیمی کشاورز</t>
  </si>
  <si>
    <t>صنعتی زر ماکارون</t>
  </si>
  <si>
    <t>کویر تایر</t>
  </si>
  <si>
    <t>سیمرغ</t>
  </si>
  <si>
    <t>بین المللی توسعه ص. معادن غدیر</t>
  </si>
  <si>
    <t>قندهکمتان‌</t>
  </si>
  <si>
    <t>گروه مپنا (سهامی عام)</t>
  </si>
  <si>
    <t>تامین سرمایه کاردان</t>
  </si>
  <si>
    <t>تولیدات پتروشیمی قائد بصیر</t>
  </si>
  <si>
    <t>گسترش سوخت سبززاگرس(سهامی عام)</t>
  </si>
  <si>
    <t>بین‌المللی‌توسعه‌ساختمان</t>
  </si>
  <si>
    <t>گواهی سپرده کالایی شمش طلا</t>
  </si>
  <si>
    <t>س. نفت و گاز و پتروشیمی تأمین</t>
  </si>
  <si>
    <t>پویا زرکان آق دره</t>
  </si>
  <si>
    <t>پتروشیمی شازند</t>
  </si>
  <si>
    <t>بیمه کوثر</t>
  </si>
  <si>
    <t>سرمایه‌گذاری‌غدیر(هلدینگ‌</t>
  </si>
  <si>
    <t>توسعه حمل و نقل ریلی پارسیان</t>
  </si>
  <si>
    <t>کلر پارس</t>
  </si>
  <si>
    <t>سرمایه‌گذاری‌ ملی‌ایران‌</t>
  </si>
  <si>
    <t>ح. گسترش سوخت سبززاگرس(س. عام)</t>
  </si>
  <si>
    <t>سایپا</t>
  </si>
  <si>
    <t>-4-2</t>
  </si>
  <si>
    <t>درآمد حاصل از سرمایه­گذاری در سپرده بانکی و گواهی سپرده</t>
  </si>
  <si>
    <t>نام سپرده بانکی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</si>
  <si>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</si>
  <si>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</si>
  <si>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</si>
  <si>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</si>
  <si>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</si>
  <si>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</si>
  <si>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</si>
  <si>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</si>
  <si>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</si>
  <si>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</si>
  <si>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</si>
  <si>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</si>
  <si>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</si>
  <si>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</si>
  <si>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</si>
  <si>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</si>
  <si>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</si>
  <si>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</si>
  <si>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</si>
  <si>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</si>
  <si>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1403/11/20</t>
  </si>
  <si>
    <t>1403/04/21</t>
  </si>
  <si>
    <t>1403/11/25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</si>
  <si>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</si>
  <si>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</si>
  <si>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</si>
  <si>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</si>
  <si>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</si>
  <si>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</si>
  <si>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</si>
  <si>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</si>
  <si>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</si>
  <si>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</si>
  <si>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</si>
  <si>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</si>
  <si>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</si>
  <si>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</si>
  <si>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</si>
  <si>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</si>
  <si>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</si>
  <si>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</si>
  <si>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</si>
  <si>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</si>
  <si>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</si>
  <si>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</si>
  <si>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</si>
  <si>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نام حساب</t>
  </si>
  <si>
    <t>مانده بدهکار</t>
  </si>
  <si>
    <t>پتروشیمی پردیس - بورسی</t>
  </si>
  <si>
    <t>سهام شرکت گروه مالی صبا تامین</t>
  </si>
  <si>
    <t>نفت بهران</t>
  </si>
  <si>
    <t>سرمایه گذاری سپه</t>
  </si>
  <si>
    <t>توسعه صنایع بهشهر</t>
  </si>
  <si>
    <t>سرمایه گذاری بازنشستگی کشوری</t>
  </si>
  <si>
    <t>شرکت ملی صنایع مس ایران</t>
  </si>
  <si>
    <t>گروه بهمن</t>
  </si>
  <si>
    <t>سرمایه گذاری بانک ملی ایران</t>
  </si>
  <si>
    <t>پتروشیمی فن آوران</t>
  </si>
  <si>
    <t>فولاد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</si>
</sst>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6"/>
  <sheetViews>
    <sheetView rightToLeft="1" tabSelected="1" view="pageBreakPreview" topLeftCell="B1" zoomScaleNormal="100" zoomScaleSheetLayoutView="100" workbookViewId="0">
      <selection activeCell="S48" sqref="S48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6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9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6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14.6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6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6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24" t="s">
        <v>19</v>
      </c>
      <c r="B9" s="24"/>
      <c r="C9" s="24"/>
      <c r="E9" s="25">
        <v>15000000</v>
      </c>
      <c r="F9" s="25"/>
      <c r="H9" s="6">
        <v>35093406320</v>
      </c>
      <c r="J9" s="6">
        <v>67098375000</v>
      </c>
      <c r="L9" s="6">
        <v>0</v>
      </c>
      <c r="N9" s="6">
        <v>0</v>
      </c>
      <c r="P9" s="6">
        <v>0</v>
      </c>
      <c r="R9" s="6">
        <v>0</v>
      </c>
      <c r="T9" s="6">
        <v>15000000</v>
      </c>
      <c r="V9" s="6">
        <v>4220</v>
      </c>
      <c r="X9" s="6">
        <v>35093406320</v>
      </c>
      <c r="Z9" s="6">
        <v>62923365000</v>
      </c>
      <c r="AB9" s="7">
        <v>1.01</v>
      </c>
    </row>
    <row r="10" spans="1:28" ht="21.95" customHeight="1" x14ac:dyDescent="0.2">
      <c r="A10" s="26" t="s">
        <v>20</v>
      </c>
      <c r="B10" s="26"/>
      <c r="C10" s="26"/>
      <c r="E10" s="27">
        <v>60302516</v>
      </c>
      <c r="F10" s="27"/>
      <c r="H10" s="9">
        <v>77481360879</v>
      </c>
      <c r="J10" s="9">
        <v>125402253934.342</v>
      </c>
      <c r="L10" s="9">
        <v>0</v>
      </c>
      <c r="N10" s="9">
        <v>0</v>
      </c>
      <c r="P10" s="9">
        <v>0</v>
      </c>
      <c r="R10" s="9">
        <v>0</v>
      </c>
      <c r="T10" s="9">
        <v>60302516</v>
      </c>
      <c r="V10" s="9">
        <v>1850</v>
      </c>
      <c r="X10" s="9">
        <v>77481360879</v>
      </c>
      <c r="Z10" s="9">
        <v>110895874655.13</v>
      </c>
      <c r="AB10" s="10">
        <v>1.79</v>
      </c>
    </row>
    <row r="11" spans="1:28" ht="21.95" customHeight="1" x14ac:dyDescent="0.2">
      <c r="A11" s="26" t="s">
        <v>21</v>
      </c>
      <c r="B11" s="26"/>
      <c r="C11" s="26"/>
      <c r="E11" s="27">
        <v>14106018</v>
      </c>
      <c r="F11" s="27"/>
      <c r="H11" s="9">
        <v>145151574683</v>
      </c>
      <c r="J11" s="9">
        <v>138958884081.63901</v>
      </c>
      <c r="L11" s="9">
        <v>0</v>
      </c>
      <c r="N11" s="9">
        <v>0</v>
      </c>
      <c r="P11" s="9">
        <v>0</v>
      </c>
      <c r="R11" s="9">
        <v>0</v>
      </c>
      <c r="T11" s="9">
        <v>14106018</v>
      </c>
      <c r="V11" s="9">
        <v>9700</v>
      </c>
      <c r="X11" s="9">
        <v>145151574683</v>
      </c>
      <c r="Z11" s="9">
        <v>136014245771.13</v>
      </c>
      <c r="AB11" s="10">
        <v>2.19</v>
      </c>
    </row>
    <row r="12" spans="1:28" ht="21.95" customHeight="1" x14ac:dyDescent="0.2">
      <c r="A12" s="26" t="s">
        <v>22</v>
      </c>
      <c r="B12" s="26"/>
      <c r="C12" s="26"/>
      <c r="E12" s="27">
        <v>21270877</v>
      </c>
      <c r="F12" s="27"/>
      <c r="H12" s="9">
        <v>278453661049</v>
      </c>
      <c r="J12" s="9">
        <v>396033025229.04999</v>
      </c>
      <c r="L12" s="9">
        <v>0</v>
      </c>
      <c r="N12" s="9">
        <v>0</v>
      </c>
      <c r="P12" s="9">
        <v>0</v>
      </c>
      <c r="R12" s="9">
        <v>0</v>
      </c>
      <c r="T12" s="9">
        <v>21270877</v>
      </c>
      <c r="V12" s="9">
        <v>19700</v>
      </c>
      <c r="X12" s="9">
        <v>278453661049</v>
      </c>
      <c r="Z12" s="9">
        <v>416543011052.44501</v>
      </c>
      <c r="AB12" s="10">
        <v>6.71</v>
      </c>
    </row>
    <row r="13" spans="1:28" ht="21.95" customHeight="1" x14ac:dyDescent="0.2">
      <c r="A13" s="26" t="s">
        <v>23</v>
      </c>
      <c r="B13" s="26"/>
      <c r="C13" s="26"/>
      <c r="E13" s="27">
        <v>1075000</v>
      </c>
      <c r="F13" s="27"/>
      <c r="H13" s="9">
        <v>154825178109</v>
      </c>
      <c r="J13" s="9">
        <v>223338183750</v>
      </c>
      <c r="L13" s="9">
        <v>129200</v>
      </c>
      <c r="N13" s="9">
        <v>30066864159</v>
      </c>
      <c r="P13" s="9">
        <v>0</v>
      </c>
      <c r="R13" s="9">
        <v>0</v>
      </c>
      <c r="T13" s="9">
        <v>1204200</v>
      </c>
      <c r="V13" s="9">
        <v>244250</v>
      </c>
      <c r="X13" s="9">
        <v>184892042268</v>
      </c>
      <c r="Z13" s="9">
        <v>292375801192.5</v>
      </c>
      <c r="AB13" s="10">
        <v>4.71</v>
      </c>
    </row>
    <row r="14" spans="1:28" ht="21.95" customHeight="1" x14ac:dyDescent="0.2">
      <c r="A14" s="26" t="s">
        <v>24</v>
      </c>
      <c r="B14" s="26"/>
      <c r="C14" s="26"/>
      <c r="E14" s="27">
        <v>1092000</v>
      </c>
      <c r="F14" s="27"/>
      <c r="H14" s="9">
        <v>163067077072</v>
      </c>
      <c r="J14" s="9">
        <v>236769827112</v>
      </c>
      <c r="L14" s="9">
        <v>230150</v>
      </c>
      <c r="N14" s="9">
        <v>60055785075</v>
      </c>
      <c r="P14" s="9">
        <v>0</v>
      </c>
      <c r="R14" s="9">
        <v>0</v>
      </c>
      <c r="T14" s="9">
        <v>1322150</v>
      </c>
      <c r="V14" s="9">
        <v>265090</v>
      </c>
      <c r="X14" s="9">
        <v>223122862147</v>
      </c>
      <c r="Z14" s="9">
        <v>348403335476.17499</v>
      </c>
      <c r="AB14" s="10">
        <v>5.61</v>
      </c>
    </row>
    <row r="15" spans="1:28" ht="21.95" customHeight="1" x14ac:dyDescent="0.2">
      <c r="A15" s="26" t="s">
        <v>25</v>
      </c>
      <c r="B15" s="26"/>
      <c r="C15" s="26"/>
      <c r="E15" s="27">
        <v>20000</v>
      </c>
      <c r="F15" s="27"/>
      <c r="H15" s="9">
        <v>609552970</v>
      </c>
      <c r="J15" s="9">
        <v>768400650</v>
      </c>
      <c r="L15" s="9">
        <v>0</v>
      </c>
      <c r="N15" s="9">
        <v>0</v>
      </c>
      <c r="P15" s="9">
        <v>0</v>
      </c>
      <c r="R15" s="9">
        <v>0</v>
      </c>
      <c r="T15" s="9">
        <v>20000</v>
      </c>
      <c r="V15" s="9">
        <v>36500</v>
      </c>
      <c r="X15" s="9">
        <v>609552970</v>
      </c>
      <c r="Z15" s="9">
        <v>725656500</v>
      </c>
      <c r="AB15" s="10">
        <v>0.01</v>
      </c>
    </row>
    <row r="16" spans="1:28" ht="21.95" customHeight="1" x14ac:dyDescent="0.2">
      <c r="A16" s="26" t="s">
        <v>26</v>
      </c>
      <c r="B16" s="26"/>
      <c r="C16" s="26"/>
      <c r="E16" s="27">
        <v>8200000</v>
      </c>
      <c r="F16" s="27"/>
      <c r="H16" s="9">
        <v>71435683606</v>
      </c>
      <c r="J16" s="9">
        <v>113383331100</v>
      </c>
      <c r="L16" s="9">
        <v>0</v>
      </c>
      <c r="N16" s="9">
        <v>0</v>
      </c>
      <c r="P16" s="9">
        <v>0</v>
      </c>
      <c r="R16" s="9">
        <v>0</v>
      </c>
      <c r="T16" s="9">
        <v>8200000</v>
      </c>
      <c r="V16" s="9">
        <v>11810</v>
      </c>
      <c r="X16" s="9">
        <v>71435683606</v>
      </c>
      <c r="Z16" s="9">
        <v>96265790100</v>
      </c>
      <c r="AB16" s="10">
        <v>1.55</v>
      </c>
    </row>
    <row r="17" spans="1:28" ht="21.95" customHeight="1" x14ac:dyDescent="0.2">
      <c r="A17" s="26" t="s">
        <v>27</v>
      </c>
      <c r="B17" s="26"/>
      <c r="C17" s="26"/>
      <c r="E17" s="27">
        <v>59841936</v>
      </c>
      <c r="F17" s="27"/>
      <c r="H17" s="9">
        <v>336611887366</v>
      </c>
      <c r="J17" s="9">
        <v>364648422827.30402</v>
      </c>
      <c r="L17" s="9">
        <v>0</v>
      </c>
      <c r="N17" s="9">
        <v>0</v>
      </c>
      <c r="P17" s="9">
        <v>0</v>
      </c>
      <c r="R17" s="9">
        <v>0</v>
      </c>
      <c r="T17" s="9">
        <v>59841936</v>
      </c>
      <c r="V17" s="9">
        <v>5560</v>
      </c>
      <c r="X17" s="9">
        <v>336611887366</v>
      </c>
      <c r="Z17" s="9">
        <v>330741473233.24799</v>
      </c>
      <c r="AB17" s="10">
        <v>5.33</v>
      </c>
    </row>
    <row r="18" spans="1:28" ht="21.95" customHeight="1" x14ac:dyDescent="0.2">
      <c r="A18" s="26" t="s">
        <v>28</v>
      </c>
      <c r="B18" s="26"/>
      <c r="C18" s="26"/>
      <c r="E18" s="27">
        <v>33060833</v>
      </c>
      <c r="F18" s="27"/>
      <c r="H18" s="9">
        <v>172181485162</v>
      </c>
      <c r="J18" s="9">
        <v>232349335778.60501</v>
      </c>
      <c r="L18" s="9">
        <v>0</v>
      </c>
      <c r="N18" s="9">
        <v>0</v>
      </c>
      <c r="P18" s="9">
        <v>0</v>
      </c>
      <c r="R18" s="9">
        <v>0</v>
      </c>
      <c r="T18" s="9">
        <v>33060833</v>
      </c>
      <c r="V18" s="9">
        <v>6910</v>
      </c>
      <c r="X18" s="9">
        <v>172181485162</v>
      </c>
      <c r="Z18" s="9">
        <v>227091076411.621</v>
      </c>
      <c r="AB18" s="10">
        <v>3.66</v>
      </c>
    </row>
    <row r="19" spans="1:28" ht="21.95" customHeight="1" x14ac:dyDescent="0.2">
      <c r="A19" s="26" t="s">
        <v>29</v>
      </c>
      <c r="B19" s="26"/>
      <c r="C19" s="26"/>
      <c r="E19" s="27">
        <v>5216001</v>
      </c>
      <c r="F19" s="27"/>
      <c r="H19" s="9">
        <v>46422804257</v>
      </c>
      <c r="J19" s="9">
        <v>30746847158.716499</v>
      </c>
      <c r="L19" s="9">
        <v>0</v>
      </c>
      <c r="N19" s="9">
        <v>0</v>
      </c>
      <c r="P19" s="9">
        <v>0</v>
      </c>
      <c r="R19" s="9">
        <v>0</v>
      </c>
      <c r="T19" s="9">
        <v>5216001</v>
      </c>
      <c r="V19" s="9">
        <v>5590</v>
      </c>
      <c r="X19" s="9">
        <v>46422804257</v>
      </c>
      <c r="Z19" s="9">
        <v>28983958788.739498</v>
      </c>
      <c r="AB19" s="10">
        <v>0.47</v>
      </c>
    </row>
    <row r="20" spans="1:28" ht="21.95" customHeight="1" x14ac:dyDescent="0.2">
      <c r="A20" s="26" t="s">
        <v>30</v>
      </c>
      <c r="B20" s="26"/>
      <c r="C20" s="26"/>
      <c r="E20" s="27">
        <v>1000000</v>
      </c>
      <c r="F20" s="27"/>
      <c r="H20" s="9">
        <v>5685157440</v>
      </c>
      <c r="J20" s="9">
        <v>7107457500</v>
      </c>
      <c r="L20" s="9">
        <v>0</v>
      </c>
      <c r="N20" s="9">
        <v>0</v>
      </c>
      <c r="P20" s="9">
        <v>0</v>
      </c>
      <c r="R20" s="9">
        <v>0</v>
      </c>
      <c r="T20" s="9">
        <v>1000000</v>
      </c>
      <c r="V20" s="9">
        <v>6510</v>
      </c>
      <c r="X20" s="9">
        <v>5685157440</v>
      </c>
      <c r="Z20" s="9">
        <v>6471265500</v>
      </c>
      <c r="AB20" s="10">
        <v>0.1</v>
      </c>
    </row>
    <row r="21" spans="1:28" ht="21.95" customHeight="1" x14ac:dyDescent="0.2">
      <c r="A21" s="26" t="s">
        <v>31</v>
      </c>
      <c r="B21" s="26"/>
      <c r="C21" s="26"/>
      <c r="E21" s="27">
        <v>5000000</v>
      </c>
      <c r="F21" s="27"/>
      <c r="H21" s="9">
        <v>146661603040</v>
      </c>
      <c r="J21" s="9">
        <v>138868785000</v>
      </c>
      <c r="L21" s="9">
        <v>0</v>
      </c>
      <c r="N21" s="9">
        <v>0</v>
      </c>
      <c r="P21" s="9">
        <v>0</v>
      </c>
      <c r="R21" s="9">
        <v>0</v>
      </c>
      <c r="T21" s="9">
        <v>5000000</v>
      </c>
      <c r="V21" s="9">
        <v>26140</v>
      </c>
      <c r="X21" s="9">
        <v>146661603040</v>
      </c>
      <c r="Z21" s="9">
        <v>129922335000</v>
      </c>
      <c r="AB21" s="10">
        <v>2.09</v>
      </c>
    </row>
    <row r="22" spans="1:28" ht="21.95" customHeight="1" x14ac:dyDescent="0.2">
      <c r="A22" s="26" t="s">
        <v>32</v>
      </c>
      <c r="B22" s="26"/>
      <c r="C22" s="26"/>
      <c r="E22" s="27">
        <v>27800000</v>
      </c>
      <c r="F22" s="27"/>
      <c r="H22" s="9">
        <v>171676552478</v>
      </c>
      <c r="J22" s="9">
        <v>329404312800</v>
      </c>
      <c r="L22" s="9">
        <v>0</v>
      </c>
      <c r="N22" s="9">
        <v>0</v>
      </c>
      <c r="P22" s="9">
        <v>0</v>
      </c>
      <c r="R22" s="9">
        <v>0</v>
      </c>
      <c r="T22" s="9">
        <v>27800000</v>
      </c>
      <c r="V22" s="9">
        <v>12640</v>
      </c>
      <c r="X22" s="9">
        <v>171676552478</v>
      </c>
      <c r="Z22" s="9">
        <v>349301217600</v>
      </c>
      <c r="AB22" s="10">
        <v>5.63</v>
      </c>
    </row>
    <row r="23" spans="1:28" ht="21.95" customHeight="1" x14ac:dyDescent="0.2">
      <c r="A23" s="26" t="s">
        <v>33</v>
      </c>
      <c r="B23" s="26"/>
      <c r="C23" s="26"/>
      <c r="E23" s="27">
        <v>18628440</v>
      </c>
      <c r="F23" s="27"/>
      <c r="H23" s="9">
        <v>136650740032</v>
      </c>
      <c r="J23" s="9">
        <v>124438277255.03999</v>
      </c>
      <c r="L23" s="9">
        <v>4388000</v>
      </c>
      <c r="N23" s="9">
        <v>30305297240</v>
      </c>
      <c r="P23" s="9">
        <v>0</v>
      </c>
      <c r="R23" s="9">
        <v>0</v>
      </c>
      <c r="T23" s="9">
        <v>23016440</v>
      </c>
      <c r="V23" s="9">
        <v>6370</v>
      </c>
      <c r="X23" s="9">
        <v>166956037272</v>
      </c>
      <c r="Z23" s="9">
        <v>145742365199.34</v>
      </c>
      <c r="AB23" s="10">
        <v>2.35</v>
      </c>
    </row>
    <row r="24" spans="1:28" ht="21.95" customHeight="1" x14ac:dyDescent="0.2">
      <c r="A24" s="26" t="s">
        <v>34</v>
      </c>
      <c r="B24" s="26"/>
      <c r="C24" s="26"/>
      <c r="E24" s="27">
        <v>3408392</v>
      </c>
      <c r="F24" s="27"/>
      <c r="H24" s="9">
        <v>98549094937</v>
      </c>
      <c r="J24" s="9">
        <v>158224833556.92001</v>
      </c>
      <c r="L24" s="9">
        <v>0</v>
      </c>
      <c r="N24" s="9">
        <v>0</v>
      </c>
      <c r="P24" s="9">
        <v>0</v>
      </c>
      <c r="R24" s="9">
        <v>0</v>
      </c>
      <c r="T24" s="9">
        <v>3408392</v>
      </c>
      <c r="V24" s="9">
        <v>47390</v>
      </c>
      <c r="X24" s="9">
        <v>98549094937</v>
      </c>
      <c r="Z24" s="9">
        <v>160562630883.564</v>
      </c>
      <c r="AB24" s="10">
        <v>2.59</v>
      </c>
    </row>
    <row r="25" spans="1:28" ht="21.95" customHeight="1" x14ac:dyDescent="0.2">
      <c r="A25" s="26" t="s">
        <v>35</v>
      </c>
      <c r="B25" s="26"/>
      <c r="C25" s="26"/>
      <c r="E25" s="27">
        <v>43573515</v>
      </c>
      <c r="F25" s="27"/>
      <c r="H25" s="9">
        <v>254399972249</v>
      </c>
      <c r="J25" s="9">
        <v>312728903669.11499</v>
      </c>
      <c r="L25" s="9">
        <v>0</v>
      </c>
      <c r="N25" s="9">
        <v>0</v>
      </c>
      <c r="P25" s="9">
        <v>0</v>
      </c>
      <c r="R25" s="9">
        <v>0</v>
      </c>
      <c r="T25" s="9">
        <v>43573515</v>
      </c>
      <c r="V25" s="9">
        <v>6300</v>
      </c>
      <c r="X25" s="9">
        <v>254399972249</v>
      </c>
      <c r="Z25" s="9">
        <v>272879791290.22501</v>
      </c>
      <c r="AB25" s="10">
        <v>4.4000000000000004</v>
      </c>
    </row>
    <row r="26" spans="1:28" ht="21.95" customHeight="1" x14ac:dyDescent="0.2">
      <c r="A26" s="26" t="s">
        <v>36</v>
      </c>
      <c r="B26" s="26"/>
      <c r="C26" s="26"/>
      <c r="E26" s="27">
        <v>11902424</v>
      </c>
      <c r="F26" s="27"/>
      <c r="H26" s="9">
        <v>226232079953</v>
      </c>
      <c r="J26" s="9">
        <v>275913018740.30402</v>
      </c>
      <c r="L26" s="9">
        <v>3595000</v>
      </c>
      <c r="N26" s="9">
        <v>90562414000</v>
      </c>
      <c r="P26" s="9">
        <v>0</v>
      </c>
      <c r="R26" s="9">
        <v>0</v>
      </c>
      <c r="T26" s="9">
        <v>15497424</v>
      </c>
      <c r="V26" s="9">
        <v>23230</v>
      </c>
      <c r="X26" s="9">
        <v>316794493953</v>
      </c>
      <c r="Z26" s="9">
        <v>357863128820.85602</v>
      </c>
      <c r="AB26" s="10">
        <v>5.76</v>
      </c>
    </row>
    <row r="27" spans="1:28" ht="21.95" customHeight="1" x14ac:dyDescent="0.2">
      <c r="A27" s="26" t="s">
        <v>37</v>
      </c>
      <c r="B27" s="26"/>
      <c r="C27" s="26"/>
      <c r="E27" s="27">
        <v>2913600</v>
      </c>
      <c r="F27" s="27"/>
      <c r="H27" s="9">
        <v>159588563108</v>
      </c>
      <c r="J27" s="9">
        <v>161582573023.20001</v>
      </c>
      <c r="L27" s="9">
        <v>0</v>
      </c>
      <c r="N27" s="9">
        <v>0</v>
      </c>
      <c r="P27" s="9">
        <v>0</v>
      </c>
      <c r="R27" s="9">
        <v>0</v>
      </c>
      <c r="T27" s="9">
        <v>2913600</v>
      </c>
      <c r="V27" s="9">
        <v>54050</v>
      </c>
      <c r="X27" s="9">
        <v>159588563108</v>
      </c>
      <c r="Z27" s="9">
        <v>156543073524</v>
      </c>
      <c r="AB27" s="10">
        <v>2.52</v>
      </c>
    </row>
    <row r="28" spans="1:28" ht="21.95" customHeight="1" x14ac:dyDescent="0.2">
      <c r="A28" s="26" t="s">
        <v>38</v>
      </c>
      <c r="B28" s="26"/>
      <c r="C28" s="26"/>
      <c r="E28" s="27">
        <v>1785127</v>
      </c>
      <c r="F28" s="27"/>
      <c r="H28" s="9">
        <v>87817709797</v>
      </c>
      <c r="J28" s="9">
        <v>140008483504.215</v>
      </c>
      <c r="L28" s="9">
        <v>0</v>
      </c>
      <c r="N28" s="9">
        <v>0</v>
      </c>
      <c r="P28" s="9">
        <v>0</v>
      </c>
      <c r="R28" s="9">
        <v>0</v>
      </c>
      <c r="T28" s="9">
        <v>1785127</v>
      </c>
      <c r="V28" s="9">
        <v>88250</v>
      </c>
      <c r="X28" s="9">
        <v>87817709797</v>
      </c>
      <c r="Z28" s="9">
        <v>156600109876.388</v>
      </c>
      <c r="AB28" s="10">
        <v>2.52</v>
      </c>
    </row>
    <row r="29" spans="1:28" ht="21.95" customHeight="1" x14ac:dyDescent="0.2">
      <c r="A29" s="26" t="s">
        <v>39</v>
      </c>
      <c r="B29" s="26"/>
      <c r="C29" s="26"/>
      <c r="E29" s="27">
        <v>1440000</v>
      </c>
      <c r="F29" s="27"/>
      <c r="H29" s="9">
        <v>104449661240</v>
      </c>
      <c r="J29" s="9">
        <v>138061616400</v>
      </c>
      <c r="L29" s="9">
        <v>0</v>
      </c>
      <c r="N29" s="9">
        <v>0</v>
      </c>
      <c r="P29" s="9">
        <v>0</v>
      </c>
      <c r="R29" s="9">
        <v>0</v>
      </c>
      <c r="T29" s="9">
        <v>1440000</v>
      </c>
      <c r="V29" s="9">
        <v>99200</v>
      </c>
      <c r="X29" s="9">
        <v>104449661240</v>
      </c>
      <c r="Z29" s="9">
        <v>141998054400</v>
      </c>
      <c r="AB29" s="10">
        <v>2.29</v>
      </c>
    </row>
    <row r="30" spans="1:28" ht="21.95" customHeight="1" x14ac:dyDescent="0.2">
      <c r="A30" s="26" t="s">
        <v>40</v>
      </c>
      <c r="B30" s="26"/>
      <c r="C30" s="26"/>
      <c r="E30" s="27">
        <v>16616239</v>
      </c>
      <c r="F30" s="27"/>
      <c r="H30" s="9">
        <v>92993066789</v>
      </c>
      <c r="J30" s="9">
        <v>106702225561.55701</v>
      </c>
      <c r="L30" s="9">
        <v>4761288</v>
      </c>
      <c r="N30" s="9">
        <v>28830127778</v>
      </c>
      <c r="P30" s="9">
        <v>0</v>
      </c>
      <c r="R30" s="9">
        <v>0</v>
      </c>
      <c r="T30" s="9">
        <v>21377527</v>
      </c>
      <c r="V30" s="9">
        <v>5490</v>
      </c>
      <c r="X30" s="9">
        <v>121823194567</v>
      </c>
      <c r="Z30" s="9">
        <v>116664315621.78101</v>
      </c>
      <c r="AB30" s="10">
        <v>1.88</v>
      </c>
    </row>
    <row r="31" spans="1:28" ht="21.95" customHeight="1" x14ac:dyDescent="0.2">
      <c r="A31" s="26" t="s">
        <v>41</v>
      </c>
      <c r="B31" s="26"/>
      <c r="C31" s="26"/>
      <c r="E31" s="27">
        <v>17649351</v>
      </c>
      <c r="F31" s="27"/>
      <c r="H31" s="9">
        <v>48392789933</v>
      </c>
      <c r="J31" s="9">
        <v>48545181479.408897</v>
      </c>
      <c r="L31" s="9">
        <v>0</v>
      </c>
      <c r="N31" s="9">
        <v>0</v>
      </c>
      <c r="P31" s="9">
        <v>-17649350</v>
      </c>
      <c r="R31" s="9">
        <v>42192951638</v>
      </c>
      <c r="T31" s="9">
        <v>1</v>
      </c>
      <c r="V31" s="9">
        <v>2263</v>
      </c>
      <c r="X31" s="9">
        <v>2739</v>
      </c>
      <c r="Z31" s="9">
        <v>2249.5351500000002</v>
      </c>
      <c r="AB31" s="10">
        <v>0</v>
      </c>
    </row>
    <row r="32" spans="1:28" ht="21.95" customHeight="1" x14ac:dyDescent="0.2">
      <c r="A32" s="26" t="s">
        <v>42</v>
      </c>
      <c r="B32" s="26"/>
      <c r="C32" s="26"/>
      <c r="E32" s="27">
        <v>7595743</v>
      </c>
      <c r="F32" s="27"/>
      <c r="H32" s="9">
        <v>29655028833</v>
      </c>
      <c r="J32" s="9">
        <v>51117212188.345497</v>
      </c>
      <c r="L32" s="9">
        <v>0</v>
      </c>
      <c r="N32" s="9">
        <v>0</v>
      </c>
      <c r="P32" s="9">
        <v>0</v>
      </c>
      <c r="R32" s="9">
        <v>0</v>
      </c>
      <c r="T32" s="9">
        <v>7595743</v>
      </c>
      <c r="V32" s="9">
        <v>7500</v>
      </c>
      <c r="X32" s="9">
        <v>29655028833</v>
      </c>
      <c r="Z32" s="9">
        <v>56629112468.625</v>
      </c>
      <c r="AB32" s="10">
        <v>0.91</v>
      </c>
    </row>
    <row r="33" spans="1:28" ht="21.95" customHeight="1" x14ac:dyDescent="0.2">
      <c r="A33" s="26" t="s">
        <v>43</v>
      </c>
      <c r="B33" s="26"/>
      <c r="C33" s="26"/>
      <c r="E33" s="27">
        <v>10496895</v>
      </c>
      <c r="F33" s="27"/>
      <c r="H33" s="9">
        <v>32618602134</v>
      </c>
      <c r="J33" s="9">
        <v>29592067514.390999</v>
      </c>
      <c r="L33" s="9">
        <v>0</v>
      </c>
      <c r="N33" s="9">
        <v>0</v>
      </c>
      <c r="P33" s="9">
        <v>-10496895</v>
      </c>
      <c r="R33" s="9">
        <v>28015929131</v>
      </c>
      <c r="T33" s="9">
        <v>0</v>
      </c>
      <c r="V33" s="9">
        <v>0</v>
      </c>
      <c r="X33" s="9">
        <v>0</v>
      </c>
      <c r="Z33" s="9">
        <v>0</v>
      </c>
      <c r="AB33" s="10">
        <v>0</v>
      </c>
    </row>
    <row r="34" spans="1:28" ht="21.95" customHeight="1" x14ac:dyDescent="0.2">
      <c r="A34" s="26" t="s">
        <v>44</v>
      </c>
      <c r="B34" s="26"/>
      <c r="C34" s="26"/>
      <c r="E34" s="27">
        <v>78900000</v>
      </c>
      <c r="F34" s="27"/>
      <c r="H34" s="9">
        <v>266333248369</v>
      </c>
      <c r="J34" s="9">
        <v>446269801050</v>
      </c>
      <c r="L34" s="9">
        <v>10417356</v>
      </c>
      <c r="N34" s="9">
        <v>60055679069</v>
      </c>
      <c r="P34" s="9">
        <v>0</v>
      </c>
      <c r="R34" s="9">
        <v>0</v>
      </c>
      <c r="T34" s="9">
        <v>89317356</v>
      </c>
      <c r="V34" s="9">
        <v>5400</v>
      </c>
      <c r="X34" s="9">
        <v>326388927438</v>
      </c>
      <c r="Z34" s="9">
        <v>479443955751.71997</v>
      </c>
      <c r="AB34" s="10">
        <v>7.72</v>
      </c>
    </row>
    <row r="35" spans="1:28" ht="21.95" customHeight="1" x14ac:dyDescent="0.2">
      <c r="A35" s="26" t="s">
        <v>45</v>
      </c>
      <c r="B35" s="26"/>
      <c r="C35" s="26"/>
      <c r="E35" s="27">
        <v>7735383</v>
      </c>
      <c r="F35" s="27"/>
      <c r="H35" s="9">
        <v>67316510561</v>
      </c>
      <c r="J35" s="9">
        <v>69973152987.464996</v>
      </c>
      <c r="L35" s="9">
        <v>0</v>
      </c>
      <c r="N35" s="9">
        <v>0</v>
      </c>
      <c r="P35" s="9">
        <v>0</v>
      </c>
      <c r="R35" s="9">
        <v>0</v>
      </c>
      <c r="T35" s="9">
        <v>7735383</v>
      </c>
      <c r="V35" s="9">
        <v>9490</v>
      </c>
      <c r="X35" s="9">
        <v>67316510561</v>
      </c>
      <c r="Z35" s="9">
        <v>72972002401.213501</v>
      </c>
      <c r="AB35" s="10">
        <v>1.18</v>
      </c>
    </row>
    <row r="36" spans="1:28" ht="21.95" customHeight="1" x14ac:dyDescent="0.2">
      <c r="A36" s="26" t="s">
        <v>46</v>
      </c>
      <c r="B36" s="26"/>
      <c r="C36" s="26"/>
      <c r="E36" s="27">
        <v>10000000</v>
      </c>
      <c r="F36" s="27"/>
      <c r="H36" s="9">
        <v>18716979346</v>
      </c>
      <c r="J36" s="9">
        <v>18777604500</v>
      </c>
      <c r="L36" s="9">
        <v>0</v>
      </c>
      <c r="N36" s="9">
        <v>0</v>
      </c>
      <c r="P36" s="9">
        <v>0</v>
      </c>
      <c r="R36" s="9">
        <v>0</v>
      </c>
      <c r="T36" s="9">
        <v>10000000</v>
      </c>
      <c r="V36" s="9">
        <v>1705</v>
      </c>
      <c r="X36" s="9">
        <v>18716979346</v>
      </c>
      <c r="Z36" s="9">
        <v>16948552500</v>
      </c>
      <c r="AB36" s="10">
        <v>0.27</v>
      </c>
    </row>
    <row r="37" spans="1:28" ht="21.95" customHeight="1" x14ac:dyDescent="0.2">
      <c r="A37" s="26" t="s">
        <v>47</v>
      </c>
      <c r="B37" s="26"/>
      <c r="C37" s="26"/>
      <c r="E37" s="27">
        <v>34000000</v>
      </c>
      <c r="F37" s="27"/>
      <c r="H37" s="9">
        <v>130688825137</v>
      </c>
      <c r="J37" s="9">
        <v>131608243800</v>
      </c>
      <c r="L37" s="9">
        <v>0</v>
      </c>
      <c r="N37" s="9">
        <v>0</v>
      </c>
      <c r="P37" s="9">
        <v>0</v>
      </c>
      <c r="R37" s="9">
        <v>0</v>
      </c>
      <c r="T37" s="9">
        <v>34000000</v>
      </c>
      <c r="V37" s="9">
        <v>3649</v>
      </c>
      <c r="X37" s="9">
        <v>130688825137</v>
      </c>
      <c r="Z37" s="9">
        <v>123327807300</v>
      </c>
      <c r="AB37" s="10">
        <v>1.99</v>
      </c>
    </row>
    <row r="38" spans="1:28" ht="21.95" customHeight="1" x14ac:dyDescent="0.2">
      <c r="A38" s="26" t="s">
        <v>48</v>
      </c>
      <c r="B38" s="26"/>
      <c r="C38" s="26"/>
      <c r="E38" s="27">
        <v>66300000</v>
      </c>
      <c r="F38" s="27"/>
      <c r="H38" s="9">
        <v>159483019213</v>
      </c>
      <c r="J38" s="9">
        <v>137742526350</v>
      </c>
      <c r="L38" s="9">
        <v>0</v>
      </c>
      <c r="N38" s="9">
        <v>0</v>
      </c>
      <c r="P38" s="9">
        <v>0</v>
      </c>
      <c r="R38" s="9">
        <v>0</v>
      </c>
      <c r="T38" s="9">
        <v>66300000</v>
      </c>
      <c r="V38" s="9">
        <v>1985</v>
      </c>
      <c r="X38" s="9">
        <v>159483019213</v>
      </c>
      <c r="Z38" s="9">
        <v>130822447275</v>
      </c>
      <c r="AB38" s="10">
        <v>2.11</v>
      </c>
    </row>
    <row r="39" spans="1:28" ht="21.95" customHeight="1" x14ac:dyDescent="0.2">
      <c r="A39" s="26" t="s">
        <v>49</v>
      </c>
      <c r="B39" s="26"/>
      <c r="C39" s="26"/>
      <c r="E39" s="27">
        <v>19112</v>
      </c>
      <c r="F39" s="27"/>
      <c r="H39" s="9">
        <v>91020894158</v>
      </c>
      <c r="J39" s="9">
        <v>133175019818.88</v>
      </c>
      <c r="L39" s="9">
        <v>0</v>
      </c>
      <c r="N39" s="9">
        <v>0</v>
      </c>
      <c r="P39" s="9">
        <v>0</v>
      </c>
      <c r="R39" s="9">
        <v>0</v>
      </c>
      <c r="T39" s="9">
        <v>19112</v>
      </c>
      <c r="V39" s="9">
        <v>8780050</v>
      </c>
      <c r="X39" s="9">
        <v>91020894158</v>
      </c>
      <c r="Z39" s="9">
        <v>167401585242.56</v>
      </c>
      <c r="AB39" s="10">
        <v>2.7</v>
      </c>
    </row>
    <row r="40" spans="1:28" ht="21.95" customHeight="1" x14ac:dyDescent="0.2">
      <c r="A40" s="26" t="s">
        <v>50</v>
      </c>
      <c r="B40" s="26"/>
      <c r="C40" s="26"/>
      <c r="E40" s="27">
        <v>12848659</v>
      </c>
      <c r="F40" s="27"/>
      <c r="H40" s="9">
        <v>142585473818</v>
      </c>
      <c r="J40" s="9">
        <v>118142937680.28799</v>
      </c>
      <c r="L40" s="9">
        <v>0</v>
      </c>
      <c r="N40" s="9">
        <v>0</v>
      </c>
      <c r="P40" s="9">
        <v>0</v>
      </c>
      <c r="R40" s="9">
        <v>0</v>
      </c>
      <c r="T40" s="9">
        <v>12848659</v>
      </c>
      <c r="V40" s="9">
        <v>9250</v>
      </c>
      <c r="X40" s="9">
        <v>142585473818</v>
      </c>
      <c r="Z40" s="9">
        <v>118142937680.28799</v>
      </c>
      <c r="AB40" s="10">
        <v>1.9</v>
      </c>
    </row>
    <row r="41" spans="1:28" ht="21.95" customHeight="1" x14ac:dyDescent="0.2">
      <c r="A41" s="26" t="s">
        <v>51</v>
      </c>
      <c r="B41" s="26"/>
      <c r="C41" s="26"/>
      <c r="E41" s="27">
        <v>4607501</v>
      </c>
      <c r="F41" s="27"/>
      <c r="H41" s="9">
        <v>25458852826</v>
      </c>
      <c r="J41" s="9">
        <v>87067441875.640503</v>
      </c>
      <c r="L41" s="9">
        <v>0</v>
      </c>
      <c r="N41" s="9">
        <v>0</v>
      </c>
      <c r="P41" s="9">
        <v>0</v>
      </c>
      <c r="R41" s="9">
        <v>0</v>
      </c>
      <c r="T41" s="9">
        <v>4607501</v>
      </c>
      <c r="V41" s="9">
        <v>16770</v>
      </c>
      <c r="X41" s="9">
        <v>25458852826</v>
      </c>
      <c r="Z41" s="9">
        <v>76808048408.968506</v>
      </c>
      <c r="AB41" s="10">
        <v>1.24</v>
      </c>
    </row>
    <row r="42" spans="1:28" ht="21.95" customHeight="1" x14ac:dyDescent="0.2">
      <c r="A42" s="26" t="s">
        <v>52</v>
      </c>
      <c r="B42" s="26"/>
      <c r="C42" s="26"/>
      <c r="E42" s="27">
        <v>40598707</v>
      </c>
      <c r="F42" s="27"/>
      <c r="H42" s="9">
        <v>236597048668</v>
      </c>
      <c r="J42" s="9">
        <v>332542872273.20398</v>
      </c>
      <c r="L42" s="9">
        <v>0</v>
      </c>
      <c r="N42" s="9">
        <v>0</v>
      </c>
      <c r="P42" s="9">
        <v>0</v>
      </c>
      <c r="R42" s="9">
        <v>0</v>
      </c>
      <c r="T42" s="9">
        <v>40598707</v>
      </c>
      <c r="V42" s="9">
        <v>8350</v>
      </c>
      <c r="X42" s="9">
        <v>236597048668</v>
      </c>
      <c r="Z42" s="9">
        <v>336982158189.47198</v>
      </c>
      <c r="AB42" s="10">
        <v>5.43</v>
      </c>
    </row>
    <row r="43" spans="1:28" ht="21.95" customHeight="1" x14ac:dyDescent="0.2">
      <c r="A43" s="26" t="s">
        <v>53</v>
      </c>
      <c r="B43" s="26"/>
      <c r="C43" s="26"/>
      <c r="E43" s="27">
        <v>450000</v>
      </c>
      <c r="F43" s="27"/>
      <c r="H43" s="9">
        <v>3098811168</v>
      </c>
      <c r="J43" s="9">
        <v>4034848950</v>
      </c>
      <c r="L43" s="9">
        <v>0</v>
      </c>
      <c r="N43" s="9">
        <v>0</v>
      </c>
      <c r="P43" s="9">
        <v>-450000</v>
      </c>
      <c r="R43" s="9">
        <v>4602948555</v>
      </c>
      <c r="T43" s="9">
        <v>0</v>
      </c>
      <c r="V43" s="9">
        <v>0</v>
      </c>
      <c r="X43" s="9">
        <v>0</v>
      </c>
      <c r="Z43" s="9">
        <v>0</v>
      </c>
      <c r="AB43" s="10">
        <v>0</v>
      </c>
    </row>
    <row r="44" spans="1:28" ht="21.95" customHeight="1" x14ac:dyDescent="0.2">
      <c r="A44" s="26" t="s">
        <v>54</v>
      </c>
      <c r="B44" s="26"/>
      <c r="C44" s="26"/>
      <c r="E44" s="27">
        <v>450000</v>
      </c>
      <c r="F44" s="27"/>
      <c r="H44" s="9">
        <v>40603084421</v>
      </c>
      <c r="J44" s="9">
        <v>43256085750</v>
      </c>
      <c r="L44" s="9">
        <v>0</v>
      </c>
      <c r="N44" s="9">
        <v>0</v>
      </c>
      <c r="P44" s="9">
        <v>0</v>
      </c>
      <c r="R44" s="9">
        <v>0</v>
      </c>
      <c r="T44" s="9">
        <v>450000</v>
      </c>
      <c r="V44" s="9">
        <v>87900</v>
      </c>
      <c r="X44" s="9">
        <v>40603084421</v>
      </c>
      <c r="Z44" s="9">
        <v>39319647750</v>
      </c>
      <c r="AB44" s="10">
        <v>0.63</v>
      </c>
    </row>
    <row r="45" spans="1:28" ht="21.95" customHeight="1" x14ac:dyDescent="0.2">
      <c r="A45" s="26" t="s">
        <v>55</v>
      </c>
      <c r="B45" s="26"/>
      <c r="C45" s="26"/>
      <c r="E45" s="27">
        <v>8400000</v>
      </c>
      <c r="F45" s="27"/>
      <c r="H45" s="9">
        <v>126878809209</v>
      </c>
      <c r="J45" s="9">
        <v>140781337200</v>
      </c>
      <c r="L45" s="9">
        <v>0</v>
      </c>
      <c r="N45" s="9">
        <v>0</v>
      </c>
      <c r="P45" s="9">
        <v>0</v>
      </c>
      <c r="R45" s="9">
        <v>0</v>
      </c>
      <c r="T45" s="9">
        <v>8400000</v>
      </c>
      <c r="V45" s="9">
        <v>14480</v>
      </c>
      <c r="X45" s="9">
        <v>126878809209</v>
      </c>
      <c r="Z45" s="9">
        <v>120908289600</v>
      </c>
      <c r="AB45" s="10">
        <v>1.95</v>
      </c>
    </row>
    <row r="46" spans="1:28" ht="21.95" customHeight="1" x14ac:dyDescent="0.2">
      <c r="A46" s="26" t="s">
        <v>56</v>
      </c>
      <c r="B46" s="26"/>
      <c r="C46" s="26"/>
      <c r="E46" s="27">
        <v>1000000</v>
      </c>
      <c r="F46" s="27"/>
      <c r="H46" s="9">
        <v>12051173070</v>
      </c>
      <c r="J46" s="9">
        <v>11610504000</v>
      </c>
      <c r="L46" s="9">
        <v>3333521</v>
      </c>
      <c r="N46" s="9">
        <v>40879627428</v>
      </c>
      <c r="P46" s="9">
        <v>0</v>
      </c>
      <c r="R46" s="9">
        <v>0</v>
      </c>
      <c r="T46" s="9">
        <v>4333521</v>
      </c>
      <c r="V46" s="9">
        <v>11170</v>
      </c>
      <c r="X46" s="9">
        <v>52930800498</v>
      </c>
      <c r="Z46" s="9">
        <v>48117417264.058502</v>
      </c>
      <c r="AB46" s="10">
        <v>0.78</v>
      </c>
    </row>
    <row r="47" spans="1:28" ht="21.95" customHeight="1" x14ac:dyDescent="0.2">
      <c r="A47" s="26" t="s">
        <v>57</v>
      </c>
      <c r="B47" s="26"/>
      <c r="C47" s="26"/>
      <c r="E47" s="27">
        <v>16420084</v>
      </c>
      <c r="F47" s="27"/>
      <c r="H47" s="9">
        <v>77107115217</v>
      </c>
      <c r="J47" s="9">
        <v>105116156181.28799</v>
      </c>
      <c r="L47" s="9">
        <v>0</v>
      </c>
      <c r="N47" s="9">
        <v>0</v>
      </c>
      <c r="P47" s="9">
        <v>0</v>
      </c>
      <c r="R47" s="9">
        <v>0</v>
      </c>
      <c r="T47" s="9">
        <v>16420084</v>
      </c>
      <c r="V47" s="9">
        <v>5980</v>
      </c>
      <c r="X47" s="9">
        <v>77107115217</v>
      </c>
      <c r="Z47" s="9">
        <v>97607859311.195999</v>
      </c>
      <c r="AB47" s="10">
        <v>1.57</v>
      </c>
    </row>
    <row r="48" spans="1:28" ht="21.95" customHeight="1" x14ac:dyDescent="0.2">
      <c r="A48" s="26" t="s">
        <v>58</v>
      </c>
      <c r="B48" s="26"/>
      <c r="C48" s="26"/>
      <c r="E48" s="27">
        <v>250000</v>
      </c>
      <c r="F48" s="27"/>
      <c r="H48" s="9">
        <v>3328019101</v>
      </c>
      <c r="J48" s="9">
        <v>4294296000</v>
      </c>
      <c r="L48" s="9">
        <v>0</v>
      </c>
      <c r="N48" s="9">
        <v>0</v>
      </c>
      <c r="P48" s="9">
        <v>0</v>
      </c>
      <c r="R48" s="9">
        <v>0</v>
      </c>
      <c r="T48" s="9">
        <v>250000</v>
      </c>
      <c r="V48" s="9">
        <v>15880</v>
      </c>
      <c r="X48" s="9">
        <v>3328019101</v>
      </c>
      <c r="Z48" s="9">
        <v>3946378500</v>
      </c>
      <c r="AB48" s="10">
        <v>0.06</v>
      </c>
    </row>
    <row r="49" spans="1:28" ht="21.95" customHeight="1" x14ac:dyDescent="0.2">
      <c r="A49" s="26" t="s">
        <v>59</v>
      </c>
      <c r="B49" s="26"/>
      <c r="C49" s="26"/>
      <c r="E49" s="27">
        <v>7154494</v>
      </c>
      <c r="F49" s="27"/>
      <c r="H49" s="9">
        <v>52022496843</v>
      </c>
      <c r="J49" s="9">
        <v>85769812614.042007</v>
      </c>
      <c r="L49" s="9">
        <v>0</v>
      </c>
      <c r="N49" s="9">
        <v>0</v>
      </c>
      <c r="P49" s="9">
        <v>0</v>
      </c>
      <c r="R49" s="9">
        <v>0</v>
      </c>
      <c r="T49" s="9">
        <v>7154494</v>
      </c>
      <c r="V49" s="9">
        <v>10200</v>
      </c>
      <c r="X49" s="9">
        <v>52022496843</v>
      </c>
      <c r="Z49" s="9">
        <v>72541632559.139999</v>
      </c>
      <c r="AB49" s="10">
        <v>1.17</v>
      </c>
    </row>
    <row r="50" spans="1:28" ht="21.95" customHeight="1" x14ac:dyDescent="0.2">
      <c r="A50" s="26" t="s">
        <v>60</v>
      </c>
      <c r="B50" s="26"/>
      <c r="C50" s="26"/>
      <c r="E50" s="27">
        <v>10200</v>
      </c>
      <c r="F50" s="27"/>
      <c r="H50" s="9">
        <v>698446833</v>
      </c>
      <c r="J50" s="9">
        <v>465323353.82999998</v>
      </c>
      <c r="L50" s="9">
        <v>0</v>
      </c>
      <c r="N50" s="9">
        <v>0</v>
      </c>
      <c r="P50" s="9">
        <v>0</v>
      </c>
      <c r="R50" s="9">
        <v>0</v>
      </c>
      <c r="T50" s="9">
        <v>10200</v>
      </c>
      <c r="V50" s="9">
        <v>45893</v>
      </c>
      <c r="X50" s="9">
        <v>698446833</v>
      </c>
      <c r="Z50" s="9">
        <v>465323353.82999998</v>
      </c>
      <c r="AB50" s="10">
        <v>0.01</v>
      </c>
    </row>
    <row r="51" spans="1:28" ht="21.95" customHeight="1" x14ac:dyDescent="0.2">
      <c r="A51" s="26" t="s">
        <v>61</v>
      </c>
      <c r="B51" s="26"/>
      <c r="C51" s="26"/>
      <c r="E51" s="27">
        <v>0</v>
      </c>
      <c r="F51" s="27"/>
      <c r="H51" s="9">
        <v>0</v>
      </c>
      <c r="J51" s="9">
        <v>0</v>
      </c>
      <c r="L51" s="9">
        <v>3000000</v>
      </c>
      <c r="N51" s="9">
        <v>7837109640</v>
      </c>
      <c r="P51" s="9">
        <v>0</v>
      </c>
      <c r="R51" s="9">
        <v>0</v>
      </c>
      <c r="T51" s="9">
        <v>3000000</v>
      </c>
      <c r="V51" s="9">
        <v>3011</v>
      </c>
      <c r="X51" s="9">
        <v>7837109640</v>
      </c>
      <c r="Z51" s="9">
        <v>8979253650</v>
      </c>
      <c r="AB51" s="10">
        <v>0.14000000000000001</v>
      </c>
    </row>
    <row r="52" spans="1:28" ht="21.95" customHeight="1" x14ac:dyDescent="0.2">
      <c r="A52" s="26" t="s">
        <v>62</v>
      </c>
      <c r="B52" s="26"/>
      <c r="C52" s="26"/>
      <c r="E52" s="27">
        <v>0</v>
      </c>
      <c r="F52" s="27"/>
      <c r="H52" s="9">
        <v>0</v>
      </c>
      <c r="J52" s="9">
        <v>0</v>
      </c>
      <c r="L52" s="9">
        <v>8897479</v>
      </c>
      <c r="N52" s="9">
        <v>61350880427</v>
      </c>
      <c r="P52" s="9">
        <v>0</v>
      </c>
      <c r="R52" s="9">
        <v>0</v>
      </c>
      <c r="T52" s="9">
        <v>8897479</v>
      </c>
      <c r="V52" s="9">
        <v>6230</v>
      </c>
      <c r="X52" s="9">
        <v>61350880427</v>
      </c>
      <c r="Z52" s="9">
        <v>55101477969.688499</v>
      </c>
      <c r="AB52" s="10">
        <v>0.89</v>
      </c>
    </row>
    <row r="53" spans="1:28" ht="21.95" customHeight="1" x14ac:dyDescent="0.2">
      <c r="A53" s="28" t="s">
        <v>63</v>
      </c>
      <c r="B53" s="28"/>
      <c r="C53" s="28"/>
      <c r="D53" s="12"/>
      <c r="E53" s="27">
        <v>0</v>
      </c>
      <c r="F53" s="27"/>
      <c r="H53" s="13">
        <v>0</v>
      </c>
      <c r="J53" s="13">
        <v>0</v>
      </c>
      <c r="L53" s="9">
        <v>3500000</v>
      </c>
      <c r="N53" s="13">
        <v>7952214060</v>
      </c>
      <c r="P53" s="9">
        <v>-1750000</v>
      </c>
      <c r="R53" s="13">
        <v>4773428158</v>
      </c>
      <c r="T53" s="9">
        <v>1750000</v>
      </c>
      <c r="V53" s="9">
        <v>2744</v>
      </c>
      <c r="X53" s="13">
        <v>3976107030</v>
      </c>
      <c r="Z53" s="13">
        <f>4773428100-13</f>
        <v>4773428087</v>
      </c>
      <c r="AB53" s="14">
        <v>0.08</v>
      </c>
    </row>
    <row r="54" spans="1:28" ht="21.95" customHeight="1" x14ac:dyDescent="0.2">
      <c r="A54" s="29" t="s">
        <v>64</v>
      </c>
      <c r="B54" s="29"/>
      <c r="C54" s="29"/>
      <c r="D54" s="29"/>
      <c r="F54" s="9"/>
      <c r="H54" s="16">
        <v>4530693101394</v>
      </c>
      <c r="J54" s="16">
        <v>5822419799198.79</v>
      </c>
      <c r="L54" s="9"/>
      <c r="N54" s="16">
        <v>417895998876</v>
      </c>
      <c r="P54" s="9"/>
      <c r="R54" s="16">
        <f>SUM(R9:R53)</f>
        <v>79585257482</v>
      </c>
      <c r="T54" s="9"/>
      <c r="V54" s="9"/>
      <c r="X54" s="16">
        <f>SUM(X9:X53)</f>
        <v>4860502792744</v>
      </c>
      <c r="Z54" s="16">
        <f>SUM(Z9:Z53)</f>
        <v>6076751193409.4375</v>
      </c>
      <c r="AB54" s="17">
        <v>97.9</v>
      </c>
    </row>
    <row r="55" spans="1:28" x14ac:dyDescent="0.2">
      <c r="X55" s="19"/>
    </row>
    <row r="56" spans="1:28" x14ac:dyDescent="0.2">
      <c r="X56" s="19"/>
    </row>
  </sheetData>
  <mergeCells count="104">
    <mergeCell ref="A52:C52"/>
    <mergeCell ref="E52:F52"/>
    <mergeCell ref="A53:C53"/>
    <mergeCell ref="E53:F53"/>
    <mergeCell ref="A54:D54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6"/>
  <sheetViews>
    <sheetView rightToLeft="1" view="pageBreakPreview" topLeftCell="A31" zoomScaleNormal="100" zoomScaleSheetLayoutView="100" workbookViewId="0">
      <selection activeCell="I36" sqref="A36:I37"/>
    </sheetView>
  </sheetViews>
  <sheetFormatPr defaultRowHeight="18.75" x14ac:dyDescent="0.2"/>
  <cols>
    <col min="1" max="1" width="23.710937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710937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9" bestFit="1" customWidth="1"/>
    <col min="18" max="18" width="12.42578125" bestFit="1" customWidth="1"/>
    <col min="19" max="19" width="22.28515625" bestFit="1" customWidth="1"/>
    <col min="20" max="20" width="15.85546875" style="6" bestFit="1" customWidth="1"/>
    <col min="22" max="22" width="12.85546875" bestFit="1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ht="14.65" customHeight="1" x14ac:dyDescent="0.2"/>
    <row r="5" spans="1:20" ht="14.65" customHeight="1" x14ac:dyDescent="0.2">
      <c r="A5" s="21" t="s">
        <v>190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20" ht="14.65" customHeight="1" x14ac:dyDescent="0.2">
      <c r="A6" s="22" t="s">
        <v>85</v>
      </c>
      <c r="C6" s="22" t="s">
        <v>97</v>
      </c>
      <c r="D6" s="22"/>
      <c r="E6" s="22"/>
      <c r="F6" s="22"/>
      <c r="G6" s="22"/>
      <c r="H6" s="22"/>
      <c r="I6" s="22"/>
      <c r="K6" s="22" t="s">
        <v>98</v>
      </c>
      <c r="L6" s="22"/>
      <c r="M6" s="22"/>
      <c r="N6" s="22"/>
      <c r="O6" s="22"/>
      <c r="P6" s="22"/>
      <c r="Q6" s="22"/>
    </row>
    <row r="7" spans="1:20" ht="29.1" customHeight="1" x14ac:dyDescent="0.2">
      <c r="A7" s="22"/>
      <c r="C7" s="18" t="s">
        <v>13</v>
      </c>
      <c r="D7" s="3"/>
      <c r="E7" s="18" t="s">
        <v>15</v>
      </c>
      <c r="F7" s="3"/>
      <c r="G7" s="18" t="s">
        <v>188</v>
      </c>
      <c r="H7" s="3"/>
      <c r="I7" s="18" t="s">
        <v>191</v>
      </c>
      <c r="K7" s="18" t="s">
        <v>13</v>
      </c>
      <c r="L7" s="3"/>
      <c r="M7" s="18" t="s">
        <v>15</v>
      </c>
      <c r="N7" s="3"/>
      <c r="O7" s="18" t="s">
        <v>188</v>
      </c>
      <c r="P7" s="3"/>
      <c r="Q7" s="18" t="s">
        <v>191</v>
      </c>
    </row>
    <row r="8" spans="1:20" ht="21.95" customHeight="1" x14ac:dyDescent="0.2">
      <c r="A8" s="5" t="s">
        <v>35</v>
      </c>
      <c r="C8" s="6">
        <v>43573515</v>
      </c>
      <c r="E8" s="6">
        <v>272879791290</v>
      </c>
      <c r="G8" s="6">
        <v>312728903669</v>
      </c>
      <c r="I8" s="6">
        <v>-39849112378</v>
      </c>
      <c r="K8" s="6">
        <v>43573515</v>
      </c>
      <c r="M8" s="6">
        <v>272879791290</v>
      </c>
      <c r="O8" s="6">
        <v>254399972249</v>
      </c>
      <c r="Q8" s="6">
        <v>18479819041</v>
      </c>
      <c r="S8" t="s">
        <v>192</v>
      </c>
      <c r="T8" s="6" t="s">
        <v>193</v>
      </c>
    </row>
    <row r="9" spans="1:20" ht="21.95" customHeight="1" x14ac:dyDescent="0.2">
      <c r="A9" s="8" t="s">
        <v>27</v>
      </c>
      <c r="C9" s="9">
        <v>59841936</v>
      </c>
      <c r="E9" s="9">
        <v>330741473233</v>
      </c>
      <c r="G9" s="9">
        <v>364648422827</v>
      </c>
      <c r="I9" s="9">
        <v>-33906949593</v>
      </c>
      <c r="K9" s="9">
        <v>59841936</v>
      </c>
      <c r="M9" s="9">
        <v>330741473233</v>
      </c>
      <c r="O9" s="9">
        <v>336611887366</v>
      </c>
      <c r="Q9" s="9">
        <v>-5870414132</v>
      </c>
      <c r="R9" s="19">
        <f>I8-T9</f>
        <v>1</v>
      </c>
      <c r="S9" t="s">
        <v>197</v>
      </c>
      <c r="T9" s="6">
        <v>-39849112379</v>
      </c>
    </row>
    <row r="10" spans="1:20" ht="21.95" customHeight="1" x14ac:dyDescent="0.2">
      <c r="A10" s="8" t="s">
        <v>44</v>
      </c>
      <c r="C10" s="9">
        <v>89317356</v>
      </c>
      <c r="E10" s="9">
        <v>479443955751</v>
      </c>
      <c r="G10" s="9">
        <v>506325480119</v>
      </c>
      <c r="I10" s="9">
        <v>-26881524367</v>
      </c>
      <c r="K10" s="9">
        <v>89317356</v>
      </c>
      <c r="M10" s="9">
        <v>479443955751</v>
      </c>
      <c r="O10" s="9">
        <v>438866336419</v>
      </c>
      <c r="Q10" s="9">
        <v>40577619332</v>
      </c>
      <c r="R10" s="19">
        <f t="shared" ref="R10:R50" si="0">I9-T10</f>
        <v>1</v>
      </c>
      <c r="S10" t="s">
        <v>27</v>
      </c>
      <c r="T10" s="6">
        <v>-33906949594</v>
      </c>
    </row>
    <row r="11" spans="1:20" ht="21.95" customHeight="1" x14ac:dyDescent="0.2">
      <c r="A11" s="8" t="s">
        <v>55</v>
      </c>
      <c r="C11" s="9">
        <v>8400000</v>
      </c>
      <c r="E11" s="9">
        <v>120908289600</v>
      </c>
      <c r="G11" s="9">
        <v>140781337200</v>
      </c>
      <c r="I11" s="9">
        <v>-19873047600</v>
      </c>
      <c r="K11" s="9">
        <v>8400000</v>
      </c>
      <c r="M11" s="9">
        <v>120908289600</v>
      </c>
      <c r="O11" s="9">
        <v>128117118946</v>
      </c>
      <c r="Q11" s="9">
        <v>-7208829346</v>
      </c>
      <c r="R11" s="19">
        <f t="shared" si="0"/>
        <v>1</v>
      </c>
      <c r="S11" t="s">
        <v>44</v>
      </c>
      <c r="T11" s="6">
        <v>-26881524368</v>
      </c>
    </row>
    <row r="12" spans="1:20" ht="21.95" customHeight="1" x14ac:dyDescent="0.2">
      <c r="A12" s="8" t="s">
        <v>40</v>
      </c>
      <c r="C12" s="9">
        <v>21377527</v>
      </c>
      <c r="E12" s="9">
        <v>116664315621</v>
      </c>
      <c r="G12" s="9">
        <v>135532353339</v>
      </c>
      <c r="I12" s="9">
        <v>-18868037717</v>
      </c>
      <c r="K12" s="9">
        <v>21377527</v>
      </c>
      <c r="M12" s="9">
        <v>116664315621</v>
      </c>
      <c r="O12" s="9">
        <v>121823194567</v>
      </c>
      <c r="Q12" s="9">
        <v>-5158878945</v>
      </c>
      <c r="R12" s="19">
        <f t="shared" si="0"/>
        <v>0</v>
      </c>
      <c r="S12" t="s">
        <v>196</v>
      </c>
      <c r="T12" s="6">
        <v>-19873047600</v>
      </c>
    </row>
    <row r="13" spans="1:20" ht="21.95" customHeight="1" x14ac:dyDescent="0.2">
      <c r="A13" s="8" t="s">
        <v>26</v>
      </c>
      <c r="C13" s="9">
        <v>8200000</v>
      </c>
      <c r="E13" s="9">
        <v>96265790100</v>
      </c>
      <c r="G13" s="9">
        <v>113383331100</v>
      </c>
      <c r="I13" s="9">
        <v>-17117541000</v>
      </c>
      <c r="K13" s="9">
        <v>8200000</v>
      </c>
      <c r="M13" s="9">
        <v>96265790100</v>
      </c>
      <c r="O13" s="9">
        <v>72145956806</v>
      </c>
      <c r="Q13" s="9">
        <v>24119833294</v>
      </c>
      <c r="R13" s="19">
        <f t="shared" si="0"/>
        <v>1</v>
      </c>
      <c r="S13" t="s">
        <v>40</v>
      </c>
      <c r="T13" s="6">
        <v>-18868037718</v>
      </c>
    </row>
    <row r="14" spans="1:20" ht="21.95" customHeight="1" x14ac:dyDescent="0.2">
      <c r="A14" s="8" t="s">
        <v>20</v>
      </c>
      <c r="C14" s="9">
        <v>60302516</v>
      </c>
      <c r="E14" s="9">
        <v>110895874655</v>
      </c>
      <c r="G14" s="9">
        <v>125402253934</v>
      </c>
      <c r="I14" s="9">
        <v>-14506379278</v>
      </c>
      <c r="K14" s="9">
        <v>60302516</v>
      </c>
      <c r="M14" s="9">
        <v>110895874655</v>
      </c>
      <c r="O14" s="9">
        <v>106353095673</v>
      </c>
      <c r="Q14" s="9">
        <v>4542778982</v>
      </c>
      <c r="R14" s="19">
        <f t="shared" si="0"/>
        <v>0</v>
      </c>
      <c r="S14" t="s">
        <v>26</v>
      </c>
      <c r="T14" s="6">
        <v>-17117541000</v>
      </c>
    </row>
    <row r="15" spans="1:20" ht="21.95" customHeight="1" x14ac:dyDescent="0.2">
      <c r="A15" s="8" t="s">
        <v>59</v>
      </c>
      <c r="C15" s="9">
        <v>7154494</v>
      </c>
      <c r="E15" s="9">
        <v>72541632559</v>
      </c>
      <c r="G15" s="9">
        <v>85769812614</v>
      </c>
      <c r="I15" s="9">
        <v>-13228180054</v>
      </c>
      <c r="K15" s="9">
        <v>7154494</v>
      </c>
      <c r="M15" s="9">
        <v>72541632559</v>
      </c>
      <c r="O15" s="9">
        <v>61791046847</v>
      </c>
      <c r="Q15" s="9">
        <v>10750585712</v>
      </c>
      <c r="R15" s="19">
        <f t="shared" si="0"/>
        <v>1</v>
      </c>
      <c r="S15" t="s">
        <v>20</v>
      </c>
      <c r="T15" s="6">
        <v>-14506379279</v>
      </c>
    </row>
    <row r="16" spans="1:20" ht="21.95" customHeight="1" x14ac:dyDescent="0.2">
      <c r="A16" s="8" t="s">
        <v>51</v>
      </c>
      <c r="C16" s="9">
        <v>4607501</v>
      </c>
      <c r="E16" s="9">
        <v>76808048408</v>
      </c>
      <c r="G16" s="9">
        <v>87067441875</v>
      </c>
      <c r="I16" s="9">
        <v>-10259393466</v>
      </c>
      <c r="K16" s="9">
        <v>4607501</v>
      </c>
      <c r="M16" s="9">
        <v>76808048408</v>
      </c>
      <c r="O16" s="9">
        <v>49715419462</v>
      </c>
      <c r="Q16" s="9">
        <v>27092628946</v>
      </c>
      <c r="R16" s="19">
        <f t="shared" si="0"/>
        <v>1</v>
      </c>
      <c r="S16" t="s">
        <v>59</v>
      </c>
      <c r="T16" s="6">
        <v>-13228180055</v>
      </c>
    </row>
    <row r="17" spans="1:20" ht="21.95" customHeight="1" x14ac:dyDescent="0.2">
      <c r="A17" s="8" t="s">
        <v>33</v>
      </c>
      <c r="C17" s="9">
        <v>23016440</v>
      </c>
      <c r="E17" s="9">
        <v>145742365199</v>
      </c>
      <c r="G17" s="9">
        <v>154743574495</v>
      </c>
      <c r="I17" s="9">
        <v>-9001209295</v>
      </c>
      <c r="K17" s="9">
        <v>23016440</v>
      </c>
      <c r="M17" s="9">
        <v>145742365199</v>
      </c>
      <c r="O17" s="9">
        <v>152414596196</v>
      </c>
      <c r="Q17" s="9">
        <v>-6672230996</v>
      </c>
      <c r="R17" s="19">
        <f t="shared" si="0"/>
        <v>1</v>
      </c>
      <c r="S17" t="s">
        <v>51</v>
      </c>
      <c r="T17" s="6">
        <v>-10259393467</v>
      </c>
    </row>
    <row r="18" spans="1:20" ht="21.95" customHeight="1" x14ac:dyDescent="0.2">
      <c r="A18" s="8" t="s">
        <v>31</v>
      </c>
      <c r="C18" s="9">
        <v>5000000</v>
      </c>
      <c r="E18" s="9">
        <v>129922335000</v>
      </c>
      <c r="G18" s="9">
        <v>138868785000</v>
      </c>
      <c r="I18" s="9">
        <v>-8946450000</v>
      </c>
      <c r="K18" s="9">
        <v>5000000</v>
      </c>
      <c r="M18" s="9">
        <v>129922335000</v>
      </c>
      <c r="O18" s="9">
        <v>129773226989</v>
      </c>
      <c r="Q18" s="9">
        <v>149108011</v>
      </c>
      <c r="R18" s="19">
        <f t="shared" si="0"/>
        <v>1</v>
      </c>
      <c r="S18" t="s">
        <v>202</v>
      </c>
      <c r="T18" s="6">
        <v>-9001209296</v>
      </c>
    </row>
    <row r="19" spans="1:20" ht="21.95" customHeight="1" x14ac:dyDescent="0.2">
      <c r="A19" s="8" t="s">
        <v>36</v>
      </c>
      <c r="C19" s="9">
        <v>15497424</v>
      </c>
      <c r="E19" s="9">
        <v>357863128820</v>
      </c>
      <c r="G19" s="9">
        <v>366475432740</v>
      </c>
      <c r="I19" s="9">
        <v>-8612303919</v>
      </c>
      <c r="K19" s="9">
        <v>15497424</v>
      </c>
      <c r="M19" s="9">
        <v>357863128820</v>
      </c>
      <c r="O19" s="9">
        <v>336293126102</v>
      </c>
      <c r="Q19" s="9">
        <v>21570002718</v>
      </c>
      <c r="R19" s="19">
        <f t="shared" si="0"/>
        <v>0</v>
      </c>
      <c r="S19" t="s">
        <v>31</v>
      </c>
      <c r="T19" s="6">
        <v>-8946450000</v>
      </c>
    </row>
    <row r="20" spans="1:20" ht="21.95" customHeight="1" x14ac:dyDescent="0.2">
      <c r="A20" s="8" t="s">
        <v>47</v>
      </c>
      <c r="C20" s="9">
        <v>34000000</v>
      </c>
      <c r="E20" s="9">
        <v>123327807300</v>
      </c>
      <c r="G20" s="9">
        <v>131608243800</v>
      </c>
      <c r="I20" s="9">
        <v>-8280436500</v>
      </c>
      <c r="K20" s="9">
        <v>34000000</v>
      </c>
      <c r="M20" s="9">
        <v>123327807300</v>
      </c>
      <c r="O20" s="9">
        <v>89901881667</v>
      </c>
      <c r="Q20" s="9">
        <v>33425925633</v>
      </c>
      <c r="R20" s="19">
        <f t="shared" si="0"/>
        <v>1</v>
      </c>
      <c r="S20" t="s">
        <v>199</v>
      </c>
      <c r="T20" s="6">
        <v>-8612303920</v>
      </c>
    </row>
    <row r="21" spans="1:20" ht="21.95" customHeight="1" x14ac:dyDescent="0.2">
      <c r="A21" s="8" t="s">
        <v>57</v>
      </c>
      <c r="C21" s="9">
        <v>16420084</v>
      </c>
      <c r="E21" s="9">
        <v>97607859311</v>
      </c>
      <c r="G21" s="9">
        <v>105116156181</v>
      </c>
      <c r="I21" s="9">
        <v>-7508296869</v>
      </c>
      <c r="K21" s="9">
        <v>16420084</v>
      </c>
      <c r="M21" s="9">
        <v>97607859311</v>
      </c>
      <c r="O21" s="9">
        <v>87060573903</v>
      </c>
      <c r="Q21" s="9">
        <v>10547285408</v>
      </c>
      <c r="R21" s="19">
        <f t="shared" si="0"/>
        <v>0</v>
      </c>
      <c r="S21" t="s">
        <v>195</v>
      </c>
      <c r="T21" s="6">
        <v>-8280436500</v>
      </c>
    </row>
    <row r="22" spans="1:20" ht="21.95" customHeight="1" x14ac:dyDescent="0.2">
      <c r="A22" s="8" t="s">
        <v>48</v>
      </c>
      <c r="C22" s="9">
        <v>66300000</v>
      </c>
      <c r="E22" s="9">
        <v>130822447275</v>
      </c>
      <c r="G22" s="9">
        <v>137742526350</v>
      </c>
      <c r="I22" s="9">
        <v>-6920079075</v>
      </c>
      <c r="K22" s="9">
        <v>66300000</v>
      </c>
      <c r="M22" s="9">
        <v>130822447275</v>
      </c>
      <c r="O22" s="9">
        <v>107285713406</v>
      </c>
      <c r="Q22" s="9">
        <v>23536733869</v>
      </c>
      <c r="R22" s="19">
        <f t="shared" si="0"/>
        <v>1</v>
      </c>
      <c r="S22" t="s">
        <v>57</v>
      </c>
      <c r="T22" s="6">
        <v>-7508296870</v>
      </c>
    </row>
    <row r="23" spans="1:20" ht="21.95" customHeight="1" x14ac:dyDescent="0.2">
      <c r="A23" s="8" t="s">
        <v>62</v>
      </c>
      <c r="C23" s="9">
        <v>8897479</v>
      </c>
      <c r="E23" s="9">
        <v>55101477969</v>
      </c>
      <c r="G23" s="9">
        <v>61350880427</v>
      </c>
      <c r="I23" s="9">
        <v>-6249402457</v>
      </c>
      <c r="K23" s="9">
        <v>8897479</v>
      </c>
      <c r="M23" s="9">
        <v>55101477969</v>
      </c>
      <c r="O23" s="9">
        <v>61350880427</v>
      </c>
      <c r="Q23" s="9">
        <v>-6249402457</v>
      </c>
      <c r="R23" s="19">
        <f t="shared" si="0"/>
        <v>0</v>
      </c>
      <c r="S23" t="s">
        <v>201</v>
      </c>
      <c r="T23" s="6">
        <v>-6920079075</v>
      </c>
    </row>
    <row r="24" spans="1:20" ht="21.95" customHeight="1" x14ac:dyDescent="0.2">
      <c r="A24" s="8" t="s">
        <v>41</v>
      </c>
      <c r="C24" s="9">
        <v>1</v>
      </c>
      <c r="E24" s="9">
        <v>2249</v>
      </c>
      <c r="G24" s="9">
        <v>5603836647</v>
      </c>
      <c r="I24" s="9">
        <v>-5603834397</v>
      </c>
      <c r="K24" s="9">
        <v>1</v>
      </c>
      <c r="M24" s="9">
        <v>2249</v>
      </c>
      <c r="O24" s="9">
        <v>2438</v>
      </c>
      <c r="Q24" s="9">
        <v>-188</v>
      </c>
      <c r="R24" s="19">
        <f t="shared" si="0"/>
        <v>1</v>
      </c>
      <c r="S24" t="s">
        <v>203</v>
      </c>
      <c r="T24" s="6">
        <v>-6249402458</v>
      </c>
    </row>
    <row r="25" spans="1:20" ht="21.95" customHeight="1" x14ac:dyDescent="0.2">
      <c r="A25" s="8" t="s">
        <v>28</v>
      </c>
      <c r="C25" s="9">
        <v>33060833</v>
      </c>
      <c r="E25" s="9">
        <v>227091076411</v>
      </c>
      <c r="G25" s="9">
        <v>232349335778</v>
      </c>
      <c r="I25" s="9">
        <v>-5258259366</v>
      </c>
      <c r="K25" s="9">
        <v>33060833</v>
      </c>
      <c r="M25" s="9">
        <v>227091076411</v>
      </c>
      <c r="O25" s="9">
        <v>179306954426</v>
      </c>
      <c r="Q25" s="9">
        <v>47784121985</v>
      </c>
      <c r="R25" s="19">
        <f t="shared" si="0"/>
        <v>1</v>
      </c>
      <c r="S25" t="s">
        <v>41</v>
      </c>
      <c r="T25" s="6">
        <v>-5603834398</v>
      </c>
    </row>
    <row r="26" spans="1:20" ht="21.95" customHeight="1" x14ac:dyDescent="0.2">
      <c r="A26" s="8" t="s">
        <v>37</v>
      </c>
      <c r="C26" s="9">
        <v>2913600</v>
      </c>
      <c r="E26" s="9">
        <v>156543073524</v>
      </c>
      <c r="G26" s="9">
        <v>161582573023</v>
      </c>
      <c r="I26" s="9">
        <v>-5039499499</v>
      </c>
      <c r="K26" s="9">
        <v>2913600</v>
      </c>
      <c r="M26" s="9">
        <v>156543073524</v>
      </c>
      <c r="O26" s="9">
        <v>159588563108</v>
      </c>
      <c r="Q26" s="9">
        <v>-3045489584</v>
      </c>
      <c r="R26" s="19">
        <f t="shared" si="0"/>
        <v>1</v>
      </c>
      <c r="S26" t="s">
        <v>28</v>
      </c>
      <c r="T26" s="6">
        <v>-5258259367</v>
      </c>
    </row>
    <row r="27" spans="1:20" ht="21.95" customHeight="1" x14ac:dyDescent="0.2">
      <c r="A27" s="8" t="s">
        <v>56</v>
      </c>
      <c r="C27" s="9">
        <v>4333521</v>
      </c>
      <c r="E27" s="9">
        <v>48117417264</v>
      </c>
      <c r="G27" s="9">
        <v>52490131428</v>
      </c>
      <c r="I27" s="9">
        <v>-4372714163</v>
      </c>
      <c r="K27" s="9">
        <v>4333521</v>
      </c>
      <c r="M27" s="9">
        <v>48117417264</v>
      </c>
      <c r="O27" s="9">
        <v>52930800498</v>
      </c>
      <c r="Q27" s="9">
        <v>-4813383233</v>
      </c>
      <c r="R27" s="19">
        <f t="shared" si="0"/>
        <v>0</v>
      </c>
      <c r="S27" t="s">
        <v>37</v>
      </c>
      <c r="T27" s="6">
        <v>-5039499499</v>
      </c>
    </row>
    <row r="28" spans="1:20" ht="21.95" customHeight="1" x14ac:dyDescent="0.2">
      <c r="A28" s="8" t="s">
        <v>19</v>
      </c>
      <c r="C28" s="9">
        <v>15000000</v>
      </c>
      <c r="E28" s="9">
        <v>62923365000</v>
      </c>
      <c r="G28" s="9">
        <v>67098375000</v>
      </c>
      <c r="I28" s="9">
        <v>-4175010000</v>
      </c>
      <c r="K28" s="9">
        <v>15000000</v>
      </c>
      <c r="M28" s="9">
        <v>62923365000</v>
      </c>
      <c r="O28" s="9">
        <v>43300818221</v>
      </c>
      <c r="Q28" s="9">
        <v>19622546779</v>
      </c>
      <c r="R28" s="19">
        <f t="shared" si="0"/>
        <v>1</v>
      </c>
      <c r="S28" t="s">
        <v>56</v>
      </c>
      <c r="T28" s="6">
        <v>-4372714164</v>
      </c>
    </row>
    <row r="29" spans="1:20" ht="21.95" customHeight="1" x14ac:dyDescent="0.2">
      <c r="A29" s="8" t="s">
        <v>54</v>
      </c>
      <c r="C29" s="9">
        <v>450000</v>
      </c>
      <c r="E29" s="9">
        <v>39319647750</v>
      </c>
      <c r="G29" s="9">
        <v>43256085750</v>
      </c>
      <c r="I29" s="9">
        <v>-3936438000</v>
      </c>
      <c r="K29" s="9">
        <v>450000</v>
      </c>
      <c r="M29" s="9">
        <v>39319647750</v>
      </c>
      <c r="O29" s="9">
        <v>40603084421</v>
      </c>
      <c r="Q29" s="9">
        <v>-1283436671</v>
      </c>
      <c r="R29" s="19">
        <f t="shared" si="0"/>
        <v>0</v>
      </c>
      <c r="S29" t="s">
        <v>19</v>
      </c>
      <c r="T29" s="6">
        <v>-4175010000</v>
      </c>
    </row>
    <row r="30" spans="1:20" ht="21.95" customHeight="1" x14ac:dyDescent="0.2">
      <c r="A30" s="8" t="s">
        <v>21</v>
      </c>
      <c r="C30" s="9">
        <v>14106018</v>
      </c>
      <c r="E30" s="9">
        <v>136014245771</v>
      </c>
      <c r="G30" s="9">
        <v>138958884081</v>
      </c>
      <c r="I30" s="9">
        <v>-2944638309</v>
      </c>
      <c r="K30" s="9">
        <v>14106018</v>
      </c>
      <c r="M30" s="9">
        <v>136014245771</v>
      </c>
      <c r="O30" s="9">
        <v>145151573936</v>
      </c>
      <c r="Q30" s="9">
        <v>-9137328165</v>
      </c>
      <c r="R30" s="19">
        <f t="shared" si="0"/>
        <v>0</v>
      </c>
      <c r="S30" t="s">
        <v>54</v>
      </c>
      <c r="T30" s="6">
        <v>-3936438000</v>
      </c>
    </row>
    <row r="31" spans="1:20" ht="21.95" customHeight="1" x14ac:dyDescent="0.2">
      <c r="A31" s="8" t="s">
        <v>46</v>
      </c>
      <c r="C31" s="9">
        <v>10000000</v>
      </c>
      <c r="E31" s="9">
        <v>16948552500</v>
      </c>
      <c r="G31" s="9">
        <v>18777604500</v>
      </c>
      <c r="I31" s="9">
        <v>-1829052000</v>
      </c>
      <c r="K31" s="9">
        <v>10000000</v>
      </c>
      <c r="M31" s="9">
        <v>16948552500</v>
      </c>
      <c r="O31" s="9">
        <v>18716979346</v>
      </c>
      <c r="Q31" s="9">
        <v>-1768426846</v>
      </c>
      <c r="R31" s="19">
        <f t="shared" si="0"/>
        <v>1</v>
      </c>
      <c r="S31" t="s">
        <v>21</v>
      </c>
      <c r="T31" s="6">
        <v>-2944638310</v>
      </c>
    </row>
    <row r="32" spans="1:20" ht="21.95" customHeight="1" x14ac:dyDescent="0.2">
      <c r="A32" s="8" t="s">
        <v>29</v>
      </c>
      <c r="C32" s="9">
        <v>5216001</v>
      </c>
      <c r="E32" s="9">
        <v>28983958788</v>
      </c>
      <c r="G32" s="9">
        <v>30746847158</v>
      </c>
      <c r="I32" s="9">
        <v>-1762888369</v>
      </c>
      <c r="K32" s="9">
        <v>5216001</v>
      </c>
      <c r="M32" s="9">
        <v>28983958788</v>
      </c>
      <c r="O32" s="9">
        <v>17857021969</v>
      </c>
      <c r="Q32" s="9">
        <v>11126936819</v>
      </c>
      <c r="R32" s="19">
        <f t="shared" si="0"/>
        <v>0</v>
      </c>
      <c r="S32" t="s">
        <v>46</v>
      </c>
      <c r="T32" s="6">
        <v>-1829052000</v>
      </c>
    </row>
    <row r="33" spans="1:22" ht="21.95" customHeight="1" x14ac:dyDescent="0.2">
      <c r="A33" s="8" t="s">
        <v>30</v>
      </c>
      <c r="C33" s="9">
        <v>1000000</v>
      </c>
      <c r="E33" s="9">
        <v>6471265500</v>
      </c>
      <c r="G33" s="9">
        <v>7107457500</v>
      </c>
      <c r="I33" s="9">
        <v>-636192000</v>
      </c>
      <c r="K33" s="9">
        <v>1000000</v>
      </c>
      <c r="M33" s="9">
        <v>6471265500</v>
      </c>
      <c r="O33" s="9">
        <v>5685157440</v>
      </c>
      <c r="Q33" s="9">
        <v>786108060</v>
      </c>
      <c r="R33" s="19">
        <f t="shared" si="0"/>
        <v>1</v>
      </c>
      <c r="S33" t="s">
        <v>198</v>
      </c>
      <c r="T33" s="6">
        <v>-1762888370</v>
      </c>
    </row>
    <row r="34" spans="1:22" ht="21.95" customHeight="1" x14ac:dyDescent="0.2">
      <c r="A34" s="8" t="s">
        <v>58</v>
      </c>
      <c r="C34" s="9">
        <v>250000</v>
      </c>
      <c r="E34" s="9">
        <v>3946378500</v>
      </c>
      <c r="G34" s="9">
        <v>4294296000</v>
      </c>
      <c r="I34" s="9">
        <v>-347917500</v>
      </c>
      <c r="K34" s="9">
        <v>250000</v>
      </c>
      <c r="M34" s="9">
        <v>3946378500</v>
      </c>
      <c r="O34" s="9">
        <v>3328019101</v>
      </c>
      <c r="Q34" s="9">
        <v>618359399</v>
      </c>
      <c r="R34" s="19">
        <f t="shared" si="0"/>
        <v>0</v>
      </c>
      <c r="S34" t="s">
        <v>30</v>
      </c>
      <c r="T34" s="6">
        <v>-636192000</v>
      </c>
      <c r="U34" t="s">
        <v>53</v>
      </c>
      <c r="V34" s="6">
        <v>-936037782</v>
      </c>
    </row>
    <row r="35" spans="1:22" ht="21.95" customHeight="1" x14ac:dyDescent="0.2">
      <c r="A35" s="8" t="s">
        <v>25</v>
      </c>
      <c r="C35" s="9">
        <v>20000</v>
      </c>
      <c r="E35" s="9">
        <v>725656500</v>
      </c>
      <c r="G35" s="9">
        <v>768400650</v>
      </c>
      <c r="I35" s="9">
        <v>-42744150</v>
      </c>
      <c r="K35" s="9">
        <v>20000</v>
      </c>
      <c r="M35" s="9">
        <v>725656500</v>
      </c>
      <c r="O35" s="9">
        <v>609552970</v>
      </c>
      <c r="Q35" s="9">
        <v>116103530</v>
      </c>
      <c r="R35" s="19">
        <f t="shared" si="0"/>
        <v>0</v>
      </c>
      <c r="S35" t="s">
        <v>58</v>
      </c>
      <c r="T35" s="6">
        <v>-347917500</v>
      </c>
      <c r="U35" t="s">
        <v>204</v>
      </c>
      <c r="V35" s="6">
        <v>3026534620</v>
      </c>
    </row>
    <row r="36" spans="1:22" ht="21.95" customHeight="1" x14ac:dyDescent="0.2">
      <c r="A36" s="8" t="s">
        <v>60</v>
      </c>
      <c r="C36" s="9">
        <v>10200</v>
      </c>
      <c r="E36" s="9">
        <v>465323353</v>
      </c>
      <c r="G36" s="9">
        <v>465323353</v>
      </c>
      <c r="I36" s="9">
        <v>0</v>
      </c>
      <c r="K36" s="9">
        <v>10200</v>
      </c>
      <c r="M36" s="9">
        <v>465323353</v>
      </c>
      <c r="O36" s="9">
        <v>465323353</v>
      </c>
      <c r="Q36" s="9">
        <v>0</v>
      </c>
      <c r="R36" s="19">
        <f t="shared" si="0"/>
        <v>0</v>
      </c>
      <c r="S36" t="s">
        <v>25</v>
      </c>
      <c r="T36" s="6">
        <v>-42744150</v>
      </c>
    </row>
    <row r="37" spans="1:22" ht="21.95" customHeight="1" x14ac:dyDescent="0.2">
      <c r="A37" s="8" t="s">
        <v>50</v>
      </c>
      <c r="C37" s="9">
        <v>12848659</v>
      </c>
      <c r="E37" s="9">
        <v>118142937680</v>
      </c>
      <c r="G37" s="9">
        <v>118142937680</v>
      </c>
      <c r="I37" s="9">
        <v>0</v>
      </c>
      <c r="K37" s="9">
        <v>12848659</v>
      </c>
      <c r="M37" s="9">
        <v>118142937680</v>
      </c>
      <c r="O37" s="9">
        <v>108052892187</v>
      </c>
      <c r="Q37" s="9">
        <v>10090045493</v>
      </c>
      <c r="R37" s="19">
        <f t="shared" si="0"/>
        <v>0</v>
      </c>
    </row>
    <row r="38" spans="1:22" ht="21.95" customHeight="1" x14ac:dyDescent="0.2">
      <c r="A38" s="8" t="s">
        <v>63</v>
      </c>
      <c r="C38" s="9">
        <v>1750000</v>
      </c>
      <c r="E38" s="9">
        <v>4773428100</v>
      </c>
      <c r="G38" s="9">
        <v>3976107031</v>
      </c>
      <c r="I38" s="9">
        <v>797321069</v>
      </c>
      <c r="K38" s="9">
        <v>1750000</v>
      </c>
      <c r="M38" s="9">
        <v>4773428100</v>
      </c>
      <c r="O38" s="9">
        <v>3976107031</v>
      </c>
      <c r="Q38" s="9">
        <v>797321069</v>
      </c>
      <c r="R38" s="19">
        <f t="shared" si="0"/>
        <v>0</v>
      </c>
    </row>
    <row r="39" spans="1:22" ht="21.95" customHeight="1" x14ac:dyDescent="0.2">
      <c r="A39" s="8" t="s">
        <v>61</v>
      </c>
      <c r="C39" s="9">
        <v>3000000</v>
      </c>
      <c r="E39" s="9">
        <v>8979253650</v>
      </c>
      <c r="G39" s="9">
        <v>7837109640</v>
      </c>
      <c r="I39" s="9">
        <v>1142144010</v>
      </c>
      <c r="K39" s="9">
        <v>3000000</v>
      </c>
      <c r="M39" s="9">
        <v>8979253650</v>
      </c>
      <c r="O39" s="9">
        <v>7837109640</v>
      </c>
      <c r="Q39" s="9">
        <v>1142144010</v>
      </c>
      <c r="R39" s="19">
        <f>I38-T39</f>
        <v>0</v>
      </c>
      <c r="S39" t="s">
        <v>63</v>
      </c>
      <c r="T39" s="6">
        <v>797321069</v>
      </c>
    </row>
    <row r="40" spans="1:22" ht="21.95" customHeight="1" x14ac:dyDescent="0.2">
      <c r="A40" s="8" t="s">
        <v>34</v>
      </c>
      <c r="C40" s="9">
        <v>3408392</v>
      </c>
      <c r="E40" s="9">
        <v>160562630883</v>
      </c>
      <c r="G40" s="9">
        <v>158224833556</v>
      </c>
      <c r="I40" s="9">
        <v>2337797327</v>
      </c>
      <c r="K40" s="9">
        <v>3408392</v>
      </c>
      <c r="M40" s="9">
        <v>160562630883</v>
      </c>
      <c r="O40" s="9">
        <v>118177349151</v>
      </c>
      <c r="Q40" s="9">
        <v>42385281732</v>
      </c>
      <c r="R40" s="19">
        <f t="shared" si="0"/>
        <v>0</v>
      </c>
      <c r="S40" t="s">
        <v>61</v>
      </c>
      <c r="T40" s="6">
        <v>1142144010</v>
      </c>
    </row>
    <row r="41" spans="1:22" ht="21.95" customHeight="1" x14ac:dyDescent="0.2">
      <c r="A41" s="8" t="s">
        <v>45</v>
      </c>
      <c r="C41" s="9">
        <v>7735383</v>
      </c>
      <c r="E41" s="9">
        <v>72972002401</v>
      </c>
      <c r="G41" s="9">
        <v>69973152987</v>
      </c>
      <c r="I41" s="9">
        <v>2998849414</v>
      </c>
      <c r="K41" s="9">
        <v>7735383</v>
      </c>
      <c r="M41" s="9">
        <v>72972002401</v>
      </c>
      <c r="O41" s="9">
        <v>67316510561</v>
      </c>
      <c r="Q41" s="9">
        <v>5655491840</v>
      </c>
      <c r="R41" s="19">
        <f t="shared" si="0"/>
        <v>0</v>
      </c>
      <c r="S41" t="s">
        <v>34</v>
      </c>
      <c r="T41" s="6">
        <v>2337797327</v>
      </c>
    </row>
    <row r="42" spans="1:22" ht="21.95" customHeight="1" x14ac:dyDescent="0.2">
      <c r="A42" s="8" t="s">
        <v>39</v>
      </c>
      <c r="C42" s="9">
        <v>1440000</v>
      </c>
      <c r="E42" s="9">
        <v>141998054400</v>
      </c>
      <c r="G42" s="9">
        <v>138061616400</v>
      </c>
      <c r="I42" s="9">
        <v>3936438000</v>
      </c>
      <c r="K42" s="9">
        <v>1440000</v>
      </c>
      <c r="M42" s="9">
        <v>141998054400</v>
      </c>
      <c r="O42" s="9">
        <v>104449661240</v>
      </c>
      <c r="Q42" s="9">
        <v>37548393160</v>
      </c>
      <c r="R42" s="19">
        <f t="shared" si="0"/>
        <v>0</v>
      </c>
      <c r="S42" t="s">
        <v>45</v>
      </c>
      <c r="T42" s="6">
        <v>2998849414</v>
      </c>
    </row>
    <row r="43" spans="1:22" ht="21.95" customHeight="1" x14ac:dyDescent="0.2">
      <c r="A43" s="8" t="s">
        <v>52</v>
      </c>
      <c r="C43" s="9">
        <v>40598707</v>
      </c>
      <c r="E43" s="9">
        <v>336982158189</v>
      </c>
      <c r="G43" s="9">
        <v>332542872273</v>
      </c>
      <c r="I43" s="9">
        <v>4439285916</v>
      </c>
      <c r="K43" s="9">
        <v>40598707</v>
      </c>
      <c r="M43" s="9">
        <v>336982158189</v>
      </c>
      <c r="O43" s="9">
        <v>279412380912</v>
      </c>
      <c r="Q43" s="9">
        <v>57569777277</v>
      </c>
      <c r="R43" s="19">
        <f t="shared" si="0"/>
        <v>0</v>
      </c>
      <c r="S43" t="s">
        <v>39</v>
      </c>
      <c r="T43" s="6">
        <v>3936438000</v>
      </c>
    </row>
    <row r="44" spans="1:22" ht="21.95" customHeight="1" x14ac:dyDescent="0.2">
      <c r="A44" s="8" t="s">
        <v>42</v>
      </c>
      <c r="C44" s="9">
        <v>7595743</v>
      </c>
      <c r="E44" s="9">
        <v>56629112468</v>
      </c>
      <c r="G44" s="9">
        <v>51117212188</v>
      </c>
      <c r="I44" s="9">
        <v>5511900280</v>
      </c>
      <c r="K44" s="9">
        <v>7595743</v>
      </c>
      <c r="M44" s="9">
        <v>56629112468</v>
      </c>
      <c r="O44" s="9">
        <v>30416177502</v>
      </c>
      <c r="Q44" s="9">
        <v>26212934966</v>
      </c>
      <c r="R44" s="19">
        <f t="shared" si="0"/>
        <v>0</v>
      </c>
      <c r="S44" t="s">
        <v>200</v>
      </c>
      <c r="T44" s="6">
        <v>4439285916</v>
      </c>
    </row>
    <row r="45" spans="1:22" ht="21.95" customHeight="1" x14ac:dyDescent="0.2">
      <c r="A45" s="8" t="s">
        <v>38</v>
      </c>
      <c r="C45" s="9">
        <v>1785127</v>
      </c>
      <c r="E45" s="9">
        <v>156600109876</v>
      </c>
      <c r="G45" s="9">
        <v>140008483504</v>
      </c>
      <c r="I45" s="9">
        <v>16591626372</v>
      </c>
      <c r="K45" s="9">
        <v>1785127</v>
      </c>
      <c r="M45" s="9">
        <v>156600109876</v>
      </c>
      <c r="O45" s="9">
        <v>87817709797</v>
      </c>
      <c r="Q45" s="9">
        <v>68782400079</v>
      </c>
      <c r="R45" s="19">
        <f t="shared" si="0"/>
        <v>0</v>
      </c>
      <c r="S45" t="s">
        <v>42</v>
      </c>
      <c r="T45" s="6">
        <v>5511900280</v>
      </c>
    </row>
    <row r="46" spans="1:22" ht="21.95" customHeight="1" x14ac:dyDescent="0.2">
      <c r="A46" s="8" t="s">
        <v>32</v>
      </c>
      <c r="C46" s="9">
        <v>27800000</v>
      </c>
      <c r="E46" s="9">
        <v>349301217600</v>
      </c>
      <c r="G46" s="9">
        <v>329404312800</v>
      </c>
      <c r="I46" s="9">
        <v>19896904800</v>
      </c>
      <c r="K46" s="9">
        <v>27800000</v>
      </c>
      <c r="M46" s="9">
        <v>349301217600</v>
      </c>
      <c r="O46" s="9">
        <v>224669216681</v>
      </c>
      <c r="Q46" s="9">
        <v>124632000919</v>
      </c>
      <c r="R46" s="19">
        <f t="shared" si="0"/>
        <v>0</v>
      </c>
      <c r="S46" t="s">
        <v>38</v>
      </c>
      <c r="T46" s="6">
        <v>16591626372</v>
      </c>
    </row>
    <row r="47" spans="1:22" ht="21.95" customHeight="1" x14ac:dyDescent="0.2">
      <c r="A47" s="8" t="s">
        <v>22</v>
      </c>
      <c r="C47" s="9">
        <v>21270877</v>
      </c>
      <c r="E47" s="9">
        <v>416543011052</v>
      </c>
      <c r="G47" s="9">
        <v>396033025229</v>
      </c>
      <c r="I47" s="9">
        <v>20509985823</v>
      </c>
      <c r="K47" s="9">
        <v>21270877</v>
      </c>
      <c r="M47" s="9">
        <v>416543011052</v>
      </c>
      <c r="O47" s="9">
        <v>281670504659</v>
      </c>
      <c r="Q47" s="9">
        <v>134872506393</v>
      </c>
      <c r="R47" s="19">
        <f t="shared" si="0"/>
        <v>0</v>
      </c>
      <c r="S47" t="s">
        <v>32</v>
      </c>
      <c r="T47" s="6">
        <v>19896904800</v>
      </c>
    </row>
    <row r="48" spans="1:22" ht="21.95" customHeight="1" x14ac:dyDescent="0.2">
      <c r="A48" s="8" t="s">
        <v>132</v>
      </c>
      <c r="C48" s="9">
        <v>19112</v>
      </c>
      <c r="E48" s="9">
        <v>167401585242</v>
      </c>
      <c r="G48" s="9">
        <v>133175019818</v>
      </c>
      <c r="I48" s="9">
        <v>34226565424</v>
      </c>
      <c r="K48" s="9">
        <v>19112</v>
      </c>
      <c r="M48" s="9">
        <v>167401585242</v>
      </c>
      <c r="O48" s="9">
        <v>91020894158</v>
      </c>
      <c r="Q48" s="9">
        <v>76380691084</v>
      </c>
      <c r="R48" s="19">
        <f t="shared" si="0"/>
        <v>0</v>
      </c>
      <c r="S48" t="s">
        <v>22</v>
      </c>
      <c r="T48" s="6">
        <v>20509985823</v>
      </c>
    </row>
    <row r="49" spans="1:20" ht="21.95" customHeight="1" x14ac:dyDescent="0.2">
      <c r="A49" s="8" t="s">
        <v>23</v>
      </c>
      <c r="C49" s="9">
        <v>1204200</v>
      </c>
      <c r="E49" s="9">
        <v>292375801192</v>
      </c>
      <c r="G49" s="9">
        <v>253405047909</v>
      </c>
      <c r="I49" s="9">
        <v>38970753283</v>
      </c>
      <c r="K49" s="9">
        <v>1204200</v>
      </c>
      <c r="M49" s="9">
        <v>292375801192</v>
      </c>
      <c r="O49" s="9">
        <v>186083011672</v>
      </c>
      <c r="Q49" s="9">
        <v>106292789520</v>
      </c>
      <c r="R49" s="19">
        <f t="shared" si="0"/>
        <v>0</v>
      </c>
      <c r="S49" t="s">
        <v>132</v>
      </c>
      <c r="T49" s="6">
        <v>34226565424</v>
      </c>
    </row>
    <row r="50" spans="1:20" ht="21.95" customHeight="1" x14ac:dyDescent="0.2">
      <c r="A50" s="11" t="s">
        <v>24</v>
      </c>
      <c r="C50" s="13">
        <v>1322150</v>
      </c>
      <c r="E50" s="13">
        <v>348403335476</v>
      </c>
      <c r="G50" s="13">
        <v>296825612187</v>
      </c>
      <c r="I50" s="13">
        <v>51577723289</v>
      </c>
      <c r="K50" s="13">
        <v>1322150</v>
      </c>
      <c r="M50" s="13">
        <v>348403335476</v>
      </c>
      <c r="O50" s="13">
        <v>255511383733</v>
      </c>
      <c r="Q50" s="13">
        <v>92891951743</v>
      </c>
      <c r="R50" s="19">
        <f t="shared" si="0"/>
        <v>0</v>
      </c>
      <c r="S50" t="s">
        <v>194</v>
      </c>
      <c r="T50" s="6">
        <v>38970753283</v>
      </c>
    </row>
    <row r="51" spans="1:20" ht="21.95" customHeight="1" thickBot="1" x14ac:dyDescent="0.25">
      <c r="A51" s="15" t="s">
        <v>64</v>
      </c>
      <c r="C51" s="16">
        <v>690044796</v>
      </c>
      <c r="E51" s="16">
        <v>6076751193410</v>
      </c>
      <c r="G51" s="16">
        <v>6159771429740</v>
      </c>
      <c r="I51" s="16">
        <f>SUM(I8:I50)</f>
        <v>-83020236314</v>
      </c>
      <c r="K51" s="16">
        <v>690044796</v>
      </c>
      <c r="M51" s="16">
        <v>6076751193410</v>
      </c>
      <c r="O51" s="16">
        <f>SUM(O8:O50)</f>
        <v>5047858787176</v>
      </c>
      <c r="Q51" s="16">
        <f>SUM(Q8:Q50)</f>
        <v>1028892406240</v>
      </c>
      <c r="R51" s="19">
        <f>I50-T51</f>
        <v>0</v>
      </c>
      <c r="S51" t="s">
        <v>24</v>
      </c>
      <c r="T51" s="6">
        <v>51577723289</v>
      </c>
    </row>
    <row r="52" spans="1:20" ht="19.5" thickTop="1" x14ac:dyDescent="0.2">
      <c r="T52" s="6">
        <f>SUM(T9:T51)</f>
        <v>-83020236330</v>
      </c>
    </row>
    <row r="53" spans="1:20" x14ac:dyDescent="0.2">
      <c r="Q53" s="19"/>
    </row>
    <row r="54" spans="1:20" x14ac:dyDescent="0.2">
      <c r="Q54" s="19"/>
    </row>
    <row r="56" spans="1:20" x14ac:dyDescent="0.2">
      <c r="I56" s="19">
        <f>80929739492+I51</f>
        <v>-2090496822</v>
      </c>
    </row>
  </sheetData>
  <sortState xmlns:xlrd2="http://schemas.microsoft.com/office/spreadsheetml/2017/richdata2" ref="A8:Q50">
    <sortCondition ref="I8:I5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7"/>
  <sheetViews>
    <sheetView rightToLeft="1" view="pageBreakPreview" zoomScale="115" zoomScaleNormal="100" zoomScaleSheetLayoutView="115" workbookViewId="0">
      <selection activeCell="L9" sqref="L9"/>
    </sheetView>
  </sheetViews>
  <sheetFormatPr defaultRowHeight="12.75" x14ac:dyDescent="0.2"/>
  <cols>
    <col min="1" max="1" width="5.42578125" bestFit="1" customWidth="1"/>
    <col min="2" max="2" width="55.7109375" customWidth="1"/>
    <col min="3" max="3" width="1.28515625" customWidth="1"/>
    <col min="4" max="4" width="16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9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65" customHeight="1" x14ac:dyDescent="0.2"/>
    <row r="5" spans="1:12" ht="14.65" customHeight="1" x14ac:dyDescent="0.2">
      <c r="A5" s="1" t="s">
        <v>66</v>
      </c>
      <c r="B5" s="21" t="s">
        <v>67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6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65" customHeight="1" x14ac:dyDescent="0.2">
      <c r="D7" s="3"/>
      <c r="F7" s="3"/>
      <c r="G7" s="3"/>
      <c r="H7" s="3"/>
      <c r="J7" s="3"/>
    </row>
    <row r="8" spans="1:12" ht="14.65" customHeight="1" x14ac:dyDescent="0.2">
      <c r="A8" s="22" t="s">
        <v>68</v>
      </c>
      <c r="B8" s="22"/>
      <c r="D8" s="2" t="s">
        <v>69</v>
      </c>
      <c r="F8" s="2" t="s">
        <v>70</v>
      </c>
      <c r="H8" s="2" t="s">
        <v>71</v>
      </c>
      <c r="J8" s="2" t="s">
        <v>69</v>
      </c>
      <c r="L8" s="2" t="s">
        <v>18</v>
      </c>
    </row>
    <row r="9" spans="1:12" ht="21.95" customHeight="1" x14ac:dyDescent="0.2">
      <c r="A9" s="24" t="s">
        <v>72</v>
      </c>
      <c r="B9" s="24"/>
      <c r="D9" s="6">
        <v>51162485766</v>
      </c>
      <c r="F9" s="6">
        <v>24376582182</v>
      </c>
      <c r="H9" s="6">
        <v>75320230934</v>
      </c>
      <c r="J9" s="6">
        <v>218837014</v>
      </c>
      <c r="L9" s="7" t="s">
        <v>73</v>
      </c>
    </row>
    <row r="10" spans="1:12" ht="21.95" customHeight="1" x14ac:dyDescent="0.2">
      <c r="A10" s="26" t="s">
        <v>74</v>
      </c>
      <c r="B10" s="26"/>
      <c r="D10" s="9">
        <v>241555</v>
      </c>
      <c r="F10" s="9">
        <v>0</v>
      </c>
      <c r="H10" s="9">
        <v>0</v>
      </c>
      <c r="J10" s="9">
        <v>241555</v>
      </c>
      <c r="L10" s="10" t="s">
        <v>73</v>
      </c>
    </row>
    <row r="11" spans="1:12" ht="21.95" customHeight="1" x14ac:dyDescent="0.2">
      <c r="A11" s="26" t="s">
        <v>75</v>
      </c>
      <c r="B11" s="26"/>
      <c r="D11" s="9">
        <v>21923707</v>
      </c>
      <c r="F11" s="9">
        <v>89730</v>
      </c>
      <c r="H11" s="9">
        <v>36000</v>
      </c>
      <c r="J11" s="9">
        <v>21977437</v>
      </c>
      <c r="L11" s="10" t="s">
        <v>73</v>
      </c>
    </row>
    <row r="12" spans="1:12" ht="21.95" customHeight="1" x14ac:dyDescent="0.2">
      <c r="A12" s="26" t="s">
        <v>76</v>
      </c>
      <c r="B12" s="26"/>
      <c r="D12" s="9">
        <v>529603</v>
      </c>
      <c r="F12" s="9">
        <v>2170</v>
      </c>
      <c r="H12" s="9">
        <v>0</v>
      </c>
      <c r="J12" s="9">
        <v>531773</v>
      </c>
      <c r="L12" s="10" t="s">
        <v>73</v>
      </c>
    </row>
    <row r="13" spans="1:12" ht="21.95" customHeight="1" x14ac:dyDescent="0.2">
      <c r="A13" s="26" t="s">
        <v>77</v>
      </c>
      <c r="B13" s="26"/>
      <c r="D13" s="9">
        <v>496000</v>
      </c>
      <c r="F13" s="9">
        <v>0</v>
      </c>
      <c r="H13" s="9">
        <v>0</v>
      </c>
      <c r="J13" s="9">
        <v>496000</v>
      </c>
      <c r="L13" s="10" t="s">
        <v>73</v>
      </c>
    </row>
    <row r="14" spans="1:12" ht="21.95" customHeight="1" x14ac:dyDescent="0.2">
      <c r="A14" s="26" t="s">
        <v>78</v>
      </c>
      <c r="B14" s="26"/>
      <c r="D14" s="9">
        <v>427696</v>
      </c>
      <c r="F14" s="9">
        <v>0</v>
      </c>
      <c r="H14" s="9">
        <v>0</v>
      </c>
      <c r="J14" s="9">
        <v>427696</v>
      </c>
      <c r="L14" s="10" t="s">
        <v>73</v>
      </c>
    </row>
    <row r="15" spans="1:12" ht="21.95" customHeight="1" x14ac:dyDescent="0.2">
      <c r="A15" s="26" t="s">
        <v>79</v>
      </c>
      <c r="B15" s="26"/>
      <c r="D15" s="9">
        <v>433945</v>
      </c>
      <c r="F15" s="9">
        <v>0</v>
      </c>
      <c r="H15" s="9">
        <v>0</v>
      </c>
      <c r="J15" s="9">
        <v>433945</v>
      </c>
      <c r="L15" s="10" t="s">
        <v>73</v>
      </c>
    </row>
    <row r="16" spans="1:12" ht="21.95" customHeight="1" x14ac:dyDescent="0.2">
      <c r="A16" s="28" t="s">
        <v>80</v>
      </c>
      <c r="B16" s="28"/>
      <c r="D16" s="13">
        <v>7993484029</v>
      </c>
      <c r="F16" s="13">
        <v>376434000575</v>
      </c>
      <c r="H16" s="13">
        <v>376325649689</v>
      </c>
      <c r="J16" s="13">
        <v>8101834915</v>
      </c>
      <c r="L16" s="14" t="s">
        <v>81</v>
      </c>
    </row>
    <row r="17" spans="1:12" ht="21.95" customHeight="1" x14ac:dyDescent="0.2">
      <c r="A17" s="29" t="s">
        <v>64</v>
      </c>
      <c r="B17" s="29"/>
      <c r="D17" s="16">
        <v>59180022301</v>
      </c>
      <c r="F17" s="16">
        <v>400810674657</v>
      </c>
      <c r="H17" s="16">
        <v>451645916623</v>
      </c>
      <c r="J17" s="16">
        <v>8344780335</v>
      </c>
      <c r="L17" s="17">
        <v>0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65" customHeight="1" x14ac:dyDescent="0.2"/>
    <row r="5" spans="1:10" ht="29.1" customHeight="1" x14ac:dyDescent="0.2">
      <c r="A5" s="1" t="s">
        <v>83</v>
      </c>
      <c r="B5" s="21" t="s">
        <v>84</v>
      </c>
      <c r="C5" s="21"/>
      <c r="D5" s="21"/>
      <c r="E5" s="21"/>
      <c r="F5" s="21"/>
      <c r="G5" s="21"/>
      <c r="H5" s="21"/>
      <c r="I5" s="21"/>
      <c r="J5" s="21"/>
    </row>
    <row r="6" spans="1:10" ht="14.65" customHeight="1" x14ac:dyDescent="0.2"/>
    <row r="7" spans="1:10" ht="14.65" customHeight="1" x14ac:dyDescent="0.2">
      <c r="A7" s="22" t="s">
        <v>85</v>
      </c>
      <c r="B7" s="22"/>
      <c r="D7" s="2" t="s">
        <v>86</v>
      </c>
      <c r="F7" s="2" t="s">
        <v>69</v>
      </c>
      <c r="H7" s="2" t="s">
        <v>87</v>
      </c>
      <c r="J7" s="2" t="s">
        <v>88</v>
      </c>
    </row>
    <row r="8" spans="1:10" ht="21.95" customHeight="1" x14ac:dyDescent="0.2">
      <c r="A8" s="24" t="s">
        <v>89</v>
      </c>
      <c r="B8" s="24"/>
      <c r="D8" s="5" t="s">
        <v>90</v>
      </c>
      <c r="F8" s="6">
        <f>'درآمد سرمایه گذاری در سهام'!J92</f>
        <v>-61605646092</v>
      </c>
      <c r="H8" s="7">
        <v>103.18</v>
      </c>
      <c r="J8" s="7">
        <v>-1.03</v>
      </c>
    </row>
    <row r="9" spans="1:10" ht="21.95" customHeight="1" x14ac:dyDescent="0.2">
      <c r="A9" s="26" t="s">
        <v>93</v>
      </c>
      <c r="B9" s="26"/>
      <c r="D9" s="8" t="s">
        <v>91</v>
      </c>
      <c r="F9" s="9">
        <v>16436064</v>
      </c>
      <c r="H9" s="10">
        <v>-0.03</v>
      </c>
      <c r="J9" s="10">
        <v>0</v>
      </c>
    </row>
    <row r="10" spans="1:10" ht="21.95" customHeight="1" x14ac:dyDescent="0.2">
      <c r="A10" s="28" t="s">
        <v>94</v>
      </c>
      <c r="B10" s="28"/>
      <c r="D10" s="8" t="s">
        <v>92</v>
      </c>
      <c r="F10" s="13">
        <v>4519550720</v>
      </c>
      <c r="H10" s="14">
        <v>-7.32</v>
      </c>
      <c r="J10" s="14">
        <v>7.0000000000000007E-2</v>
      </c>
    </row>
    <row r="11" spans="1:10" ht="21.95" customHeight="1" x14ac:dyDescent="0.2">
      <c r="A11" s="29" t="s">
        <v>64</v>
      </c>
      <c r="B11" s="29"/>
      <c r="D11" s="16"/>
      <c r="F11" s="16">
        <f>SUM(F8:F10)</f>
        <v>-57069659308</v>
      </c>
      <c r="H11" s="17">
        <v>95.83</v>
      </c>
      <c r="J11" s="17">
        <v>-0.96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6"/>
  <sheetViews>
    <sheetView rightToLeft="1" view="pageBreakPreview" topLeftCell="A70" zoomScale="85" zoomScaleNormal="100" zoomScaleSheetLayoutView="85" workbookViewId="0">
      <selection activeCell="J92" sqref="J92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7109375" bestFit="1" customWidth="1"/>
    <col min="7" max="7" width="1.28515625" customWidth="1"/>
    <col min="8" max="8" width="15.42578125" bestFit="1" customWidth="1"/>
    <col min="9" max="9" width="1.28515625" customWidth="1"/>
    <col min="10" max="10" width="16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7.140625" bestFit="1" customWidth="1"/>
    <col min="15" max="16" width="1.28515625" customWidth="1"/>
    <col min="17" max="17" width="21" customWidth="1"/>
    <col min="18" max="18" width="1.28515625" customWidth="1"/>
    <col min="19" max="19" width="16.7109375" bestFit="1" customWidth="1"/>
    <col min="20" max="20" width="1.28515625" customWidth="1"/>
    <col min="21" max="21" width="19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65" customHeight="1" x14ac:dyDescent="0.2"/>
    <row r="5" spans="1:23" ht="14.65" customHeight="1" x14ac:dyDescent="0.2">
      <c r="A5" s="1" t="s">
        <v>95</v>
      </c>
      <c r="B5" s="21" t="s">
        <v>96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65" customHeight="1" x14ac:dyDescent="0.2">
      <c r="D6" s="22" t="s">
        <v>97</v>
      </c>
      <c r="E6" s="22"/>
      <c r="F6" s="22"/>
      <c r="G6" s="22"/>
      <c r="H6" s="22"/>
      <c r="I6" s="22"/>
      <c r="J6" s="22"/>
      <c r="K6" s="22"/>
      <c r="L6" s="22"/>
      <c r="N6" s="22" t="s">
        <v>98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65" customHeight="1" x14ac:dyDescent="0.2">
      <c r="A7" s="22" t="s">
        <v>99</v>
      </c>
      <c r="B7" s="22"/>
      <c r="D7" s="2" t="s">
        <v>100</v>
      </c>
      <c r="F7" s="2" t="s">
        <v>101</v>
      </c>
      <c r="H7" s="2" t="s">
        <v>102</v>
      </c>
      <c r="J7" s="4" t="s">
        <v>69</v>
      </c>
      <c r="K7" s="3"/>
      <c r="L7" s="4" t="s">
        <v>87</v>
      </c>
      <c r="N7" s="2" t="s">
        <v>100</v>
      </c>
      <c r="P7" s="22" t="s">
        <v>101</v>
      </c>
      <c r="Q7" s="22"/>
      <c r="S7" s="2" t="s">
        <v>102</v>
      </c>
      <c r="U7" s="4" t="s">
        <v>69</v>
      </c>
      <c r="V7" s="3"/>
      <c r="W7" s="4" t="s">
        <v>87</v>
      </c>
    </row>
    <row r="8" spans="1:23" ht="21.95" customHeight="1" x14ac:dyDescent="0.2">
      <c r="A8" s="24" t="s">
        <v>41</v>
      </c>
      <c r="B8" s="24"/>
      <c r="D8" s="6">
        <v>0</v>
      </c>
      <c r="F8" s="6">
        <v>-5603834397</v>
      </c>
      <c r="H8" s="6">
        <v>-748393194</v>
      </c>
      <c r="J8" s="6">
        <v>-6352227591</v>
      </c>
      <c r="L8" s="7">
        <v>10.29</v>
      </c>
      <c r="N8" s="6">
        <v>2325400000</v>
      </c>
      <c r="P8" s="25">
        <v>-188</v>
      </c>
      <c r="Q8" s="25"/>
      <c r="S8" s="6">
        <v>15573938607</v>
      </c>
      <c r="U8" s="6">
        <f>N8+P8+S8</f>
        <v>17899338419</v>
      </c>
      <c r="W8" s="7">
        <v>1.04</v>
      </c>
    </row>
    <row r="9" spans="1:23" ht="21.95" customHeight="1" x14ac:dyDescent="0.2">
      <c r="A9" s="26" t="s">
        <v>43</v>
      </c>
      <c r="B9" s="26"/>
      <c r="D9" s="9">
        <v>0</v>
      </c>
      <c r="F9" s="9">
        <v>0</v>
      </c>
      <c r="H9" s="9">
        <f>'درآمد ناشی از فروش'!I9</f>
        <v>-1576138383</v>
      </c>
      <c r="J9" s="9">
        <f>F9+H9+D9</f>
        <v>-1576138383</v>
      </c>
      <c r="L9" s="10">
        <v>7.46</v>
      </c>
      <c r="N9" s="9">
        <v>0</v>
      </c>
      <c r="P9" s="27">
        <v>0</v>
      </c>
      <c r="Q9" s="27"/>
      <c r="S9" s="9">
        <v>-4603491092</v>
      </c>
      <c r="U9" s="9">
        <f t="shared" ref="U9:U72" si="0">N9+P9+S9</f>
        <v>-4603491092</v>
      </c>
      <c r="W9" s="10">
        <v>-0.27</v>
      </c>
    </row>
    <row r="10" spans="1:23" ht="21.95" customHeight="1" x14ac:dyDescent="0.2">
      <c r="A10" s="26" t="s">
        <v>53</v>
      </c>
      <c r="B10" s="26"/>
      <c r="D10" s="9">
        <v>0</v>
      </c>
      <c r="F10" s="9">
        <v>0</v>
      </c>
      <c r="H10" s="9">
        <f>'درآمد ناشی از فروش'!I10</f>
        <v>568099605</v>
      </c>
      <c r="J10" s="9">
        <f>F10+H10+D10</f>
        <v>568099605</v>
      </c>
      <c r="L10" s="10">
        <v>-2.44</v>
      </c>
      <c r="N10" s="9">
        <v>0</v>
      </c>
      <c r="P10" s="27">
        <v>0</v>
      </c>
      <c r="Q10" s="27"/>
      <c r="S10" s="9">
        <v>1504137387</v>
      </c>
      <c r="U10" s="9">
        <f t="shared" si="0"/>
        <v>1504137387</v>
      </c>
      <c r="W10" s="10">
        <v>0.09</v>
      </c>
    </row>
    <row r="11" spans="1:23" ht="21.95" customHeight="1" x14ac:dyDescent="0.2">
      <c r="A11" s="26" t="s">
        <v>63</v>
      </c>
      <c r="B11" s="26"/>
      <c r="D11" s="9">
        <v>0</v>
      </c>
      <c r="F11" s="9">
        <v>797321069</v>
      </c>
      <c r="H11" s="9">
        <v>797321129</v>
      </c>
      <c r="J11" s="9">
        <v>1594642198</v>
      </c>
      <c r="L11" s="10">
        <v>-2.58</v>
      </c>
      <c r="N11" s="9">
        <v>0</v>
      </c>
      <c r="P11" s="27">
        <v>797321069</v>
      </c>
      <c r="Q11" s="27"/>
      <c r="S11" s="9">
        <v>797321129</v>
      </c>
      <c r="U11" s="9">
        <f t="shared" si="0"/>
        <v>1594642198</v>
      </c>
      <c r="W11" s="10">
        <v>0.09</v>
      </c>
    </row>
    <row r="12" spans="1:23" ht="21.95" customHeight="1" x14ac:dyDescent="0.2">
      <c r="A12" s="26" t="s">
        <v>103</v>
      </c>
      <c r="B12" s="26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1500000000</v>
      </c>
      <c r="P12" s="27">
        <v>0</v>
      </c>
      <c r="Q12" s="27"/>
      <c r="S12" s="9">
        <v>1122508879</v>
      </c>
      <c r="U12" s="9">
        <f t="shared" si="0"/>
        <v>2622508879</v>
      </c>
      <c r="W12" s="10">
        <v>0.15</v>
      </c>
    </row>
    <row r="13" spans="1:23" ht="21.95" customHeight="1" x14ac:dyDescent="0.2">
      <c r="A13" s="26" t="s">
        <v>104</v>
      </c>
      <c r="B13" s="2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7">
        <v>0</v>
      </c>
      <c r="Q13" s="27"/>
      <c r="S13" s="9">
        <v>0</v>
      </c>
      <c r="U13" s="9">
        <f t="shared" si="0"/>
        <v>0</v>
      </c>
      <c r="W13" s="10">
        <v>0</v>
      </c>
    </row>
    <row r="14" spans="1:23" ht="21.95" customHeight="1" x14ac:dyDescent="0.2">
      <c r="A14" s="26" t="s">
        <v>22</v>
      </c>
      <c r="B14" s="26"/>
      <c r="D14" s="9">
        <v>0</v>
      </c>
      <c r="F14" s="9">
        <v>20509985823</v>
      </c>
      <c r="H14" s="9">
        <v>0</v>
      </c>
      <c r="J14" s="9">
        <v>20509985823</v>
      </c>
      <c r="L14" s="10">
        <v>-33.22</v>
      </c>
      <c r="N14" s="9">
        <v>40258779120</v>
      </c>
      <c r="P14" s="27">
        <v>134872506393</v>
      </c>
      <c r="Q14" s="27"/>
      <c r="S14" s="9">
        <v>-10435317766</v>
      </c>
      <c r="U14" s="9">
        <f t="shared" si="0"/>
        <v>164695967747</v>
      </c>
      <c r="W14" s="10">
        <v>9.5299999999999994</v>
      </c>
    </row>
    <row r="15" spans="1:23" ht="21.95" customHeight="1" x14ac:dyDescent="0.2">
      <c r="A15" s="26" t="s">
        <v>105</v>
      </c>
      <c r="B15" s="2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7">
        <v>0</v>
      </c>
      <c r="Q15" s="27"/>
      <c r="S15" s="9">
        <v>525366861</v>
      </c>
      <c r="U15" s="9">
        <f t="shared" si="0"/>
        <v>525366861</v>
      </c>
      <c r="W15" s="10">
        <v>0.03</v>
      </c>
    </row>
    <row r="16" spans="1:23" ht="21.95" customHeight="1" x14ac:dyDescent="0.2">
      <c r="A16" s="26" t="s">
        <v>57</v>
      </c>
      <c r="B16" s="26"/>
      <c r="D16" s="9">
        <v>0</v>
      </c>
      <c r="F16" s="9">
        <v>-7508296869</v>
      </c>
      <c r="H16" s="9">
        <v>0</v>
      </c>
      <c r="J16" s="9">
        <v>-7508296869</v>
      </c>
      <c r="L16" s="10">
        <v>12.16</v>
      </c>
      <c r="N16" s="9">
        <v>13875688970</v>
      </c>
      <c r="P16" s="27">
        <v>10547285408</v>
      </c>
      <c r="Q16" s="27"/>
      <c r="S16" s="9">
        <v>-647930947</v>
      </c>
      <c r="U16" s="9">
        <f t="shared" si="0"/>
        <v>23775043431</v>
      </c>
      <c r="W16" s="10">
        <v>1.38</v>
      </c>
    </row>
    <row r="17" spans="1:23" ht="21.95" customHeight="1" x14ac:dyDescent="0.2">
      <c r="A17" s="26" t="s">
        <v>106</v>
      </c>
      <c r="B17" s="2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7">
        <v>0</v>
      </c>
      <c r="Q17" s="27"/>
      <c r="S17" s="9">
        <v>17514287648</v>
      </c>
      <c r="U17" s="9">
        <f t="shared" si="0"/>
        <v>17514287648</v>
      </c>
      <c r="W17" s="10">
        <v>1.01</v>
      </c>
    </row>
    <row r="18" spans="1:23" ht="21.95" customHeight="1" x14ac:dyDescent="0.2">
      <c r="A18" s="26" t="s">
        <v>107</v>
      </c>
      <c r="B18" s="26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7">
        <v>0</v>
      </c>
      <c r="Q18" s="27"/>
      <c r="S18" s="9">
        <v>-52073706</v>
      </c>
      <c r="U18" s="9">
        <f t="shared" si="0"/>
        <v>-52073706</v>
      </c>
      <c r="W18" s="10">
        <v>0</v>
      </c>
    </row>
    <row r="19" spans="1:23" ht="21.95" customHeight="1" x14ac:dyDescent="0.2">
      <c r="A19" s="26" t="s">
        <v>38</v>
      </c>
      <c r="B19" s="26"/>
      <c r="D19" s="9">
        <v>0</v>
      </c>
      <c r="F19" s="9">
        <v>16591626372</v>
      </c>
      <c r="H19" s="9">
        <v>0</v>
      </c>
      <c r="J19" s="9">
        <v>16591626372</v>
      </c>
      <c r="L19" s="10">
        <v>-26.88</v>
      </c>
      <c r="N19" s="9">
        <v>0</v>
      </c>
      <c r="P19" s="27">
        <v>68782400079</v>
      </c>
      <c r="Q19" s="27"/>
      <c r="S19" s="9">
        <v>-5021709619</v>
      </c>
      <c r="U19" s="9">
        <f t="shared" si="0"/>
        <v>63760690460</v>
      </c>
      <c r="W19" s="10">
        <v>3.69</v>
      </c>
    </row>
    <row r="20" spans="1:23" ht="21.95" customHeight="1" x14ac:dyDescent="0.2">
      <c r="A20" s="26" t="s">
        <v>108</v>
      </c>
      <c r="B20" s="26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6100000000</v>
      </c>
      <c r="P20" s="27">
        <v>0</v>
      </c>
      <c r="Q20" s="27"/>
      <c r="S20" s="9">
        <v>-20307008454</v>
      </c>
      <c r="U20" s="9">
        <f t="shared" si="0"/>
        <v>-14207008454</v>
      </c>
      <c r="W20" s="10">
        <v>-0.82</v>
      </c>
    </row>
    <row r="21" spans="1:23" ht="21.95" customHeight="1" x14ac:dyDescent="0.2">
      <c r="A21" s="26" t="s">
        <v>109</v>
      </c>
      <c r="B21" s="26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7">
        <v>0</v>
      </c>
      <c r="Q21" s="27"/>
      <c r="S21" s="9">
        <v>-9846946</v>
      </c>
      <c r="U21" s="9">
        <f t="shared" si="0"/>
        <v>-9846946</v>
      </c>
      <c r="W21" s="10">
        <v>0</v>
      </c>
    </row>
    <row r="22" spans="1:23" ht="21.95" customHeight="1" x14ac:dyDescent="0.2">
      <c r="A22" s="26" t="s">
        <v>31</v>
      </c>
      <c r="B22" s="26"/>
      <c r="D22" s="9">
        <v>0</v>
      </c>
      <c r="F22" s="9">
        <v>-8946450000</v>
      </c>
      <c r="H22" s="9">
        <v>0</v>
      </c>
      <c r="J22" s="9">
        <v>-8946450000</v>
      </c>
      <c r="L22" s="10">
        <v>14.49</v>
      </c>
      <c r="N22" s="9">
        <v>15675499120</v>
      </c>
      <c r="P22" s="27">
        <v>149108011</v>
      </c>
      <c r="Q22" s="27"/>
      <c r="S22" s="9">
        <v>-5301435646</v>
      </c>
      <c r="U22" s="9">
        <f t="shared" si="0"/>
        <v>10523171485</v>
      </c>
      <c r="W22" s="10">
        <v>0.61</v>
      </c>
    </row>
    <row r="23" spans="1:23" ht="21.95" customHeight="1" x14ac:dyDescent="0.2">
      <c r="A23" s="26" t="s">
        <v>110</v>
      </c>
      <c r="B23" s="2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7">
        <v>0</v>
      </c>
      <c r="Q23" s="27"/>
      <c r="S23" s="9">
        <v>0</v>
      </c>
      <c r="U23" s="9">
        <f t="shared" si="0"/>
        <v>0</v>
      </c>
      <c r="W23" s="10">
        <v>0</v>
      </c>
    </row>
    <row r="24" spans="1:23" ht="21.95" customHeight="1" x14ac:dyDescent="0.2">
      <c r="A24" s="26" t="s">
        <v>111</v>
      </c>
      <c r="B24" s="2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22392740700</v>
      </c>
      <c r="P24" s="27">
        <v>0</v>
      </c>
      <c r="Q24" s="27"/>
      <c r="S24" s="9">
        <v>-45377243706</v>
      </c>
      <c r="U24" s="9">
        <f t="shared" si="0"/>
        <v>-22984503006</v>
      </c>
      <c r="W24" s="10">
        <v>-1.33</v>
      </c>
    </row>
    <row r="25" spans="1:23" ht="21.95" customHeight="1" x14ac:dyDescent="0.2">
      <c r="A25" s="26" t="s">
        <v>112</v>
      </c>
      <c r="B25" s="2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1875000000</v>
      </c>
      <c r="P25" s="27">
        <v>0</v>
      </c>
      <c r="Q25" s="27"/>
      <c r="S25" s="9">
        <v>-1168285946</v>
      </c>
      <c r="U25" s="9">
        <f t="shared" si="0"/>
        <v>706714054</v>
      </c>
      <c r="W25" s="10">
        <v>0.04</v>
      </c>
    </row>
    <row r="26" spans="1:23" ht="21.95" customHeight="1" x14ac:dyDescent="0.2">
      <c r="A26" s="26" t="s">
        <v>48</v>
      </c>
      <c r="B26" s="26"/>
      <c r="D26" s="9">
        <v>0</v>
      </c>
      <c r="F26" s="9">
        <v>-6920079075</v>
      </c>
      <c r="H26" s="9">
        <v>0</v>
      </c>
      <c r="J26" s="9">
        <v>-6920079075</v>
      </c>
      <c r="L26" s="10">
        <v>11.21</v>
      </c>
      <c r="N26" s="9">
        <v>4025000000</v>
      </c>
      <c r="P26" s="27">
        <v>23536733869</v>
      </c>
      <c r="Q26" s="27"/>
      <c r="S26" s="9">
        <v>-140652157</v>
      </c>
      <c r="U26" s="9">
        <f t="shared" si="0"/>
        <v>27421081712</v>
      </c>
      <c r="W26" s="10">
        <v>1.59</v>
      </c>
    </row>
    <row r="27" spans="1:23" ht="21.95" customHeight="1" x14ac:dyDescent="0.2">
      <c r="A27" s="26" t="s">
        <v>55</v>
      </c>
      <c r="B27" s="26"/>
      <c r="D27" s="9">
        <v>0</v>
      </c>
      <c r="F27" s="9">
        <v>-19873047600</v>
      </c>
      <c r="H27" s="9">
        <v>0</v>
      </c>
      <c r="J27" s="9">
        <v>-19873047600</v>
      </c>
      <c r="L27" s="10">
        <v>32.19</v>
      </c>
      <c r="N27" s="9">
        <v>18480098560</v>
      </c>
      <c r="P27" s="27">
        <v>-7208829346</v>
      </c>
      <c r="Q27" s="27"/>
      <c r="S27" s="9">
        <v>-25337275574</v>
      </c>
      <c r="U27" s="9">
        <f t="shared" si="0"/>
        <v>-14066006360</v>
      </c>
      <c r="W27" s="10">
        <v>-0.81</v>
      </c>
    </row>
    <row r="28" spans="1:23" ht="21.95" customHeight="1" x14ac:dyDescent="0.2">
      <c r="A28" s="26" t="s">
        <v>113</v>
      </c>
      <c r="B28" s="26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3534000000</v>
      </c>
      <c r="P28" s="27">
        <v>0</v>
      </c>
      <c r="Q28" s="27"/>
      <c r="S28" s="9">
        <v>-2281870961</v>
      </c>
      <c r="U28" s="9">
        <f t="shared" si="0"/>
        <v>1252129039</v>
      </c>
      <c r="W28" s="10">
        <v>7.0000000000000007E-2</v>
      </c>
    </row>
    <row r="29" spans="1:23" ht="21.95" customHeight="1" x14ac:dyDescent="0.2">
      <c r="A29" s="26" t="s">
        <v>26</v>
      </c>
      <c r="B29" s="26"/>
      <c r="D29" s="9">
        <v>0</v>
      </c>
      <c r="F29" s="9">
        <v>-17117541000</v>
      </c>
      <c r="H29" s="9">
        <v>0</v>
      </c>
      <c r="J29" s="9">
        <v>-17117541000</v>
      </c>
      <c r="L29" s="10">
        <v>27.73</v>
      </c>
      <c r="N29" s="9">
        <v>2180095400</v>
      </c>
      <c r="P29" s="27">
        <v>24119833294</v>
      </c>
      <c r="Q29" s="27"/>
      <c r="S29" s="9">
        <v>926307119</v>
      </c>
      <c r="U29" s="9">
        <f t="shared" si="0"/>
        <v>27226235813</v>
      </c>
      <c r="W29" s="10">
        <v>1.58</v>
      </c>
    </row>
    <row r="30" spans="1:23" ht="21.95" customHeight="1" x14ac:dyDescent="0.2">
      <c r="A30" s="26" t="s">
        <v>59</v>
      </c>
      <c r="B30" s="26"/>
      <c r="D30" s="9">
        <v>0</v>
      </c>
      <c r="F30" s="9">
        <v>-13228180054</v>
      </c>
      <c r="H30" s="9">
        <v>0</v>
      </c>
      <c r="J30" s="9">
        <v>-13228180054</v>
      </c>
      <c r="L30" s="10">
        <v>21.43</v>
      </c>
      <c r="N30" s="9">
        <v>4800000000</v>
      </c>
      <c r="P30" s="27">
        <v>10750585712</v>
      </c>
      <c r="Q30" s="27"/>
      <c r="S30" s="9">
        <v>2598895430</v>
      </c>
      <c r="U30" s="9">
        <f t="shared" si="0"/>
        <v>18149481142</v>
      </c>
      <c r="W30" s="10">
        <v>1.05</v>
      </c>
    </row>
    <row r="31" spans="1:23" ht="21.95" customHeight="1" x14ac:dyDescent="0.2">
      <c r="A31" s="26" t="s">
        <v>114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7">
        <v>0</v>
      </c>
      <c r="Q31" s="27"/>
      <c r="S31" s="9">
        <v>-489031645</v>
      </c>
      <c r="U31" s="9">
        <f t="shared" si="0"/>
        <v>-489031645</v>
      </c>
      <c r="W31" s="10">
        <v>-0.03</v>
      </c>
    </row>
    <row r="32" spans="1:23" ht="21.95" customHeight="1" x14ac:dyDescent="0.2">
      <c r="A32" s="26" t="s">
        <v>25</v>
      </c>
      <c r="B32" s="26"/>
      <c r="D32" s="9">
        <v>0</v>
      </c>
      <c r="F32" s="9">
        <v>-42744150</v>
      </c>
      <c r="H32" s="9">
        <v>0</v>
      </c>
      <c r="J32" s="9">
        <v>-42744150</v>
      </c>
      <c r="L32" s="10">
        <v>7.0000000000000007E-2</v>
      </c>
      <c r="N32" s="9">
        <v>0</v>
      </c>
      <c r="P32" s="27">
        <v>116103530</v>
      </c>
      <c r="Q32" s="27"/>
      <c r="S32" s="9">
        <v>397643905</v>
      </c>
      <c r="U32" s="9">
        <f t="shared" si="0"/>
        <v>513747435</v>
      </c>
      <c r="W32" s="10">
        <v>0.03</v>
      </c>
    </row>
    <row r="33" spans="1:23" ht="21.95" customHeight="1" x14ac:dyDescent="0.2">
      <c r="A33" s="26" t="s">
        <v>115</v>
      </c>
      <c r="B33" s="26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6074998650</v>
      </c>
      <c r="P33" s="27">
        <v>0</v>
      </c>
      <c r="Q33" s="27"/>
      <c r="S33" s="9">
        <v>12276614005</v>
      </c>
      <c r="U33" s="9">
        <f t="shared" si="0"/>
        <v>18351612655</v>
      </c>
      <c r="W33" s="10">
        <v>1.06</v>
      </c>
    </row>
    <row r="34" spans="1:23" ht="21.95" customHeight="1" x14ac:dyDescent="0.2">
      <c r="A34" s="26" t="s">
        <v>36</v>
      </c>
      <c r="B34" s="26"/>
      <c r="D34" s="9">
        <v>0</v>
      </c>
      <c r="F34" s="9">
        <v>-8612303919</v>
      </c>
      <c r="H34" s="9">
        <v>0</v>
      </c>
      <c r="J34" s="9">
        <v>-8612303919</v>
      </c>
      <c r="L34" s="10">
        <v>13.95</v>
      </c>
      <c r="N34" s="9">
        <v>43800000000</v>
      </c>
      <c r="P34" s="27">
        <v>21570002718</v>
      </c>
      <c r="Q34" s="27"/>
      <c r="S34" s="9">
        <v>12799952644</v>
      </c>
      <c r="U34" s="9">
        <f t="shared" si="0"/>
        <v>78169955362</v>
      </c>
      <c r="W34" s="10">
        <v>4.5199999999999996</v>
      </c>
    </row>
    <row r="35" spans="1:23" ht="21.95" customHeight="1" x14ac:dyDescent="0.2">
      <c r="A35" s="26" t="s">
        <v>116</v>
      </c>
      <c r="B35" s="2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500000000</v>
      </c>
      <c r="P35" s="27">
        <v>0</v>
      </c>
      <c r="Q35" s="27"/>
      <c r="S35" s="9">
        <v>1335272069</v>
      </c>
      <c r="U35" s="9">
        <f t="shared" si="0"/>
        <v>1835272069</v>
      </c>
      <c r="W35" s="10">
        <v>0.11</v>
      </c>
    </row>
    <row r="36" spans="1:23" ht="21.95" customHeight="1" x14ac:dyDescent="0.2">
      <c r="A36" s="26" t="s">
        <v>117</v>
      </c>
      <c r="B36" s="2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27935000000</v>
      </c>
      <c r="P36" s="27">
        <v>0</v>
      </c>
      <c r="Q36" s="27"/>
      <c r="S36" s="9">
        <v>-18162362602</v>
      </c>
      <c r="U36" s="9">
        <f t="shared" si="0"/>
        <v>9772637398</v>
      </c>
      <c r="W36" s="10">
        <v>0.56999999999999995</v>
      </c>
    </row>
    <row r="37" spans="1:23" ht="21.95" customHeight="1" x14ac:dyDescent="0.2">
      <c r="A37" s="26" t="s">
        <v>118</v>
      </c>
      <c r="B37" s="2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7">
        <v>0</v>
      </c>
      <c r="Q37" s="27"/>
      <c r="S37" s="9">
        <v>50383342</v>
      </c>
      <c r="U37" s="9">
        <f t="shared" si="0"/>
        <v>50383342</v>
      </c>
      <c r="W37" s="10">
        <v>0</v>
      </c>
    </row>
    <row r="38" spans="1:23" ht="21.95" customHeight="1" x14ac:dyDescent="0.2">
      <c r="A38" s="26" t="s">
        <v>119</v>
      </c>
      <c r="B38" s="26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7">
        <v>0</v>
      </c>
      <c r="Q38" s="27"/>
      <c r="S38" s="9">
        <v>40671716</v>
      </c>
      <c r="U38" s="9">
        <f t="shared" si="0"/>
        <v>40671716</v>
      </c>
      <c r="W38" s="10">
        <v>0</v>
      </c>
    </row>
    <row r="39" spans="1:23" ht="21.95" customHeight="1" x14ac:dyDescent="0.2">
      <c r="A39" s="26" t="s">
        <v>120</v>
      </c>
      <c r="B39" s="2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1250000000</v>
      </c>
      <c r="P39" s="27">
        <v>0</v>
      </c>
      <c r="Q39" s="27"/>
      <c r="S39" s="9">
        <v>-3438132506</v>
      </c>
      <c r="U39" s="9">
        <f t="shared" si="0"/>
        <v>-2188132506</v>
      </c>
      <c r="W39" s="10">
        <v>-0.13</v>
      </c>
    </row>
    <row r="40" spans="1:23" ht="21.95" customHeight="1" x14ac:dyDescent="0.2">
      <c r="A40" s="26" t="s">
        <v>121</v>
      </c>
      <c r="B40" s="26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27">
        <v>0</v>
      </c>
      <c r="Q40" s="27"/>
      <c r="S40" s="9">
        <v>-3045304022</v>
      </c>
      <c r="U40" s="9">
        <f t="shared" si="0"/>
        <v>-3045304022</v>
      </c>
      <c r="W40" s="10">
        <v>-0.18</v>
      </c>
    </row>
    <row r="41" spans="1:23" ht="21.95" customHeight="1" x14ac:dyDescent="0.2">
      <c r="A41" s="26" t="s">
        <v>51</v>
      </c>
      <c r="B41" s="26"/>
      <c r="D41" s="9">
        <v>0</v>
      </c>
      <c r="F41" s="9">
        <v>-10259393466</v>
      </c>
      <c r="H41" s="9">
        <v>0</v>
      </c>
      <c r="J41" s="9">
        <v>-10259393466</v>
      </c>
      <c r="L41" s="10">
        <v>16.62</v>
      </c>
      <c r="N41" s="9">
        <v>0</v>
      </c>
      <c r="P41" s="27">
        <v>27092628946</v>
      </c>
      <c r="Q41" s="27"/>
      <c r="S41" s="9">
        <v>3326977453</v>
      </c>
      <c r="U41" s="9">
        <f t="shared" si="0"/>
        <v>30419606399</v>
      </c>
      <c r="W41" s="10">
        <v>1.76</v>
      </c>
    </row>
    <row r="42" spans="1:23" ht="21.95" customHeight="1" x14ac:dyDescent="0.2">
      <c r="A42" s="26" t="s">
        <v>122</v>
      </c>
      <c r="B42" s="26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152163770</v>
      </c>
      <c r="P42" s="27">
        <v>0</v>
      </c>
      <c r="Q42" s="27"/>
      <c r="S42" s="9">
        <v>-3159258204</v>
      </c>
      <c r="U42" s="9">
        <f t="shared" si="0"/>
        <v>-3007094434</v>
      </c>
      <c r="W42" s="10">
        <v>-0.17</v>
      </c>
    </row>
    <row r="43" spans="1:23" ht="21.95" customHeight="1" x14ac:dyDescent="0.2">
      <c r="A43" s="26" t="s">
        <v>123</v>
      </c>
      <c r="B43" s="26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7">
        <v>0</v>
      </c>
      <c r="Q43" s="27"/>
      <c r="S43" s="9">
        <v>1208682013</v>
      </c>
      <c r="U43" s="9">
        <f t="shared" si="0"/>
        <v>1208682013</v>
      </c>
      <c r="W43" s="10">
        <v>7.0000000000000007E-2</v>
      </c>
    </row>
    <row r="44" spans="1:23" ht="21.95" customHeight="1" x14ac:dyDescent="0.2">
      <c r="A44" s="26" t="s">
        <v>58</v>
      </c>
      <c r="B44" s="26"/>
      <c r="D44" s="9">
        <v>0</v>
      </c>
      <c r="F44" s="9">
        <v>-347917500</v>
      </c>
      <c r="H44" s="9">
        <v>0</v>
      </c>
      <c r="J44" s="9">
        <v>-347917500</v>
      </c>
      <c r="L44" s="10">
        <v>0.56000000000000005</v>
      </c>
      <c r="N44" s="9">
        <v>0</v>
      </c>
      <c r="P44" s="27">
        <v>618359399</v>
      </c>
      <c r="Q44" s="27"/>
      <c r="S44" s="9">
        <v>1330341480</v>
      </c>
      <c r="U44" s="9">
        <f t="shared" si="0"/>
        <v>1948700879</v>
      </c>
      <c r="W44" s="10">
        <v>0.11</v>
      </c>
    </row>
    <row r="45" spans="1:23" ht="21.95" customHeight="1" x14ac:dyDescent="0.2">
      <c r="A45" s="26" t="s">
        <v>34</v>
      </c>
      <c r="B45" s="26"/>
      <c r="D45" s="9">
        <v>0</v>
      </c>
      <c r="F45" s="9">
        <v>2337797327</v>
      </c>
      <c r="H45" s="9">
        <v>0</v>
      </c>
      <c r="J45" s="9">
        <v>2337797327</v>
      </c>
      <c r="L45" s="10">
        <v>-3.79</v>
      </c>
      <c r="N45" s="9">
        <v>22154548000</v>
      </c>
      <c r="P45" s="27">
        <v>42385281732</v>
      </c>
      <c r="Q45" s="27"/>
      <c r="S45" s="9">
        <v>-1372282277</v>
      </c>
      <c r="U45" s="9">
        <f t="shared" si="0"/>
        <v>63167547455</v>
      </c>
      <c r="W45" s="10">
        <v>3.66</v>
      </c>
    </row>
    <row r="46" spans="1:23" ht="21.95" customHeight="1" x14ac:dyDescent="0.2">
      <c r="A46" s="26" t="s">
        <v>19</v>
      </c>
      <c r="B46" s="26"/>
      <c r="D46" s="9">
        <v>0</v>
      </c>
      <c r="F46" s="9">
        <v>-4175010000</v>
      </c>
      <c r="H46" s="9">
        <v>0</v>
      </c>
      <c r="J46" s="9">
        <v>-4175010000</v>
      </c>
      <c r="L46" s="10">
        <v>6.76</v>
      </c>
      <c r="N46" s="9">
        <v>10250000000</v>
      </c>
      <c r="P46" s="27">
        <v>19622546779</v>
      </c>
      <c r="Q46" s="27"/>
      <c r="S46" s="9">
        <v>72251494947</v>
      </c>
      <c r="U46" s="9">
        <f t="shared" si="0"/>
        <v>102124041726</v>
      </c>
      <c r="W46" s="10">
        <v>5.91</v>
      </c>
    </row>
    <row r="47" spans="1:23" ht="21.95" customHeight="1" x14ac:dyDescent="0.2">
      <c r="A47" s="26" t="s">
        <v>124</v>
      </c>
      <c r="B47" s="26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7">
        <v>0</v>
      </c>
      <c r="Q47" s="27"/>
      <c r="S47" s="9">
        <v>605981479</v>
      </c>
      <c r="U47" s="9">
        <f t="shared" si="0"/>
        <v>605981479</v>
      </c>
      <c r="W47" s="10">
        <v>0.04</v>
      </c>
    </row>
    <row r="48" spans="1:23" ht="21.95" customHeight="1" x14ac:dyDescent="0.2">
      <c r="A48" s="26" t="s">
        <v>125</v>
      </c>
      <c r="B48" s="26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7">
        <v>0</v>
      </c>
      <c r="Q48" s="27"/>
      <c r="S48" s="9">
        <v>-4689874146</v>
      </c>
      <c r="U48" s="9">
        <f t="shared" si="0"/>
        <v>-4689874146</v>
      </c>
      <c r="W48" s="10">
        <v>-0.27</v>
      </c>
    </row>
    <row r="49" spans="1:23" ht="21.95" customHeight="1" x14ac:dyDescent="0.2">
      <c r="A49" s="26" t="s">
        <v>50</v>
      </c>
      <c r="B49" s="2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35007586200</v>
      </c>
      <c r="P49" s="27">
        <v>10090045493</v>
      </c>
      <c r="Q49" s="27"/>
      <c r="S49" s="9">
        <v>-15299345802</v>
      </c>
      <c r="U49" s="9">
        <f t="shared" si="0"/>
        <v>29798285891</v>
      </c>
      <c r="W49" s="10">
        <v>1.72</v>
      </c>
    </row>
    <row r="50" spans="1:23" ht="21.95" customHeight="1" x14ac:dyDescent="0.2">
      <c r="A50" s="26" t="s">
        <v>126</v>
      </c>
      <c r="B50" s="26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187000000</v>
      </c>
      <c r="P50" s="27">
        <v>0</v>
      </c>
      <c r="Q50" s="27"/>
      <c r="S50" s="9">
        <v>-1041104205</v>
      </c>
      <c r="U50" s="9">
        <f t="shared" si="0"/>
        <v>-854104205</v>
      </c>
      <c r="W50" s="10">
        <v>-0.05</v>
      </c>
    </row>
    <row r="51" spans="1:23" ht="21.95" customHeight="1" x14ac:dyDescent="0.2">
      <c r="A51" s="26" t="s">
        <v>33</v>
      </c>
      <c r="B51" s="26"/>
      <c r="D51" s="9">
        <v>0</v>
      </c>
      <c r="F51" s="9">
        <v>-9001209295</v>
      </c>
      <c r="H51" s="9">
        <v>0</v>
      </c>
      <c r="J51" s="9">
        <v>-9001209295</v>
      </c>
      <c r="L51" s="10">
        <v>14.58</v>
      </c>
      <c r="N51" s="9">
        <v>78000000000</v>
      </c>
      <c r="P51" s="27">
        <v>-6672230996</v>
      </c>
      <c r="Q51" s="27"/>
      <c r="S51" s="9">
        <v>-2980987478</v>
      </c>
      <c r="U51" s="9">
        <f t="shared" si="0"/>
        <v>68346781526</v>
      </c>
      <c r="W51" s="10">
        <v>3.96</v>
      </c>
    </row>
    <row r="52" spans="1:23" ht="21.95" customHeight="1" x14ac:dyDescent="0.2">
      <c r="A52" s="26" t="s">
        <v>127</v>
      </c>
      <c r="B52" s="26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500000000</v>
      </c>
      <c r="P52" s="27">
        <v>0</v>
      </c>
      <c r="Q52" s="27"/>
      <c r="S52" s="9">
        <v>712768768</v>
      </c>
      <c r="U52" s="9">
        <f t="shared" si="0"/>
        <v>1212768768</v>
      </c>
      <c r="W52" s="10">
        <v>7.0000000000000007E-2</v>
      </c>
    </row>
    <row r="53" spans="1:23" ht="21.95" customHeight="1" x14ac:dyDescent="0.2">
      <c r="A53" s="26" t="s">
        <v>128</v>
      </c>
      <c r="B53" s="26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3333505800</v>
      </c>
      <c r="P53" s="27">
        <v>0</v>
      </c>
      <c r="Q53" s="27"/>
      <c r="S53" s="9">
        <v>1546201411</v>
      </c>
      <c r="U53" s="9">
        <f t="shared" si="0"/>
        <v>4879707211</v>
      </c>
      <c r="W53" s="10">
        <v>0.28000000000000003</v>
      </c>
    </row>
    <row r="54" spans="1:23" ht="21.95" customHeight="1" x14ac:dyDescent="0.2">
      <c r="A54" s="26" t="s">
        <v>129</v>
      </c>
      <c r="B54" s="26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25250414310</v>
      </c>
      <c r="P54" s="27">
        <v>0</v>
      </c>
      <c r="Q54" s="27"/>
      <c r="S54" s="9">
        <v>-42666900126</v>
      </c>
      <c r="U54" s="9">
        <f t="shared" si="0"/>
        <v>-17416485816</v>
      </c>
      <c r="W54" s="10">
        <v>-1.01</v>
      </c>
    </row>
    <row r="55" spans="1:23" ht="21.95" customHeight="1" x14ac:dyDescent="0.2">
      <c r="A55" s="26" t="s">
        <v>47</v>
      </c>
      <c r="B55" s="26"/>
      <c r="D55" s="9">
        <v>0</v>
      </c>
      <c r="F55" s="9">
        <v>-8280436500</v>
      </c>
      <c r="H55" s="9">
        <v>0</v>
      </c>
      <c r="J55" s="9">
        <v>-8280436500</v>
      </c>
      <c r="L55" s="10">
        <v>13.41</v>
      </c>
      <c r="N55" s="9">
        <v>14280000000</v>
      </c>
      <c r="P55" s="27">
        <v>33425925633</v>
      </c>
      <c r="Q55" s="27"/>
      <c r="S55" s="9">
        <v>675359354</v>
      </c>
      <c r="U55" s="9">
        <f t="shared" si="0"/>
        <v>48381284987</v>
      </c>
      <c r="W55" s="10">
        <v>2.8</v>
      </c>
    </row>
    <row r="56" spans="1:23" ht="21.95" customHeight="1" x14ac:dyDescent="0.2">
      <c r="A56" s="26" t="s">
        <v>130</v>
      </c>
      <c r="B56" s="26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7">
        <v>0</v>
      </c>
      <c r="Q56" s="27"/>
      <c r="S56" s="9">
        <v>1202879870</v>
      </c>
      <c r="U56" s="9">
        <f t="shared" si="0"/>
        <v>1202879870</v>
      </c>
      <c r="W56" s="10">
        <v>7.0000000000000007E-2</v>
      </c>
    </row>
    <row r="57" spans="1:23" ht="21.95" customHeight="1" x14ac:dyDescent="0.2">
      <c r="A57" s="26" t="s">
        <v>131</v>
      </c>
      <c r="B57" s="26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7">
        <v>0</v>
      </c>
      <c r="Q57" s="27"/>
      <c r="S57" s="9">
        <v>-2007980824</v>
      </c>
      <c r="U57" s="9">
        <f t="shared" si="0"/>
        <v>-2007980824</v>
      </c>
      <c r="W57" s="10">
        <v>-0.12</v>
      </c>
    </row>
    <row r="58" spans="1:23" ht="21.95" customHeight="1" x14ac:dyDescent="0.2">
      <c r="A58" s="26" t="s">
        <v>132</v>
      </c>
      <c r="B58" s="26"/>
      <c r="D58" s="9">
        <v>0</v>
      </c>
      <c r="F58" s="9">
        <v>34226565424</v>
      </c>
      <c r="H58" s="9">
        <v>0</v>
      </c>
      <c r="J58" s="9">
        <v>34226565424</v>
      </c>
      <c r="L58" s="10">
        <v>-55.44</v>
      </c>
      <c r="N58" s="9">
        <v>0</v>
      </c>
      <c r="P58" s="27">
        <v>76380691084</v>
      </c>
      <c r="Q58" s="27"/>
      <c r="S58" s="9">
        <v>8344182634</v>
      </c>
      <c r="U58" s="9">
        <f t="shared" si="0"/>
        <v>84724873718</v>
      </c>
      <c r="W58" s="10">
        <v>4.9000000000000004</v>
      </c>
    </row>
    <row r="59" spans="1:23" ht="21.95" customHeight="1" x14ac:dyDescent="0.2">
      <c r="A59" s="26" t="s">
        <v>44</v>
      </c>
      <c r="B59" s="26"/>
      <c r="D59" s="9">
        <v>0</v>
      </c>
      <c r="F59" s="9">
        <v>-26881524367</v>
      </c>
      <c r="H59" s="9">
        <v>0</v>
      </c>
      <c r="J59" s="9">
        <v>-26881524367</v>
      </c>
      <c r="L59" s="10">
        <v>43.54</v>
      </c>
      <c r="N59" s="9">
        <v>40000000000</v>
      </c>
      <c r="P59" s="27">
        <v>40577619332</v>
      </c>
      <c r="Q59" s="27"/>
      <c r="S59" s="9">
        <v>14587804293</v>
      </c>
      <c r="U59" s="9">
        <f t="shared" si="0"/>
        <v>95165423625</v>
      </c>
      <c r="W59" s="10">
        <v>5.51</v>
      </c>
    </row>
    <row r="60" spans="1:23" ht="21.95" customHeight="1" x14ac:dyDescent="0.2">
      <c r="A60" s="26" t="s">
        <v>133</v>
      </c>
      <c r="B60" s="26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10000000000</v>
      </c>
      <c r="P60" s="27">
        <v>0</v>
      </c>
      <c r="Q60" s="27"/>
      <c r="S60" s="9">
        <v>30251854181</v>
      </c>
      <c r="U60" s="9">
        <f t="shared" si="0"/>
        <v>40251854181</v>
      </c>
      <c r="W60" s="10">
        <v>2.33</v>
      </c>
    </row>
    <row r="61" spans="1:23" ht="21.95" customHeight="1" x14ac:dyDescent="0.2">
      <c r="A61" s="26" t="s">
        <v>29</v>
      </c>
      <c r="B61" s="26"/>
      <c r="D61" s="9">
        <v>0</v>
      </c>
      <c r="F61" s="9">
        <v>-1762888369</v>
      </c>
      <c r="H61" s="9">
        <v>0</v>
      </c>
      <c r="J61" s="9">
        <v>-1762888369</v>
      </c>
      <c r="L61" s="10">
        <v>2.86</v>
      </c>
      <c r="N61" s="9">
        <v>1050000000</v>
      </c>
      <c r="P61" s="27">
        <v>11126936819</v>
      </c>
      <c r="Q61" s="27"/>
      <c r="S61" s="9">
        <v>-13533778</v>
      </c>
      <c r="U61" s="9">
        <f t="shared" si="0"/>
        <v>12163403041</v>
      </c>
      <c r="W61" s="10">
        <v>0.7</v>
      </c>
    </row>
    <row r="62" spans="1:23" ht="21.95" customHeight="1" x14ac:dyDescent="0.2">
      <c r="A62" s="26" t="s">
        <v>134</v>
      </c>
      <c r="B62" s="26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7">
        <v>0</v>
      </c>
      <c r="Q62" s="27"/>
      <c r="S62" s="9">
        <v>22727845952</v>
      </c>
      <c r="U62" s="9">
        <f t="shared" si="0"/>
        <v>22727845952</v>
      </c>
      <c r="W62" s="10">
        <v>1.32</v>
      </c>
    </row>
    <row r="63" spans="1:23" ht="21.95" customHeight="1" x14ac:dyDescent="0.2">
      <c r="A63" s="26" t="s">
        <v>42</v>
      </c>
      <c r="B63" s="26"/>
      <c r="D63" s="9">
        <v>0</v>
      </c>
      <c r="F63" s="9">
        <v>5511900280</v>
      </c>
      <c r="H63" s="9">
        <v>0</v>
      </c>
      <c r="J63" s="9">
        <v>5511900280</v>
      </c>
      <c r="L63" s="10">
        <v>-8.93</v>
      </c>
      <c r="N63" s="9">
        <v>4080000000</v>
      </c>
      <c r="P63" s="27">
        <v>26212934966</v>
      </c>
      <c r="Q63" s="27"/>
      <c r="S63" s="9">
        <v>175326842</v>
      </c>
      <c r="U63" s="9">
        <f t="shared" si="0"/>
        <v>30468261808</v>
      </c>
      <c r="W63" s="10">
        <v>1.76</v>
      </c>
    </row>
    <row r="64" spans="1:23" ht="21.95" customHeight="1" x14ac:dyDescent="0.2">
      <c r="A64" s="26" t="s">
        <v>20</v>
      </c>
      <c r="B64" s="26"/>
      <c r="D64" s="9">
        <v>0</v>
      </c>
      <c r="F64" s="9">
        <v>-14506379278</v>
      </c>
      <c r="H64" s="9">
        <v>0</v>
      </c>
      <c r="J64" s="9">
        <v>-14506379278</v>
      </c>
      <c r="L64" s="10">
        <v>23.5</v>
      </c>
      <c r="N64" s="9">
        <v>2797605990</v>
      </c>
      <c r="P64" s="27">
        <v>4542778982</v>
      </c>
      <c r="Q64" s="27"/>
      <c r="S64" s="9">
        <v>42492335</v>
      </c>
      <c r="U64" s="9">
        <f t="shared" si="0"/>
        <v>7382877307</v>
      </c>
      <c r="W64" s="10">
        <v>0.43</v>
      </c>
    </row>
    <row r="65" spans="1:23" ht="21.95" customHeight="1" x14ac:dyDescent="0.2">
      <c r="A65" s="26" t="s">
        <v>135</v>
      </c>
      <c r="B65" s="26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27">
        <v>0</v>
      </c>
      <c r="Q65" s="27"/>
      <c r="S65" s="9">
        <v>-6544349110</v>
      </c>
      <c r="U65" s="9">
        <f t="shared" si="0"/>
        <v>-6544349110</v>
      </c>
      <c r="W65" s="10">
        <v>-0.38</v>
      </c>
    </row>
    <row r="66" spans="1:23" ht="21.95" customHeight="1" x14ac:dyDescent="0.2">
      <c r="A66" s="26" t="s">
        <v>136</v>
      </c>
      <c r="B66" s="26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27">
        <v>0</v>
      </c>
      <c r="Q66" s="27"/>
      <c r="S66" s="9">
        <v>3050593983</v>
      </c>
      <c r="U66" s="9">
        <f t="shared" si="0"/>
        <v>3050593983</v>
      </c>
      <c r="W66" s="10">
        <v>0.18</v>
      </c>
    </row>
    <row r="67" spans="1:23" ht="21.95" customHeight="1" x14ac:dyDescent="0.2">
      <c r="A67" s="26" t="s">
        <v>52</v>
      </c>
      <c r="B67" s="26"/>
      <c r="D67" s="9">
        <v>0</v>
      </c>
      <c r="F67" s="9">
        <v>4439285916</v>
      </c>
      <c r="H67" s="9">
        <v>0</v>
      </c>
      <c r="J67" s="9">
        <v>4439285916</v>
      </c>
      <c r="L67" s="10">
        <v>-7.19</v>
      </c>
      <c r="N67" s="9">
        <v>15021521590</v>
      </c>
      <c r="P67" s="27">
        <v>57569777277</v>
      </c>
      <c r="Q67" s="27"/>
      <c r="S67" s="9">
        <v>5540924155</v>
      </c>
      <c r="U67" s="9">
        <f t="shared" si="0"/>
        <v>78132223022</v>
      </c>
      <c r="W67" s="10">
        <v>4.5199999999999996</v>
      </c>
    </row>
    <row r="68" spans="1:23" ht="21.95" customHeight="1" x14ac:dyDescent="0.2">
      <c r="A68" s="26" t="s">
        <v>137</v>
      </c>
      <c r="B68" s="26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27">
        <v>0</v>
      </c>
      <c r="Q68" s="27"/>
      <c r="S68" s="9">
        <v>43685478020</v>
      </c>
      <c r="U68" s="9">
        <f t="shared" si="0"/>
        <v>43685478020</v>
      </c>
      <c r="W68" s="10">
        <v>2.5299999999999998</v>
      </c>
    </row>
    <row r="69" spans="1:23" ht="21.95" customHeight="1" x14ac:dyDescent="0.2">
      <c r="A69" s="26" t="s">
        <v>24</v>
      </c>
      <c r="B69" s="26"/>
      <c r="D69" s="9">
        <v>0</v>
      </c>
      <c r="F69" s="9">
        <v>51577723289</v>
      </c>
      <c r="H69" s="9">
        <v>0</v>
      </c>
      <c r="J69" s="9">
        <v>51577723289</v>
      </c>
      <c r="L69" s="10">
        <v>-83.55</v>
      </c>
      <c r="N69" s="9">
        <v>22200000000</v>
      </c>
      <c r="P69" s="27">
        <v>92891951743</v>
      </c>
      <c r="Q69" s="27"/>
      <c r="S69" s="9">
        <v>-4118678333</v>
      </c>
      <c r="U69" s="9">
        <f t="shared" si="0"/>
        <v>110973273410</v>
      </c>
      <c r="W69" s="10">
        <v>6.42</v>
      </c>
    </row>
    <row r="70" spans="1:23" ht="21.95" customHeight="1" x14ac:dyDescent="0.2">
      <c r="A70" s="26" t="s">
        <v>32</v>
      </c>
      <c r="B70" s="26"/>
      <c r="D70" s="9">
        <v>0</v>
      </c>
      <c r="F70" s="9">
        <v>19896904800</v>
      </c>
      <c r="H70" s="9">
        <v>0</v>
      </c>
      <c r="J70" s="9">
        <v>19896904800</v>
      </c>
      <c r="L70" s="10">
        <v>-32.229999999999997</v>
      </c>
      <c r="N70" s="9">
        <v>29697031350</v>
      </c>
      <c r="P70" s="27">
        <v>124632000919</v>
      </c>
      <c r="Q70" s="27"/>
      <c r="S70" s="9">
        <v>5129225209</v>
      </c>
      <c r="U70" s="9">
        <f t="shared" si="0"/>
        <v>159458257478</v>
      </c>
      <c r="W70" s="10">
        <v>9.23</v>
      </c>
    </row>
    <row r="71" spans="1:23" ht="21.95" customHeight="1" x14ac:dyDescent="0.2">
      <c r="A71" s="26" t="s">
        <v>138</v>
      </c>
      <c r="B71" s="26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27">
        <v>0</v>
      </c>
      <c r="Q71" s="27"/>
      <c r="S71" s="9">
        <v>-9172762077</v>
      </c>
      <c r="U71" s="9">
        <f t="shared" si="0"/>
        <v>-9172762077</v>
      </c>
      <c r="W71" s="10">
        <v>-0.53</v>
      </c>
    </row>
    <row r="72" spans="1:23" ht="21.95" customHeight="1" x14ac:dyDescent="0.2">
      <c r="A72" s="26" t="s">
        <v>30</v>
      </c>
      <c r="B72" s="26"/>
      <c r="D72" s="9">
        <v>0</v>
      </c>
      <c r="F72" s="9">
        <v>-636192000</v>
      </c>
      <c r="H72" s="9">
        <v>0</v>
      </c>
      <c r="J72" s="9">
        <v>-636192000</v>
      </c>
      <c r="L72" s="10">
        <v>1.03</v>
      </c>
      <c r="N72" s="9">
        <v>0</v>
      </c>
      <c r="P72" s="27">
        <v>786108060</v>
      </c>
      <c r="Q72" s="27"/>
      <c r="S72" s="9">
        <v>2316945114</v>
      </c>
      <c r="U72" s="9">
        <f t="shared" si="0"/>
        <v>3103053174</v>
      </c>
      <c r="W72" s="10">
        <v>0.18</v>
      </c>
    </row>
    <row r="73" spans="1:23" ht="21.95" customHeight="1" x14ac:dyDescent="0.2">
      <c r="A73" s="26" t="s">
        <v>23</v>
      </c>
      <c r="B73" s="26"/>
      <c r="D73" s="9">
        <v>0</v>
      </c>
      <c r="F73" s="9">
        <v>38970753283</v>
      </c>
      <c r="H73" s="9">
        <v>0</v>
      </c>
      <c r="J73" s="9">
        <v>38970753283</v>
      </c>
      <c r="L73" s="10">
        <v>-63.13</v>
      </c>
      <c r="N73" s="9">
        <v>40700000000</v>
      </c>
      <c r="P73" s="27">
        <v>106292789520</v>
      </c>
      <c r="Q73" s="27"/>
      <c r="S73" s="9">
        <v>225593733</v>
      </c>
      <c r="U73" s="9">
        <f t="shared" ref="U73:U91" si="1">N73+P73+S73</f>
        <v>147218383253</v>
      </c>
      <c r="W73" s="10">
        <v>8.52</v>
      </c>
    </row>
    <row r="74" spans="1:23" ht="21.95" customHeight="1" x14ac:dyDescent="0.2">
      <c r="A74" s="26" t="s">
        <v>28</v>
      </c>
      <c r="B74" s="26"/>
      <c r="D74" s="9">
        <v>0</v>
      </c>
      <c r="F74" s="9">
        <v>-5258259366</v>
      </c>
      <c r="H74" s="9">
        <v>0</v>
      </c>
      <c r="J74" s="9">
        <v>-5258259366</v>
      </c>
      <c r="L74" s="10">
        <v>8.52</v>
      </c>
      <c r="N74" s="9">
        <v>3584700000</v>
      </c>
      <c r="P74" s="27">
        <v>47784121985</v>
      </c>
      <c r="Q74" s="27"/>
      <c r="S74" s="9">
        <v>718808731</v>
      </c>
      <c r="U74" s="9">
        <f t="shared" si="1"/>
        <v>52087630716</v>
      </c>
      <c r="W74" s="10">
        <v>3.01</v>
      </c>
    </row>
    <row r="75" spans="1:23" ht="21.95" customHeight="1" x14ac:dyDescent="0.2">
      <c r="A75" s="26" t="s">
        <v>46</v>
      </c>
      <c r="B75" s="26"/>
      <c r="D75" s="9">
        <v>0</v>
      </c>
      <c r="F75" s="9">
        <v>-1829052000</v>
      </c>
      <c r="H75" s="9">
        <v>0</v>
      </c>
      <c r="J75" s="9">
        <v>-1829052000</v>
      </c>
      <c r="L75" s="10">
        <v>2.96</v>
      </c>
      <c r="N75" s="9">
        <v>0</v>
      </c>
      <c r="P75" s="27">
        <v>-1768426846</v>
      </c>
      <c r="Q75" s="27"/>
      <c r="S75" s="9">
        <v>-12188378521</v>
      </c>
      <c r="U75" s="9">
        <f t="shared" si="1"/>
        <v>-13956805367</v>
      </c>
      <c r="W75" s="10">
        <v>-0.81</v>
      </c>
    </row>
    <row r="76" spans="1:23" ht="21.95" customHeight="1" x14ac:dyDescent="0.2">
      <c r="A76" s="26" t="s">
        <v>139</v>
      </c>
      <c r="B76" s="26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27">
        <v>0</v>
      </c>
      <c r="Q76" s="27"/>
      <c r="S76" s="9">
        <v>1739483553</v>
      </c>
      <c r="U76" s="9">
        <f t="shared" si="1"/>
        <v>1739483553</v>
      </c>
      <c r="W76" s="10">
        <v>0.1</v>
      </c>
    </row>
    <row r="77" spans="1:23" ht="21.95" customHeight="1" x14ac:dyDescent="0.2">
      <c r="A77" s="26" t="s">
        <v>140</v>
      </c>
      <c r="B77" s="26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0</v>
      </c>
      <c r="P77" s="27">
        <v>0</v>
      </c>
      <c r="Q77" s="27"/>
      <c r="S77" s="9">
        <v>10526997011</v>
      </c>
      <c r="U77" s="9">
        <f t="shared" si="1"/>
        <v>10526997011</v>
      </c>
      <c r="W77" s="10">
        <v>0.61</v>
      </c>
    </row>
    <row r="78" spans="1:23" ht="21.95" customHeight="1" x14ac:dyDescent="0.2">
      <c r="A78" s="26" t="s">
        <v>141</v>
      </c>
      <c r="B78" s="26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0</v>
      </c>
      <c r="P78" s="27">
        <v>0</v>
      </c>
      <c r="Q78" s="27"/>
      <c r="S78" s="9">
        <v>0</v>
      </c>
      <c r="U78" s="9">
        <f t="shared" si="1"/>
        <v>0</v>
      </c>
      <c r="W78" s="10">
        <v>0</v>
      </c>
    </row>
    <row r="79" spans="1:23" ht="21.95" customHeight="1" x14ac:dyDescent="0.2">
      <c r="A79" s="26" t="s">
        <v>142</v>
      </c>
      <c r="B79" s="26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27">
        <v>0</v>
      </c>
      <c r="Q79" s="27"/>
      <c r="S79" s="9">
        <f>4326315466-787</f>
        <v>4326314679</v>
      </c>
      <c r="U79" s="9">
        <f t="shared" si="1"/>
        <v>4326314679</v>
      </c>
      <c r="W79" s="10">
        <v>0.25</v>
      </c>
    </row>
    <row r="80" spans="1:23" ht="21.95" customHeight="1" x14ac:dyDescent="0.2">
      <c r="A80" s="26" t="s">
        <v>56</v>
      </c>
      <c r="B80" s="26"/>
      <c r="D80" s="9">
        <v>3247916150</v>
      </c>
      <c r="F80" s="9">
        <v>-4372714163</v>
      </c>
      <c r="H80" s="9">
        <v>0</v>
      </c>
      <c r="J80" s="9">
        <v>-1124798013</v>
      </c>
      <c r="L80" s="10">
        <v>1.82</v>
      </c>
      <c r="N80" s="9">
        <v>3247916150</v>
      </c>
      <c r="P80" s="27">
        <v>-4813383233</v>
      </c>
      <c r="Q80" s="27"/>
      <c r="S80" s="9">
        <v>0</v>
      </c>
      <c r="U80" s="9">
        <f t="shared" si="1"/>
        <v>-1565467083</v>
      </c>
      <c r="W80" s="10">
        <v>-0.09</v>
      </c>
    </row>
    <row r="81" spans="1:23" ht="21.95" customHeight="1" x14ac:dyDescent="0.2">
      <c r="A81" s="26" t="s">
        <v>27</v>
      </c>
      <c r="B81" s="26"/>
      <c r="D81" s="9">
        <v>19125784915</v>
      </c>
      <c r="F81" s="9">
        <v>-33906949593</v>
      </c>
      <c r="H81" s="9">
        <v>0</v>
      </c>
      <c r="J81" s="9">
        <v>-14781164678</v>
      </c>
      <c r="L81" s="10">
        <v>23.94</v>
      </c>
      <c r="N81" s="9">
        <f>19125784915+5086</f>
        <v>19125790001</v>
      </c>
      <c r="P81" s="27">
        <v>-5870414132</v>
      </c>
      <c r="Q81" s="27"/>
      <c r="S81" s="9">
        <v>0</v>
      </c>
      <c r="U81" s="9">
        <f t="shared" si="1"/>
        <v>13255375869</v>
      </c>
      <c r="W81" s="10">
        <v>0.77</v>
      </c>
    </row>
    <row r="82" spans="1:23" ht="21.95" customHeight="1" x14ac:dyDescent="0.2">
      <c r="A82" s="26" t="s">
        <v>35</v>
      </c>
      <c r="B82" s="26"/>
      <c r="D82" s="9">
        <v>0</v>
      </c>
      <c r="F82" s="9">
        <v>-39849112378</v>
      </c>
      <c r="H82" s="9">
        <v>0</v>
      </c>
      <c r="J82" s="9">
        <v>-39849112378</v>
      </c>
      <c r="L82" s="10">
        <v>64.55</v>
      </c>
      <c r="N82" s="9">
        <v>0</v>
      </c>
      <c r="P82" s="27">
        <v>18479819041</v>
      </c>
      <c r="Q82" s="27"/>
      <c r="S82" s="9">
        <v>0</v>
      </c>
      <c r="U82" s="9">
        <f t="shared" si="1"/>
        <v>18479819041</v>
      </c>
      <c r="W82" s="10">
        <v>1.07</v>
      </c>
    </row>
    <row r="83" spans="1:23" ht="21.95" customHeight="1" x14ac:dyDescent="0.2">
      <c r="A83" s="26" t="s">
        <v>61</v>
      </c>
      <c r="B83" s="26"/>
      <c r="D83" s="9">
        <v>0</v>
      </c>
      <c r="F83" s="9">
        <v>1142144010</v>
      </c>
      <c r="H83" s="9">
        <v>0</v>
      </c>
      <c r="J83" s="9">
        <v>1142144010</v>
      </c>
      <c r="L83" s="10">
        <v>-1.85</v>
      </c>
      <c r="N83" s="9">
        <v>0</v>
      </c>
      <c r="P83" s="27">
        <v>1142144010</v>
      </c>
      <c r="Q83" s="27"/>
      <c r="S83" s="9">
        <v>0</v>
      </c>
      <c r="U83" s="9">
        <f t="shared" si="1"/>
        <v>1142144010</v>
      </c>
      <c r="W83" s="10">
        <v>7.0000000000000007E-2</v>
      </c>
    </row>
    <row r="84" spans="1:23" ht="21.95" customHeight="1" x14ac:dyDescent="0.2">
      <c r="A84" s="26" t="s">
        <v>37</v>
      </c>
      <c r="B84" s="26"/>
      <c r="D84" s="9">
        <v>0</v>
      </c>
      <c r="F84" s="9">
        <v>-5039499499</v>
      </c>
      <c r="H84" s="9">
        <v>0</v>
      </c>
      <c r="J84" s="9">
        <v>-5039499499</v>
      </c>
      <c r="L84" s="10">
        <v>8.16</v>
      </c>
      <c r="N84" s="9">
        <v>0</v>
      </c>
      <c r="P84" s="27">
        <v>-3045489584</v>
      </c>
      <c r="Q84" s="27"/>
      <c r="S84" s="9">
        <v>0</v>
      </c>
      <c r="U84" s="9">
        <f t="shared" si="1"/>
        <v>-3045489584</v>
      </c>
      <c r="W84" s="10">
        <v>-0.18</v>
      </c>
    </row>
    <row r="85" spans="1:23" ht="21.95" customHeight="1" x14ac:dyDescent="0.2">
      <c r="A85" s="26" t="s">
        <v>45</v>
      </c>
      <c r="B85" s="26"/>
      <c r="D85" s="9">
        <v>0</v>
      </c>
      <c r="F85" s="9">
        <v>2998849414</v>
      </c>
      <c r="H85" s="9">
        <v>0</v>
      </c>
      <c r="J85" s="9">
        <v>2998849414</v>
      </c>
      <c r="L85" s="10">
        <v>-4.8600000000000003</v>
      </c>
      <c r="N85" s="9">
        <v>0</v>
      </c>
      <c r="P85" s="27">
        <v>5655491840</v>
      </c>
      <c r="Q85" s="27"/>
      <c r="S85" s="9">
        <v>0</v>
      </c>
      <c r="U85" s="9">
        <f t="shared" si="1"/>
        <v>5655491840</v>
      </c>
      <c r="W85" s="10">
        <v>0.33</v>
      </c>
    </row>
    <row r="86" spans="1:23" ht="21.95" customHeight="1" x14ac:dyDescent="0.2">
      <c r="A86" s="26" t="s">
        <v>54</v>
      </c>
      <c r="B86" s="26"/>
      <c r="D86" s="9">
        <v>0</v>
      </c>
      <c r="F86" s="9">
        <v>-3936438000</v>
      </c>
      <c r="H86" s="9">
        <v>0</v>
      </c>
      <c r="J86" s="9">
        <v>-3936438000</v>
      </c>
      <c r="L86" s="10">
        <v>6.38</v>
      </c>
      <c r="N86" s="9">
        <v>0</v>
      </c>
      <c r="P86" s="27">
        <v>-1283436671</v>
      </c>
      <c r="Q86" s="27"/>
      <c r="S86" s="9">
        <v>0</v>
      </c>
      <c r="U86" s="9">
        <f t="shared" si="1"/>
        <v>-1283436671</v>
      </c>
      <c r="W86" s="10">
        <v>-7.0000000000000007E-2</v>
      </c>
    </row>
    <row r="87" spans="1:23" ht="21.95" customHeight="1" x14ac:dyDescent="0.2">
      <c r="A87" s="26" t="s">
        <v>39</v>
      </c>
      <c r="B87" s="26"/>
      <c r="D87" s="9">
        <v>0</v>
      </c>
      <c r="F87" s="9">
        <v>3936438000</v>
      </c>
      <c r="H87" s="9">
        <v>0</v>
      </c>
      <c r="J87" s="9">
        <v>3936438000</v>
      </c>
      <c r="L87" s="10">
        <v>-6.38</v>
      </c>
      <c r="N87" s="9">
        <v>0</v>
      </c>
      <c r="P87" s="27">
        <v>37548393160</v>
      </c>
      <c r="Q87" s="27"/>
      <c r="S87" s="9">
        <v>0</v>
      </c>
      <c r="U87" s="9">
        <f t="shared" si="1"/>
        <v>37548393160</v>
      </c>
      <c r="W87" s="10">
        <v>2.17</v>
      </c>
    </row>
    <row r="88" spans="1:23" ht="21.95" customHeight="1" x14ac:dyDescent="0.2">
      <c r="A88" s="26" t="s">
        <v>40</v>
      </c>
      <c r="B88" s="26"/>
      <c r="D88" s="9">
        <v>0</v>
      </c>
      <c r="F88" s="9">
        <v>-18868037717</v>
      </c>
      <c r="H88" s="9">
        <v>0</v>
      </c>
      <c r="J88" s="9">
        <v>-18868037717</v>
      </c>
      <c r="L88" s="10">
        <v>30.56</v>
      </c>
      <c r="N88" s="9">
        <v>0</v>
      </c>
      <c r="P88" s="27">
        <v>-5158878945</v>
      </c>
      <c r="Q88" s="27"/>
      <c r="S88" s="9">
        <v>0</v>
      </c>
      <c r="U88" s="9">
        <f t="shared" si="1"/>
        <v>-5158878945</v>
      </c>
      <c r="W88" s="10">
        <v>-0.3</v>
      </c>
    </row>
    <row r="89" spans="1:23" ht="21.95" customHeight="1" x14ac:dyDescent="0.2">
      <c r="A89" s="26" t="s">
        <v>60</v>
      </c>
      <c r="B89" s="26"/>
      <c r="D89" s="9">
        <v>0</v>
      </c>
      <c r="F89" s="9">
        <v>0</v>
      </c>
      <c r="H89" s="9">
        <v>0</v>
      </c>
      <c r="J89" s="9">
        <v>0</v>
      </c>
      <c r="L89" s="10">
        <v>0</v>
      </c>
      <c r="N89" s="9">
        <v>0</v>
      </c>
      <c r="P89" s="27">
        <v>0</v>
      </c>
      <c r="Q89" s="27"/>
      <c r="S89" s="9">
        <v>0</v>
      </c>
      <c r="U89" s="9">
        <f t="shared" si="1"/>
        <v>0</v>
      </c>
      <c r="W89" s="10">
        <v>0</v>
      </c>
    </row>
    <row r="90" spans="1:23" ht="21.95" customHeight="1" x14ac:dyDescent="0.2">
      <c r="A90" s="26" t="s">
        <v>62</v>
      </c>
      <c r="B90" s="26"/>
      <c r="D90" s="9">
        <v>0</v>
      </c>
      <c r="F90" s="9">
        <v>-6249402457</v>
      </c>
      <c r="H90" s="9">
        <v>0</v>
      </c>
      <c r="J90" s="9">
        <v>-6249402457</v>
      </c>
      <c r="L90" s="10">
        <v>10.119999999999999</v>
      </c>
      <c r="N90" s="9">
        <v>0</v>
      </c>
      <c r="P90" s="27">
        <v>-6249402457</v>
      </c>
      <c r="Q90" s="27"/>
      <c r="S90" s="9">
        <v>0</v>
      </c>
      <c r="U90" s="9">
        <f t="shared" si="1"/>
        <v>-6249402457</v>
      </c>
      <c r="W90" s="10">
        <v>-0.36</v>
      </c>
    </row>
    <row r="91" spans="1:23" ht="21.95" customHeight="1" x14ac:dyDescent="0.2">
      <c r="A91" s="28" t="s">
        <v>21</v>
      </c>
      <c r="B91" s="28"/>
      <c r="D91" s="13">
        <v>0</v>
      </c>
      <c r="F91" s="13">
        <v>-2944638309</v>
      </c>
      <c r="H91" s="13">
        <v>0</v>
      </c>
      <c r="J91" s="13">
        <v>-2944638309</v>
      </c>
      <c r="L91" s="14">
        <v>4.7699999999999996</v>
      </c>
      <c r="N91" s="13">
        <v>0</v>
      </c>
      <c r="P91" s="27">
        <v>-9137328165</v>
      </c>
      <c r="Q91" s="27"/>
      <c r="S91" s="13">
        <v>0</v>
      </c>
      <c r="U91" s="9">
        <f t="shared" si="1"/>
        <v>-9137328165</v>
      </c>
      <c r="W91" s="14">
        <v>-0.53</v>
      </c>
    </row>
    <row r="92" spans="1:23" ht="21.95" customHeight="1" thickBot="1" x14ac:dyDescent="0.25">
      <c r="A92" s="29" t="s">
        <v>64</v>
      </c>
      <c r="B92" s="29"/>
      <c r="D92" s="16">
        <f>SUM(D8:D91)</f>
        <v>22373701065</v>
      </c>
      <c r="F92" s="16">
        <f t="shared" ref="F92" si="2">SUM(F8:F91)</f>
        <v>-83020236314</v>
      </c>
      <c r="H92" s="16">
        <f t="shared" ref="H92" si="3">SUM(H8:H91)</f>
        <v>-959110843</v>
      </c>
      <c r="I92" s="16">
        <f>SUM(I8:I91)</f>
        <v>0</v>
      </c>
      <c r="J92" s="16">
        <f>SUM(J8:J91)</f>
        <v>-61605646092</v>
      </c>
      <c r="L92" s="17">
        <v>103.15</v>
      </c>
      <c r="N92" s="16">
        <f>SUM(N8:N91)</f>
        <v>597202083681</v>
      </c>
      <c r="P92" s="30">
        <f>SUM(P8:Q91)</f>
        <v>1028892406240</v>
      </c>
      <c r="Q92" s="30"/>
      <c r="S92" s="16">
        <f>SUM(S8:S91)</f>
        <v>52639449765</v>
      </c>
      <c r="U92" s="16">
        <f>SUM(U8:U91)</f>
        <v>1678733939686</v>
      </c>
      <c r="W92" s="17">
        <v>97.16</v>
      </c>
    </row>
    <row r="93" spans="1:23" ht="13.5" thickTop="1" x14ac:dyDescent="0.2"/>
    <row r="94" spans="1:23" x14ac:dyDescent="0.2">
      <c r="D94" s="19"/>
      <c r="F94" s="19"/>
      <c r="H94" s="19"/>
      <c r="S94" s="19"/>
    </row>
    <row r="95" spans="1:23" x14ac:dyDescent="0.2">
      <c r="Q95" s="19"/>
      <c r="S95" s="19"/>
    </row>
    <row r="96" spans="1:23" x14ac:dyDescent="0.2">
      <c r="N96" s="19"/>
      <c r="U96" s="19"/>
    </row>
  </sheetData>
  <mergeCells count="178">
    <mergeCell ref="A89:B89"/>
    <mergeCell ref="P89:Q89"/>
    <mergeCell ref="A90:B90"/>
    <mergeCell ref="P90:Q90"/>
    <mergeCell ref="A91:B91"/>
    <mergeCell ref="P91:Q91"/>
    <mergeCell ref="A92:B92"/>
    <mergeCell ref="P92:Q92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rightToLeft="1" view="pageBreakPreview" zoomScale="115" zoomScaleNormal="100" zoomScaleSheetLayoutView="115" workbookViewId="0">
      <selection activeCell="G8" sqref="G8"/>
    </sheetView>
  </sheetViews>
  <sheetFormatPr defaultRowHeight="12.75" x14ac:dyDescent="0.2"/>
  <cols>
    <col min="1" max="1" width="5.140625" customWidth="1"/>
    <col min="2" max="2" width="53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95" customHeight="1" x14ac:dyDescent="0.2">
      <c r="A2" s="20" t="s">
        <v>82</v>
      </c>
      <c r="B2" s="20"/>
      <c r="C2" s="20"/>
      <c r="D2" s="20"/>
      <c r="E2" s="20"/>
      <c r="F2" s="20"/>
    </row>
    <row r="3" spans="1:6" ht="21.95" customHeight="1" x14ac:dyDescent="0.2">
      <c r="A3" s="20" t="s">
        <v>2</v>
      </c>
      <c r="B3" s="20"/>
      <c r="C3" s="20"/>
      <c r="D3" s="20"/>
      <c r="E3" s="20"/>
      <c r="F3" s="20"/>
    </row>
    <row r="4" spans="1:6" ht="14.65" customHeight="1" x14ac:dyDescent="0.2"/>
    <row r="5" spans="1:6" ht="14.65" customHeight="1" x14ac:dyDescent="0.2">
      <c r="A5" s="1" t="s">
        <v>143</v>
      </c>
      <c r="B5" s="21" t="s">
        <v>144</v>
      </c>
      <c r="C5" s="21"/>
      <c r="D5" s="21"/>
      <c r="E5" s="21"/>
      <c r="F5" s="21"/>
    </row>
    <row r="6" spans="1:6" ht="14.65" customHeight="1" x14ac:dyDescent="0.2">
      <c r="A6" s="22" t="s">
        <v>145</v>
      </c>
      <c r="B6" s="22"/>
      <c r="D6" s="22" t="s">
        <v>97</v>
      </c>
      <c r="E6" s="22"/>
      <c r="F6" s="2" t="s">
        <v>98</v>
      </c>
    </row>
    <row r="7" spans="1:6" ht="21.95" customHeight="1" x14ac:dyDescent="0.2">
      <c r="A7" s="24" t="s">
        <v>72</v>
      </c>
      <c r="B7" s="24"/>
      <c r="D7" s="6">
        <v>893212</v>
      </c>
      <c r="F7" s="6">
        <v>38193575</v>
      </c>
    </row>
    <row r="8" spans="1:6" ht="21.95" customHeight="1" x14ac:dyDescent="0.2">
      <c r="A8" s="26" t="s">
        <v>74</v>
      </c>
      <c r="B8" s="26"/>
      <c r="D8" s="9">
        <v>1950</v>
      </c>
      <c r="F8" s="9">
        <v>17583</v>
      </c>
    </row>
    <row r="9" spans="1:6" ht="21.95" customHeight="1" x14ac:dyDescent="0.2">
      <c r="A9" s="26" t="s">
        <v>75</v>
      </c>
      <c r="B9" s="26"/>
      <c r="D9" s="9">
        <v>89801</v>
      </c>
      <c r="F9" s="9">
        <v>833274</v>
      </c>
    </row>
    <row r="10" spans="1:6" ht="21.95" customHeight="1" x14ac:dyDescent="0.2">
      <c r="A10" s="26" t="s">
        <v>76</v>
      </c>
      <c r="B10" s="26"/>
      <c r="D10" s="9">
        <v>2170</v>
      </c>
      <c r="F10" s="9">
        <v>32204</v>
      </c>
    </row>
    <row r="11" spans="1:6" ht="21.95" customHeight="1" x14ac:dyDescent="0.2">
      <c r="A11" s="28" t="s">
        <v>80</v>
      </c>
      <c r="B11" s="28"/>
      <c r="D11" s="13">
        <v>15448931</v>
      </c>
      <c r="F11" s="13">
        <v>66269662</v>
      </c>
    </row>
    <row r="12" spans="1:6" ht="21.95" customHeight="1" thickBot="1" x14ac:dyDescent="0.25">
      <c r="A12" s="29" t="s">
        <v>64</v>
      </c>
      <c r="B12" s="29"/>
      <c r="D12" s="16">
        <v>16436064</v>
      </c>
      <c r="F12" s="16">
        <v>105346298</v>
      </c>
    </row>
  </sheetData>
  <mergeCells count="12">
    <mergeCell ref="A11:B11"/>
    <mergeCell ref="A12:B12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="115" zoomScaleNormal="100" zoomScaleSheetLayoutView="115" workbookViewId="0">
      <selection activeCell="D21" sqref="D2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95" customHeight="1" x14ac:dyDescent="0.2">
      <c r="A2" s="20" t="s">
        <v>82</v>
      </c>
      <c r="B2" s="20"/>
      <c r="C2" s="20"/>
      <c r="D2" s="20"/>
      <c r="E2" s="20"/>
      <c r="F2" s="20"/>
    </row>
    <row r="3" spans="1:6" ht="21.95" customHeight="1" x14ac:dyDescent="0.2">
      <c r="A3" s="20" t="s">
        <v>2</v>
      </c>
      <c r="B3" s="20"/>
      <c r="C3" s="20"/>
      <c r="D3" s="20"/>
      <c r="E3" s="20"/>
      <c r="F3" s="20"/>
    </row>
    <row r="4" spans="1:6" ht="14.65" customHeight="1" x14ac:dyDescent="0.2"/>
    <row r="5" spans="1:6" ht="29.1" customHeight="1" x14ac:dyDescent="0.2">
      <c r="A5" s="1" t="s">
        <v>146</v>
      </c>
      <c r="B5" s="21" t="s">
        <v>94</v>
      </c>
      <c r="C5" s="21"/>
      <c r="D5" s="21"/>
      <c r="E5" s="21"/>
      <c r="F5" s="21"/>
    </row>
    <row r="6" spans="1:6" ht="14.65" customHeight="1" x14ac:dyDescent="0.2">
      <c r="D6" s="2" t="s">
        <v>97</v>
      </c>
      <c r="F6" s="2" t="s">
        <v>9</v>
      </c>
    </row>
    <row r="7" spans="1:6" ht="14.65" customHeight="1" x14ac:dyDescent="0.2">
      <c r="A7" s="22" t="s">
        <v>94</v>
      </c>
      <c r="B7" s="22"/>
      <c r="D7" s="4" t="s">
        <v>69</v>
      </c>
      <c r="F7" s="4" t="s">
        <v>69</v>
      </c>
    </row>
    <row r="8" spans="1:6" ht="21.95" customHeight="1" x14ac:dyDescent="0.2">
      <c r="A8" s="24" t="s">
        <v>94</v>
      </c>
      <c r="B8" s="24"/>
      <c r="D8" s="6">
        <v>2853</v>
      </c>
      <c r="F8" s="6">
        <v>3036099583</v>
      </c>
    </row>
    <row r="9" spans="1:6" ht="21.95" customHeight="1" x14ac:dyDescent="0.2">
      <c r="A9" s="26" t="s">
        <v>147</v>
      </c>
      <c r="B9" s="26"/>
      <c r="D9" s="9">
        <v>0</v>
      </c>
      <c r="F9" s="9">
        <v>815</v>
      </c>
    </row>
    <row r="10" spans="1:6" ht="21.95" customHeight="1" x14ac:dyDescent="0.2">
      <c r="A10" s="28" t="s">
        <v>148</v>
      </c>
      <c r="B10" s="28"/>
      <c r="D10" s="13">
        <v>45550567</v>
      </c>
      <c r="F10" s="13">
        <v>1483450322</v>
      </c>
    </row>
    <row r="11" spans="1:6" ht="21.95" customHeight="1" x14ac:dyDescent="0.2">
      <c r="A11" s="29" t="s">
        <v>64</v>
      </c>
      <c r="B11" s="29"/>
      <c r="D11" s="16">
        <v>45553420</v>
      </c>
      <c r="F11" s="16">
        <v>4519550720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0"/>
  <sheetViews>
    <sheetView rightToLeft="1" view="pageBreakPreview" topLeftCell="A13" zoomScale="60" zoomScaleNormal="100" workbookViewId="0">
      <selection activeCell="Q55" sqref="Q55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1.7109375" bestFit="1" customWidth="1"/>
    <col min="4" max="4" width="1.28515625" customWidth="1"/>
    <col min="5" max="5" width="13.5703125" bestFit="1" customWidth="1"/>
    <col min="6" max="6" width="1.28515625" customWidth="1"/>
    <col min="7" max="7" width="9.5703125" bestFit="1" customWidth="1"/>
    <col min="8" max="8" width="1.28515625" customWidth="1"/>
    <col min="9" max="9" width="16" bestFit="1" customWidth="1"/>
    <col min="10" max="10" width="1.28515625" customWidth="1"/>
    <col min="11" max="11" width="14.7109375" bestFit="1" customWidth="1"/>
    <col min="12" max="12" width="1.28515625" customWidth="1"/>
    <col min="13" max="13" width="16" bestFit="1" customWidth="1"/>
    <col min="14" max="14" width="1.28515625" customWidth="1"/>
    <col min="15" max="15" width="17.14062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65" customHeight="1" x14ac:dyDescent="0.2"/>
    <row r="5" spans="1:19" ht="14.65" customHeight="1" x14ac:dyDescent="0.2">
      <c r="A5" s="21" t="s">
        <v>100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65" customHeight="1" x14ac:dyDescent="0.2">
      <c r="A6" s="22" t="s">
        <v>65</v>
      </c>
      <c r="C6" s="22" t="s">
        <v>149</v>
      </c>
      <c r="D6" s="22"/>
      <c r="E6" s="22"/>
      <c r="F6" s="22"/>
      <c r="G6" s="22"/>
      <c r="I6" s="22" t="s">
        <v>97</v>
      </c>
      <c r="J6" s="22"/>
      <c r="K6" s="22"/>
      <c r="L6" s="22"/>
      <c r="M6" s="22"/>
      <c r="O6" s="22" t="s">
        <v>98</v>
      </c>
      <c r="P6" s="22"/>
      <c r="Q6" s="22"/>
      <c r="R6" s="22"/>
      <c r="S6" s="22"/>
    </row>
    <row r="7" spans="1:19" ht="29.1" customHeight="1" x14ac:dyDescent="0.2">
      <c r="A7" s="22"/>
      <c r="C7" s="18" t="s">
        <v>150</v>
      </c>
      <c r="D7" s="3"/>
      <c r="E7" s="18" t="s">
        <v>151</v>
      </c>
      <c r="F7" s="3"/>
      <c r="G7" s="18" t="s">
        <v>152</v>
      </c>
      <c r="I7" s="18" t="s">
        <v>153</v>
      </c>
      <c r="J7" s="3"/>
      <c r="K7" s="18" t="s">
        <v>154</v>
      </c>
      <c r="L7" s="3"/>
      <c r="M7" s="18" t="s">
        <v>155</v>
      </c>
      <c r="O7" s="18" t="s">
        <v>153</v>
      </c>
      <c r="P7" s="3"/>
      <c r="Q7" s="18" t="s">
        <v>154</v>
      </c>
      <c r="R7" s="3"/>
      <c r="S7" s="18" t="s">
        <v>155</v>
      </c>
    </row>
    <row r="8" spans="1:19" ht="21.95" customHeight="1" x14ac:dyDescent="0.2">
      <c r="A8" s="5" t="s">
        <v>55</v>
      </c>
      <c r="C8" s="5" t="s">
        <v>156</v>
      </c>
      <c r="E8" s="6">
        <v>12000064</v>
      </c>
      <c r="G8" s="6">
        <v>1540</v>
      </c>
      <c r="I8" s="6">
        <v>0</v>
      </c>
      <c r="K8" s="6">
        <v>0</v>
      </c>
      <c r="M8" s="6">
        <v>0</v>
      </c>
      <c r="O8" s="6">
        <v>18480098560</v>
      </c>
      <c r="Q8" s="6">
        <v>0</v>
      </c>
      <c r="S8" s="6">
        <v>18480098560</v>
      </c>
    </row>
    <row r="9" spans="1:19" ht="21.95" customHeight="1" x14ac:dyDescent="0.2">
      <c r="A9" s="8" t="s">
        <v>103</v>
      </c>
      <c r="C9" s="8" t="s">
        <v>157</v>
      </c>
      <c r="E9" s="9">
        <v>5000000</v>
      </c>
      <c r="G9" s="9">
        <v>300</v>
      </c>
      <c r="I9" s="9">
        <v>0</v>
      </c>
      <c r="K9" s="9">
        <v>0</v>
      </c>
      <c r="M9" s="9">
        <v>0</v>
      </c>
      <c r="O9" s="9">
        <v>1500000000</v>
      </c>
      <c r="Q9" s="9">
        <v>0</v>
      </c>
      <c r="S9" s="9">
        <v>1500000000</v>
      </c>
    </row>
    <row r="10" spans="1:19" ht="21.95" customHeight="1" x14ac:dyDescent="0.2">
      <c r="A10" s="8" t="s">
        <v>28</v>
      </c>
      <c r="C10" s="8" t="s">
        <v>158</v>
      </c>
      <c r="E10" s="9">
        <v>5690000</v>
      </c>
      <c r="G10" s="9">
        <v>630</v>
      </c>
      <c r="I10" s="9">
        <v>0</v>
      </c>
      <c r="K10" s="9">
        <v>0</v>
      </c>
      <c r="M10" s="9">
        <v>0</v>
      </c>
      <c r="O10" s="9">
        <v>3584700000</v>
      </c>
      <c r="Q10" s="9">
        <v>0</v>
      </c>
      <c r="S10" s="9">
        <v>3584700000</v>
      </c>
    </row>
    <row r="11" spans="1:19" ht="21.95" customHeight="1" x14ac:dyDescent="0.2">
      <c r="A11" s="8" t="s">
        <v>29</v>
      </c>
      <c r="C11" s="8" t="s">
        <v>159</v>
      </c>
      <c r="E11" s="9">
        <v>3000000</v>
      </c>
      <c r="G11" s="9">
        <v>350</v>
      </c>
      <c r="I11" s="9">
        <v>0</v>
      </c>
      <c r="K11" s="9">
        <v>0</v>
      </c>
      <c r="M11" s="9">
        <v>0</v>
      </c>
      <c r="O11" s="9">
        <v>1050000000</v>
      </c>
      <c r="Q11" s="9">
        <v>0</v>
      </c>
      <c r="S11" s="9">
        <v>1050000000</v>
      </c>
    </row>
    <row r="12" spans="1:19" ht="21.95" customHeight="1" x14ac:dyDescent="0.2">
      <c r="A12" s="8" t="s">
        <v>19</v>
      </c>
      <c r="C12" s="8" t="s">
        <v>159</v>
      </c>
      <c r="E12" s="9">
        <v>125000000</v>
      </c>
      <c r="G12" s="9">
        <v>82</v>
      </c>
      <c r="I12" s="9">
        <v>0</v>
      </c>
      <c r="K12" s="9">
        <v>0</v>
      </c>
      <c r="M12" s="9">
        <v>0</v>
      </c>
      <c r="O12" s="9">
        <v>10250000000</v>
      </c>
      <c r="Q12" s="9">
        <v>0</v>
      </c>
      <c r="S12" s="9">
        <v>10250000000</v>
      </c>
    </row>
    <row r="13" spans="1:19" ht="21.95" customHeight="1" x14ac:dyDescent="0.2">
      <c r="A13" s="8" t="s">
        <v>127</v>
      </c>
      <c r="C13" s="8" t="s">
        <v>160</v>
      </c>
      <c r="E13" s="9">
        <v>1000000</v>
      </c>
      <c r="G13" s="9">
        <v>500</v>
      </c>
      <c r="I13" s="9">
        <v>0</v>
      </c>
      <c r="K13" s="9">
        <v>0</v>
      </c>
      <c r="M13" s="9">
        <v>0</v>
      </c>
      <c r="O13" s="9">
        <v>500000000</v>
      </c>
      <c r="Q13" s="9">
        <v>0</v>
      </c>
      <c r="S13" s="9">
        <v>500000000</v>
      </c>
    </row>
    <row r="14" spans="1:19" ht="21.95" customHeight="1" x14ac:dyDescent="0.2">
      <c r="A14" s="8" t="s">
        <v>36</v>
      </c>
      <c r="C14" s="8" t="s">
        <v>161</v>
      </c>
      <c r="E14" s="9">
        <v>15000000</v>
      </c>
      <c r="G14" s="9">
        <v>2920</v>
      </c>
      <c r="I14" s="9">
        <v>0</v>
      </c>
      <c r="K14" s="9">
        <v>0</v>
      </c>
      <c r="M14" s="9">
        <v>0</v>
      </c>
      <c r="O14" s="9">
        <v>43800000000</v>
      </c>
      <c r="Q14" s="9">
        <v>0</v>
      </c>
      <c r="S14" s="9">
        <v>43800000000</v>
      </c>
    </row>
    <row r="15" spans="1:19" ht="21.95" customHeight="1" x14ac:dyDescent="0.2">
      <c r="A15" s="8" t="s">
        <v>34</v>
      </c>
      <c r="C15" s="8" t="s">
        <v>162</v>
      </c>
      <c r="E15" s="9">
        <v>3408392</v>
      </c>
      <c r="G15" s="9">
        <v>6500</v>
      </c>
      <c r="I15" s="9">
        <v>0</v>
      </c>
      <c r="K15" s="9">
        <v>0</v>
      </c>
      <c r="M15" s="9">
        <v>0</v>
      </c>
      <c r="O15" s="9">
        <v>22154548000</v>
      </c>
      <c r="Q15" s="9">
        <v>0</v>
      </c>
      <c r="S15" s="9">
        <v>22154548000</v>
      </c>
    </row>
    <row r="16" spans="1:19" ht="21.95" customHeight="1" x14ac:dyDescent="0.2">
      <c r="A16" s="8" t="s">
        <v>52</v>
      </c>
      <c r="C16" s="8" t="s">
        <v>163</v>
      </c>
      <c r="E16" s="9">
        <v>40598707</v>
      </c>
      <c r="G16" s="9">
        <v>370</v>
      </c>
      <c r="I16" s="9">
        <v>0</v>
      </c>
      <c r="K16" s="9">
        <v>0</v>
      </c>
      <c r="M16" s="9">
        <v>0</v>
      </c>
      <c r="O16" s="9">
        <v>15021521590</v>
      </c>
      <c r="Q16" s="9">
        <v>0</v>
      </c>
      <c r="S16" s="9">
        <v>15021521590</v>
      </c>
    </row>
    <row r="17" spans="1:19" ht="21.95" customHeight="1" x14ac:dyDescent="0.2">
      <c r="A17" s="8" t="s">
        <v>48</v>
      </c>
      <c r="C17" s="8" t="s">
        <v>161</v>
      </c>
      <c r="E17" s="9">
        <v>57500000</v>
      </c>
      <c r="G17" s="9">
        <v>70</v>
      </c>
      <c r="I17" s="9">
        <v>0</v>
      </c>
      <c r="K17" s="9">
        <v>0</v>
      </c>
      <c r="M17" s="9">
        <v>0</v>
      </c>
      <c r="O17" s="9">
        <v>4025000000</v>
      </c>
      <c r="Q17" s="9">
        <v>0</v>
      </c>
      <c r="S17" s="9">
        <v>4025000000</v>
      </c>
    </row>
    <row r="18" spans="1:19" ht="21.95" customHeight="1" x14ac:dyDescent="0.2">
      <c r="A18" s="8" t="s">
        <v>33</v>
      </c>
      <c r="C18" s="8" t="s">
        <v>164</v>
      </c>
      <c r="E18" s="9">
        <v>12000000</v>
      </c>
      <c r="G18" s="9">
        <v>6500</v>
      </c>
      <c r="I18" s="9">
        <v>0</v>
      </c>
      <c r="K18" s="9">
        <v>0</v>
      </c>
      <c r="M18" s="9">
        <v>0</v>
      </c>
      <c r="O18" s="9">
        <v>78000000000</v>
      </c>
      <c r="Q18" s="9">
        <v>0</v>
      </c>
      <c r="S18" s="9">
        <v>78000000000</v>
      </c>
    </row>
    <row r="19" spans="1:19" ht="21.95" customHeight="1" x14ac:dyDescent="0.2">
      <c r="A19" s="8" t="s">
        <v>120</v>
      </c>
      <c r="C19" s="8" t="s">
        <v>165</v>
      </c>
      <c r="E19" s="9">
        <v>1250000</v>
      </c>
      <c r="G19" s="9">
        <v>1000</v>
      </c>
      <c r="I19" s="9">
        <v>0</v>
      </c>
      <c r="K19" s="9">
        <v>0</v>
      </c>
      <c r="M19" s="9">
        <v>0</v>
      </c>
      <c r="O19" s="9">
        <v>1250000000</v>
      </c>
      <c r="Q19" s="9">
        <v>0</v>
      </c>
      <c r="S19" s="9">
        <v>1250000000</v>
      </c>
    </row>
    <row r="20" spans="1:19" ht="21.95" customHeight="1" x14ac:dyDescent="0.2">
      <c r="A20" s="8" t="s">
        <v>22</v>
      </c>
      <c r="C20" s="8" t="s">
        <v>164</v>
      </c>
      <c r="E20" s="9">
        <v>23963559</v>
      </c>
      <c r="G20" s="9">
        <v>1680</v>
      </c>
      <c r="I20" s="9">
        <v>0</v>
      </c>
      <c r="K20" s="9">
        <v>0</v>
      </c>
      <c r="M20" s="9">
        <v>0</v>
      </c>
      <c r="O20" s="9">
        <v>40258779120</v>
      </c>
      <c r="Q20" s="9">
        <v>0</v>
      </c>
      <c r="S20" s="9">
        <v>40258779120</v>
      </c>
    </row>
    <row r="21" spans="1:19" ht="21.95" customHeight="1" x14ac:dyDescent="0.2">
      <c r="A21" s="8" t="s">
        <v>56</v>
      </c>
      <c r="C21" s="8" t="s">
        <v>166</v>
      </c>
      <c r="E21" s="9">
        <v>4333521</v>
      </c>
      <c r="G21" s="9">
        <v>750</v>
      </c>
      <c r="I21" s="9">
        <v>3250140750</v>
      </c>
      <c r="K21" s="9">
        <v>2224600</v>
      </c>
      <c r="M21" s="9">
        <v>3247916150</v>
      </c>
      <c r="O21" s="9">
        <v>3250140750</v>
      </c>
      <c r="Q21" s="9">
        <v>2224600</v>
      </c>
      <c r="S21" s="9">
        <v>3247916150</v>
      </c>
    </row>
    <row r="22" spans="1:19" ht="21.95" customHeight="1" x14ac:dyDescent="0.2">
      <c r="A22" s="8" t="s">
        <v>108</v>
      </c>
      <c r="C22" s="8" t="s">
        <v>164</v>
      </c>
      <c r="E22" s="9">
        <v>10000000</v>
      </c>
      <c r="G22" s="9">
        <v>610</v>
      </c>
      <c r="I22" s="9">
        <v>0</v>
      </c>
      <c r="K22" s="9">
        <v>0</v>
      </c>
      <c r="M22" s="9">
        <v>0</v>
      </c>
      <c r="O22" s="9">
        <v>6100000000</v>
      </c>
      <c r="Q22" s="9">
        <v>0</v>
      </c>
      <c r="S22" s="9">
        <v>6100000000</v>
      </c>
    </row>
    <row r="23" spans="1:19" ht="21.95" customHeight="1" x14ac:dyDescent="0.2">
      <c r="A23" s="8" t="s">
        <v>44</v>
      </c>
      <c r="C23" s="8" t="s">
        <v>161</v>
      </c>
      <c r="E23" s="9">
        <v>100000000</v>
      </c>
      <c r="G23" s="9">
        <v>400</v>
      </c>
      <c r="I23" s="9">
        <v>0</v>
      </c>
      <c r="K23" s="9">
        <v>0</v>
      </c>
      <c r="M23" s="9">
        <v>0</v>
      </c>
      <c r="O23" s="9">
        <v>40000000000</v>
      </c>
      <c r="Q23" s="9">
        <v>0</v>
      </c>
      <c r="S23" s="9">
        <v>40000000000</v>
      </c>
    </row>
    <row r="24" spans="1:19" ht="21.95" customHeight="1" x14ac:dyDescent="0.2">
      <c r="A24" s="8" t="s">
        <v>126</v>
      </c>
      <c r="C24" s="8" t="s">
        <v>158</v>
      </c>
      <c r="E24" s="9">
        <v>1000000</v>
      </c>
      <c r="G24" s="9">
        <v>187</v>
      </c>
      <c r="I24" s="9">
        <v>0</v>
      </c>
      <c r="K24" s="9">
        <v>0</v>
      </c>
      <c r="M24" s="9">
        <v>0</v>
      </c>
      <c r="O24" s="9">
        <v>187000000</v>
      </c>
      <c r="Q24" s="9">
        <v>0</v>
      </c>
      <c r="S24" s="9">
        <v>187000000</v>
      </c>
    </row>
    <row r="25" spans="1:19" ht="21.95" customHeight="1" x14ac:dyDescent="0.2">
      <c r="A25" s="8" t="s">
        <v>59</v>
      </c>
      <c r="C25" s="8" t="s">
        <v>161</v>
      </c>
      <c r="E25" s="9">
        <v>5000000</v>
      </c>
      <c r="G25" s="9">
        <v>960</v>
      </c>
      <c r="I25" s="9">
        <v>0</v>
      </c>
      <c r="K25" s="9">
        <v>0</v>
      </c>
      <c r="M25" s="9">
        <v>0</v>
      </c>
      <c r="O25" s="9">
        <v>4800000000</v>
      </c>
      <c r="Q25" s="9">
        <v>0</v>
      </c>
      <c r="S25" s="9">
        <v>4800000000</v>
      </c>
    </row>
    <row r="26" spans="1:19" ht="21.95" customHeight="1" x14ac:dyDescent="0.2">
      <c r="A26" s="8" t="s">
        <v>57</v>
      </c>
      <c r="C26" s="8" t="s">
        <v>157</v>
      </c>
      <c r="E26" s="9">
        <v>20345585</v>
      </c>
      <c r="G26" s="9">
        <v>682</v>
      </c>
      <c r="I26" s="9">
        <v>0</v>
      </c>
      <c r="K26" s="9">
        <v>0</v>
      </c>
      <c r="M26" s="9">
        <v>0</v>
      </c>
      <c r="O26" s="9">
        <v>13875688970</v>
      </c>
      <c r="Q26" s="9">
        <v>0</v>
      </c>
      <c r="S26" s="9">
        <v>13875688970</v>
      </c>
    </row>
    <row r="27" spans="1:19" ht="21.95" customHeight="1" x14ac:dyDescent="0.2">
      <c r="A27" s="8" t="s">
        <v>20</v>
      </c>
      <c r="C27" s="8" t="s">
        <v>167</v>
      </c>
      <c r="E27" s="9">
        <v>31084511</v>
      </c>
      <c r="G27" s="9">
        <v>90</v>
      </c>
      <c r="I27" s="9">
        <v>0</v>
      </c>
      <c r="K27" s="9">
        <v>0</v>
      </c>
      <c r="M27" s="9">
        <v>0</v>
      </c>
      <c r="O27" s="9">
        <v>2797605990</v>
      </c>
      <c r="Q27" s="9">
        <v>0</v>
      </c>
      <c r="S27" s="9">
        <v>2797605990</v>
      </c>
    </row>
    <row r="28" spans="1:19" ht="21.95" customHeight="1" x14ac:dyDescent="0.2">
      <c r="A28" s="8" t="s">
        <v>27</v>
      </c>
      <c r="C28" s="8" t="s">
        <v>168</v>
      </c>
      <c r="E28" s="9">
        <v>16467000</v>
      </c>
      <c r="G28" s="9">
        <v>1350</v>
      </c>
      <c r="I28" s="9">
        <v>22230450000</v>
      </c>
      <c r="K28" s="9">
        <v>3104665085</v>
      </c>
      <c r="M28" s="9">
        <v>19125784915</v>
      </c>
      <c r="O28" s="9">
        <v>22230450000</v>
      </c>
      <c r="Q28" s="9">
        <v>3104665085</v>
      </c>
      <c r="S28" s="9">
        <v>19125784915</v>
      </c>
    </row>
    <row r="29" spans="1:19" ht="21.95" customHeight="1" x14ac:dyDescent="0.2">
      <c r="A29" s="8" t="s">
        <v>23</v>
      </c>
      <c r="C29" s="8" t="s">
        <v>169</v>
      </c>
      <c r="E29" s="9">
        <v>1100000</v>
      </c>
      <c r="G29" s="9">
        <v>37000</v>
      </c>
      <c r="I29" s="9">
        <v>0</v>
      </c>
      <c r="K29" s="9">
        <v>0</v>
      </c>
      <c r="M29" s="9">
        <v>0</v>
      </c>
      <c r="O29" s="9">
        <v>40700000000</v>
      </c>
      <c r="Q29" s="9">
        <v>0</v>
      </c>
      <c r="S29" s="9">
        <v>40700000000</v>
      </c>
    </row>
    <row r="30" spans="1:19" ht="21.95" customHeight="1" x14ac:dyDescent="0.2">
      <c r="A30" s="8" t="s">
        <v>133</v>
      </c>
      <c r="C30" s="8" t="s">
        <v>170</v>
      </c>
      <c r="E30" s="9">
        <v>5000000</v>
      </c>
      <c r="G30" s="9">
        <v>2000</v>
      </c>
      <c r="I30" s="9">
        <v>0</v>
      </c>
      <c r="K30" s="9">
        <v>0</v>
      </c>
      <c r="M30" s="9">
        <v>0</v>
      </c>
      <c r="O30" s="9">
        <v>10000000000</v>
      </c>
      <c r="Q30" s="9">
        <v>0</v>
      </c>
      <c r="S30" s="9">
        <v>10000000000</v>
      </c>
    </row>
    <row r="31" spans="1:19" ht="21.95" customHeight="1" x14ac:dyDescent="0.2">
      <c r="A31" s="8" t="s">
        <v>31</v>
      </c>
      <c r="C31" s="8" t="s">
        <v>170</v>
      </c>
      <c r="E31" s="9">
        <v>5447057</v>
      </c>
      <c r="G31" s="9">
        <v>3000</v>
      </c>
      <c r="I31" s="9">
        <v>0</v>
      </c>
      <c r="K31" s="9">
        <v>0</v>
      </c>
      <c r="M31" s="9">
        <v>0</v>
      </c>
      <c r="O31" s="9">
        <v>16341171000</v>
      </c>
      <c r="Q31" s="9">
        <v>665671880</v>
      </c>
      <c r="S31" s="9">
        <v>15675499120</v>
      </c>
    </row>
    <row r="32" spans="1:19" ht="21.95" customHeight="1" x14ac:dyDescent="0.2">
      <c r="A32" s="8" t="s">
        <v>129</v>
      </c>
      <c r="C32" s="8" t="s">
        <v>171</v>
      </c>
      <c r="E32" s="9">
        <v>11967021</v>
      </c>
      <c r="G32" s="9">
        <v>2110</v>
      </c>
      <c r="I32" s="9">
        <v>0</v>
      </c>
      <c r="K32" s="9">
        <v>0</v>
      </c>
      <c r="M32" s="9">
        <v>0</v>
      </c>
      <c r="O32" s="9">
        <v>25250414310</v>
      </c>
      <c r="Q32" s="9">
        <v>0</v>
      </c>
      <c r="S32" s="9">
        <v>25250414310</v>
      </c>
    </row>
    <row r="33" spans="1:19" ht="21.95" customHeight="1" x14ac:dyDescent="0.2">
      <c r="A33" s="8" t="s">
        <v>117</v>
      </c>
      <c r="C33" s="8" t="s">
        <v>172</v>
      </c>
      <c r="E33" s="9">
        <v>15100000</v>
      </c>
      <c r="G33" s="9">
        <v>1850</v>
      </c>
      <c r="I33" s="9">
        <v>0</v>
      </c>
      <c r="K33" s="9">
        <v>0</v>
      </c>
      <c r="M33" s="9">
        <v>0</v>
      </c>
      <c r="O33" s="9">
        <v>27935000000</v>
      </c>
      <c r="Q33" s="9">
        <v>0</v>
      </c>
      <c r="S33" s="9">
        <v>27935000000</v>
      </c>
    </row>
    <row r="34" spans="1:19" ht="21.95" customHeight="1" x14ac:dyDescent="0.2">
      <c r="A34" s="8" t="s">
        <v>50</v>
      </c>
      <c r="C34" s="8" t="s">
        <v>173</v>
      </c>
      <c r="E34" s="9">
        <v>19448659</v>
      </c>
      <c r="G34" s="9">
        <v>1800</v>
      </c>
      <c r="I34" s="9">
        <v>0</v>
      </c>
      <c r="K34" s="9">
        <v>0</v>
      </c>
      <c r="M34" s="9">
        <v>0</v>
      </c>
      <c r="O34" s="9">
        <v>35007586200</v>
      </c>
      <c r="Q34" s="9">
        <v>0</v>
      </c>
      <c r="S34" s="9">
        <v>35007586200</v>
      </c>
    </row>
    <row r="35" spans="1:19" ht="21.95" customHeight="1" x14ac:dyDescent="0.2">
      <c r="A35" s="8" t="s">
        <v>113</v>
      </c>
      <c r="C35" s="8" t="s">
        <v>174</v>
      </c>
      <c r="E35" s="9">
        <v>11400000</v>
      </c>
      <c r="G35" s="9">
        <v>310</v>
      </c>
      <c r="I35" s="9">
        <v>0</v>
      </c>
      <c r="K35" s="9">
        <v>0</v>
      </c>
      <c r="M35" s="9">
        <v>0</v>
      </c>
      <c r="O35" s="9">
        <v>3534000000</v>
      </c>
      <c r="Q35" s="9">
        <v>0</v>
      </c>
      <c r="S35" s="9">
        <v>3534000000</v>
      </c>
    </row>
    <row r="36" spans="1:19" ht="21.95" customHeight="1" x14ac:dyDescent="0.2">
      <c r="A36" s="8" t="s">
        <v>24</v>
      </c>
      <c r="C36" s="8" t="s">
        <v>158</v>
      </c>
      <c r="E36" s="9">
        <v>1110000</v>
      </c>
      <c r="G36" s="9">
        <v>20000</v>
      </c>
      <c r="I36" s="9">
        <v>0</v>
      </c>
      <c r="K36" s="9">
        <v>0</v>
      </c>
      <c r="M36" s="9">
        <v>0</v>
      </c>
      <c r="O36" s="9">
        <v>22200000000</v>
      </c>
      <c r="Q36" s="9">
        <v>0</v>
      </c>
      <c r="S36" s="9">
        <v>22200000000</v>
      </c>
    </row>
    <row r="37" spans="1:19" ht="21.95" customHeight="1" x14ac:dyDescent="0.2">
      <c r="A37" s="8" t="s">
        <v>32</v>
      </c>
      <c r="C37" s="8" t="s">
        <v>175</v>
      </c>
      <c r="E37" s="9">
        <v>31260033</v>
      </c>
      <c r="G37" s="9">
        <v>950</v>
      </c>
      <c r="I37" s="9">
        <v>0</v>
      </c>
      <c r="K37" s="9">
        <v>0</v>
      </c>
      <c r="M37" s="9">
        <v>0</v>
      </c>
      <c r="O37" s="9">
        <v>29697031350</v>
      </c>
      <c r="Q37" s="9">
        <v>0</v>
      </c>
      <c r="S37" s="9">
        <v>29697031350</v>
      </c>
    </row>
    <row r="38" spans="1:19" ht="21.95" customHeight="1" x14ac:dyDescent="0.2">
      <c r="A38" s="8" t="s">
        <v>26</v>
      </c>
      <c r="C38" s="8" t="s">
        <v>176</v>
      </c>
      <c r="E38" s="9">
        <v>3114422</v>
      </c>
      <c r="G38" s="9">
        <v>700</v>
      </c>
      <c r="I38" s="9">
        <v>0</v>
      </c>
      <c r="K38" s="9">
        <v>0</v>
      </c>
      <c r="M38" s="9">
        <v>0</v>
      </c>
      <c r="O38" s="9">
        <v>2180095400</v>
      </c>
      <c r="Q38" s="9">
        <v>0</v>
      </c>
      <c r="S38" s="9">
        <v>2180095400</v>
      </c>
    </row>
    <row r="39" spans="1:19" ht="21.95" customHeight="1" x14ac:dyDescent="0.2">
      <c r="A39" s="8" t="s">
        <v>111</v>
      </c>
      <c r="C39" s="8" t="s">
        <v>157</v>
      </c>
      <c r="E39" s="9">
        <v>11785653</v>
      </c>
      <c r="G39" s="9">
        <v>1900</v>
      </c>
      <c r="I39" s="9">
        <v>0</v>
      </c>
      <c r="K39" s="9">
        <v>0</v>
      </c>
      <c r="M39" s="9">
        <v>0</v>
      </c>
      <c r="O39" s="9">
        <v>22392740700</v>
      </c>
      <c r="Q39" s="9">
        <v>0</v>
      </c>
      <c r="S39" s="9">
        <v>22392740700</v>
      </c>
    </row>
    <row r="40" spans="1:19" ht="21.95" customHeight="1" x14ac:dyDescent="0.2">
      <c r="A40" s="8" t="s">
        <v>122</v>
      </c>
      <c r="C40" s="8" t="s">
        <v>161</v>
      </c>
      <c r="E40" s="9">
        <v>4475405</v>
      </c>
      <c r="G40" s="9">
        <v>34</v>
      </c>
      <c r="I40" s="9">
        <v>0</v>
      </c>
      <c r="K40" s="9">
        <v>0</v>
      </c>
      <c r="M40" s="9">
        <v>0</v>
      </c>
      <c r="O40" s="9">
        <f>152163770+5086</f>
        <v>152168856</v>
      </c>
      <c r="Q40" s="9">
        <v>0</v>
      </c>
      <c r="S40" s="9">
        <f>O40</f>
        <v>152168856</v>
      </c>
    </row>
    <row r="41" spans="1:19" ht="21.95" customHeight="1" x14ac:dyDescent="0.2">
      <c r="A41" s="8" t="s">
        <v>115</v>
      </c>
      <c r="C41" s="8" t="s">
        <v>177</v>
      </c>
      <c r="E41" s="9">
        <v>4499999</v>
      </c>
      <c r="G41" s="9">
        <v>1350</v>
      </c>
      <c r="I41" s="9">
        <v>0</v>
      </c>
      <c r="K41" s="9">
        <v>0</v>
      </c>
      <c r="M41" s="9">
        <v>0</v>
      </c>
      <c r="O41" s="9">
        <v>6074998650</v>
      </c>
      <c r="Q41" s="9">
        <v>0</v>
      </c>
      <c r="S41" s="9">
        <v>6074998650</v>
      </c>
    </row>
    <row r="42" spans="1:19" ht="21.95" customHeight="1" x14ac:dyDescent="0.2">
      <c r="A42" s="8" t="s">
        <v>41</v>
      </c>
      <c r="C42" s="8" t="s">
        <v>178</v>
      </c>
      <c r="E42" s="9">
        <v>30200000</v>
      </c>
      <c r="G42" s="9">
        <v>77</v>
      </c>
      <c r="I42" s="9">
        <v>0</v>
      </c>
      <c r="K42" s="9">
        <v>0</v>
      </c>
      <c r="M42" s="9">
        <v>0</v>
      </c>
      <c r="O42" s="9">
        <v>2325400000</v>
      </c>
      <c r="Q42" s="9">
        <v>0</v>
      </c>
      <c r="S42" s="9">
        <v>2325400000</v>
      </c>
    </row>
    <row r="43" spans="1:19" ht="21.95" customHeight="1" x14ac:dyDescent="0.2">
      <c r="A43" s="8" t="s">
        <v>42</v>
      </c>
      <c r="C43" s="8" t="s">
        <v>176</v>
      </c>
      <c r="E43" s="9">
        <v>5100000</v>
      </c>
      <c r="G43" s="9">
        <v>800</v>
      </c>
      <c r="I43" s="9">
        <v>0</v>
      </c>
      <c r="K43" s="9">
        <v>0</v>
      </c>
      <c r="M43" s="9">
        <v>0</v>
      </c>
      <c r="O43" s="9">
        <v>4080000000</v>
      </c>
      <c r="Q43" s="9">
        <v>0</v>
      </c>
      <c r="S43" s="9">
        <v>4080000000</v>
      </c>
    </row>
    <row r="44" spans="1:19" ht="21.95" customHeight="1" x14ac:dyDescent="0.2">
      <c r="A44" s="8" t="s">
        <v>128</v>
      </c>
      <c r="C44" s="8" t="s">
        <v>179</v>
      </c>
      <c r="E44" s="9">
        <v>22223372</v>
      </c>
      <c r="G44" s="9">
        <v>150</v>
      </c>
      <c r="I44" s="9">
        <v>0</v>
      </c>
      <c r="K44" s="9">
        <v>0</v>
      </c>
      <c r="M44" s="9">
        <v>0</v>
      </c>
      <c r="O44" s="9">
        <v>3333505800</v>
      </c>
      <c r="Q44" s="9">
        <v>0</v>
      </c>
      <c r="S44" s="9">
        <v>3333505800</v>
      </c>
    </row>
    <row r="45" spans="1:19" ht="21.95" customHeight="1" x14ac:dyDescent="0.2">
      <c r="A45" s="8" t="s">
        <v>116</v>
      </c>
      <c r="C45" s="8" t="s">
        <v>180</v>
      </c>
      <c r="E45" s="9">
        <v>1562500</v>
      </c>
      <c r="G45" s="9">
        <v>320</v>
      </c>
      <c r="I45" s="9">
        <v>0</v>
      </c>
      <c r="K45" s="9">
        <v>0</v>
      </c>
      <c r="M45" s="9">
        <v>0</v>
      </c>
      <c r="O45" s="9">
        <v>500000000</v>
      </c>
      <c r="Q45" s="9">
        <v>0</v>
      </c>
      <c r="S45" s="9">
        <v>500000000</v>
      </c>
    </row>
    <row r="46" spans="1:19" ht="21.95" customHeight="1" x14ac:dyDescent="0.2">
      <c r="A46" s="8" t="s">
        <v>112</v>
      </c>
      <c r="C46" s="8" t="s">
        <v>181</v>
      </c>
      <c r="E46" s="9">
        <v>625000</v>
      </c>
      <c r="G46" s="9">
        <v>3000</v>
      </c>
      <c r="I46" s="9">
        <v>0</v>
      </c>
      <c r="K46" s="9">
        <v>0</v>
      </c>
      <c r="M46" s="9">
        <v>0</v>
      </c>
      <c r="O46" s="9">
        <v>1875000000</v>
      </c>
      <c r="Q46" s="9">
        <v>0</v>
      </c>
      <c r="S46" s="9">
        <v>1875000000</v>
      </c>
    </row>
    <row r="47" spans="1:19" ht="21.95" customHeight="1" x14ac:dyDescent="0.2">
      <c r="A47" s="11" t="s">
        <v>47</v>
      </c>
      <c r="C47" s="11" t="s">
        <v>182</v>
      </c>
      <c r="E47" s="13">
        <v>34000000</v>
      </c>
      <c r="G47" s="13">
        <v>420</v>
      </c>
      <c r="I47" s="13">
        <v>0</v>
      </c>
      <c r="K47" s="13">
        <v>0</v>
      </c>
      <c r="M47" s="13">
        <v>0</v>
      </c>
      <c r="O47" s="13">
        <v>14280000000</v>
      </c>
      <c r="Q47" s="13">
        <v>0</v>
      </c>
      <c r="S47" s="13">
        <v>14280000000</v>
      </c>
    </row>
    <row r="48" spans="1:19" ht="21.95" customHeight="1" x14ac:dyDescent="0.2">
      <c r="A48" s="15" t="s">
        <v>64</v>
      </c>
      <c r="C48" s="16"/>
      <c r="E48" s="16"/>
      <c r="G48" s="16"/>
      <c r="I48" s="16">
        <v>25480590750</v>
      </c>
      <c r="K48" s="16">
        <v>3106889685</v>
      </c>
      <c r="M48" s="16">
        <v>22373701065</v>
      </c>
      <c r="O48" s="16">
        <f>SUM(O8:O47)</f>
        <v>600974645246</v>
      </c>
      <c r="Q48" s="16">
        <v>3772561565</v>
      </c>
      <c r="S48" s="16">
        <f>SUM(S8:S47)</f>
        <v>597202083681</v>
      </c>
    </row>
    <row r="49" spans="15:19" x14ac:dyDescent="0.2">
      <c r="O49" s="19"/>
      <c r="S49" s="19"/>
    </row>
    <row r="50" spans="15:19" x14ac:dyDescent="0.2">
      <c r="O50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Normal="100" zoomScaleSheetLayoutView="100" workbookViewId="0">
      <selection activeCell="I20" sqref="I20"/>
    </sheetView>
  </sheetViews>
  <sheetFormatPr defaultRowHeight="12.75" x14ac:dyDescent="0.2"/>
  <cols>
    <col min="1" max="1" width="57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65" customHeight="1" x14ac:dyDescent="0.2"/>
    <row r="5" spans="1:13" ht="14.65" customHeight="1" x14ac:dyDescent="0.2">
      <c r="A5" s="21" t="s">
        <v>185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65" customHeight="1" x14ac:dyDescent="0.2">
      <c r="A6" s="22" t="s">
        <v>85</v>
      </c>
      <c r="C6" s="22" t="s">
        <v>97</v>
      </c>
      <c r="D6" s="22"/>
      <c r="E6" s="22"/>
      <c r="F6" s="22"/>
      <c r="G6" s="22"/>
      <c r="I6" s="22" t="s">
        <v>98</v>
      </c>
      <c r="J6" s="22"/>
      <c r="K6" s="22"/>
      <c r="L6" s="22"/>
      <c r="M6" s="22"/>
    </row>
    <row r="7" spans="1:13" ht="29.1" customHeight="1" x14ac:dyDescent="0.2">
      <c r="A7" s="22"/>
      <c r="C7" s="18" t="s">
        <v>183</v>
      </c>
      <c r="D7" s="3"/>
      <c r="E7" s="18" t="s">
        <v>154</v>
      </c>
      <c r="F7" s="3"/>
      <c r="G7" s="18" t="s">
        <v>184</v>
      </c>
      <c r="I7" s="18" t="s">
        <v>183</v>
      </c>
      <c r="J7" s="3"/>
      <c r="K7" s="18" t="s">
        <v>154</v>
      </c>
      <c r="L7" s="3"/>
      <c r="M7" s="18" t="s">
        <v>184</v>
      </c>
    </row>
    <row r="8" spans="1:13" ht="21.95" customHeight="1" x14ac:dyDescent="0.2">
      <c r="A8" s="5" t="s">
        <v>72</v>
      </c>
      <c r="C8" s="6">
        <v>893212</v>
      </c>
      <c r="E8" s="6">
        <v>0</v>
      </c>
      <c r="G8" s="6">
        <v>893212</v>
      </c>
      <c r="I8" s="6">
        <v>38193575</v>
      </c>
      <c r="K8" s="6">
        <v>0</v>
      </c>
      <c r="M8" s="6">
        <v>38193575</v>
      </c>
    </row>
    <row r="9" spans="1:13" ht="21.95" customHeight="1" x14ac:dyDescent="0.2">
      <c r="A9" s="8" t="s">
        <v>74</v>
      </c>
      <c r="C9" s="9">
        <v>1950</v>
      </c>
      <c r="E9" s="9">
        <v>15</v>
      </c>
      <c r="G9" s="9">
        <v>1935</v>
      </c>
      <c r="I9" s="9">
        <v>17583</v>
      </c>
      <c r="K9" s="9">
        <v>16</v>
      </c>
      <c r="M9" s="9">
        <v>17567</v>
      </c>
    </row>
    <row r="10" spans="1:13" ht="21.95" customHeight="1" x14ac:dyDescent="0.2">
      <c r="A10" s="8" t="s">
        <v>75</v>
      </c>
      <c r="C10" s="9">
        <v>89801</v>
      </c>
      <c r="E10" s="9">
        <v>0</v>
      </c>
      <c r="G10" s="9">
        <v>89801</v>
      </c>
      <c r="I10" s="9">
        <v>833274</v>
      </c>
      <c r="K10" s="9">
        <v>156</v>
      </c>
      <c r="M10" s="9">
        <v>833118</v>
      </c>
    </row>
    <row r="11" spans="1:13" ht="21.95" customHeight="1" x14ac:dyDescent="0.2">
      <c r="A11" s="8" t="s">
        <v>76</v>
      </c>
      <c r="C11" s="9">
        <v>2170</v>
      </c>
      <c r="E11" s="9">
        <v>0</v>
      </c>
      <c r="G11" s="9">
        <v>2170</v>
      </c>
      <c r="I11" s="9">
        <v>32204</v>
      </c>
      <c r="K11" s="9">
        <v>0</v>
      </c>
      <c r="M11" s="9">
        <v>32204</v>
      </c>
    </row>
    <row r="12" spans="1:13" ht="21.95" customHeight="1" x14ac:dyDescent="0.2">
      <c r="A12" s="11" t="s">
        <v>80</v>
      </c>
      <c r="C12" s="13">
        <v>15448931</v>
      </c>
      <c r="E12" s="13">
        <v>0</v>
      </c>
      <c r="G12" s="13">
        <v>15448931</v>
      </c>
      <c r="I12" s="13">
        <v>66269662</v>
      </c>
      <c r="K12" s="13">
        <v>0</v>
      </c>
      <c r="M12" s="13">
        <v>66269662</v>
      </c>
    </row>
    <row r="13" spans="1:13" ht="21.95" customHeight="1" x14ac:dyDescent="0.2">
      <c r="A13" s="15" t="s">
        <v>64</v>
      </c>
      <c r="C13" s="16">
        <v>16436064</v>
      </c>
      <c r="E13" s="16">
        <v>15</v>
      </c>
      <c r="G13" s="16">
        <v>16436049</v>
      </c>
      <c r="I13" s="16">
        <v>105346298</v>
      </c>
      <c r="K13" s="16">
        <v>172</v>
      </c>
      <c r="M13" s="16">
        <v>105346126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86"/>
  <sheetViews>
    <sheetView rightToLeft="1" view="pageBreakPreview" zoomScaleNormal="100" zoomScaleSheetLayoutView="100" workbookViewId="0">
      <selection activeCell="S9" sqref="R9:S10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1.710937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42578125" bestFit="1" customWidth="1"/>
    <col min="10" max="10" width="1.28515625" customWidth="1"/>
    <col min="11" max="11" width="14.71093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6.7109375" bestFit="1" customWidth="1"/>
    <col min="18" max="18" width="11.85546875" bestFit="1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95" customHeight="1" x14ac:dyDescent="0.2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21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8" ht="14.65" customHeight="1" x14ac:dyDescent="0.2"/>
    <row r="5" spans="1:18" ht="14.65" customHeight="1" x14ac:dyDescent="0.2">
      <c r="A5" s="21" t="s">
        <v>186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4.65" customHeight="1" x14ac:dyDescent="0.2">
      <c r="A6" s="22" t="s">
        <v>85</v>
      </c>
      <c r="C6" s="22" t="s">
        <v>97</v>
      </c>
      <c r="D6" s="22"/>
      <c r="E6" s="22"/>
      <c r="F6" s="22"/>
      <c r="G6" s="22"/>
      <c r="H6" s="22"/>
      <c r="I6" s="22"/>
      <c r="K6" s="22" t="s">
        <v>98</v>
      </c>
      <c r="L6" s="22"/>
      <c r="M6" s="22"/>
      <c r="N6" s="22"/>
      <c r="O6" s="22"/>
      <c r="P6" s="22"/>
      <c r="Q6" s="22"/>
    </row>
    <row r="7" spans="1:18" ht="29.1" customHeight="1" x14ac:dyDescent="0.2">
      <c r="A7" s="22"/>
      <c r="C7" s="18" t="s">
        <v>13</v>
      </c>
      <c r="D7" s="3"/>
      <c r="E7" s="18" t="s">
        <v>187</v>
      </c>
      <c r="F7" s="3"/>
      <c r="G7" s="18" t="s">
        <v>188</v>
      </c>
      <c r="H7" s="3"/>
      <c r="I7" s="18" t="s">
        <v>189</v>
      </c>
      <c r="K7" s="18" t="s">
        <v>13</v>
      </c>
      <c r="L7" s="3"/>
      <c r="M7" s="18" t="s">
        <v>187</v>
      </c>
      <c r="N7" s="3"/>
      <c r="O7" s="18" t="s">
        <v>188</v>
      </c>
      <c r="P7" s="3"/>
      <c r="Q7" s="18" t="s">
        <v>189</v>
      </c>
    </row>
    <row r="8" spans="1:18" ht="21.95" customHeight="1" x14ac:dyDescent="0.2">
      <c r="A8" s="5" t="s">
        <v>41</v>
      </c>
      <c r="C8" s="6">
        <v>17649350</v>
      </c>
      <c r="E8" s="6">
        <v>42192951638</v>
      </c>
      <c r="G8" s="6">
        <v>42941344832</v>
      </c>
      <c r="I8" s="6">
        <v>-748393194</v>
      </c>
      <c r="K8" s="6">
        <v>60181850</v>
      </c>
      <c r="M8" s="6">
        <v>179533572010</v>
      </c>
      <c r="O8" s="6">
        <v>163959633403</v>
      </c>
      <c r="Q8" s="6">
        <v>15573938607</v>
      </c>
    </row>
    <row r="9" spans="1:18" ht="21.95" customHeight="1" x14ac:dyDescent="0.2">
      <c r="A9" s="8" t="s">
        <v>43</v>
      </c>
      <c r="C9" s="9">
        <v>10496895</v>
      </c>
      <c r="E9" s="9">
        <v>28015929131</v>
      </c>
      <c r="G9" s="9">
        <f>32618602134-3026534620</f>
        <v>29592067514</v>
      </c>
      <c r="I9" s="9">
        <f>E9-G9</f>
        <v>-1576138383</v>
      </c>
      <c r="K9" s="9">
        <v>10500000</v>
      </c>
      <c r="M9" s="9">
        <v>28024759682</v>
      </c>
      <c r="O9" s="9">
        <v>32628250774</v>
      </c>
      <c r="Q9" s="9">
        <v>-4603491092</v>
      </c>
      <c r="R9" s="19"/>
    </row>
    <row r="10" spans="1:18" ht="21.95" customHeight="1" x14ac:dyDescent="0.2">
      <c r="A10" s="8" t="s">
        <v>53</v>
      </c>
      <c r="C10" s="9">
        <v>450000</v>
      </c>
      <c r="E10" s="9">
        <v>4602948555</v>
      </c>
      <c r="G10" s="9">
        <f>3098811168+936037782</f>
        <v>4034848950</v>
      </c>
      <c r="I10" s="9">
        <f>E10-G10</f>
        <v>568099605</v>
      </c>
      <c r="K10" s="9">
        <v>450000</v>
      </c>
      <c r="M10" s="9">
        <v>4602948555</v>
      </c>
      <c r="O10" s="9">
        <v>3098811168</v>
      </c>
      <c r="Q10" s="9">
        <v>1504137387</v>
      </c>
    </row>
    <row r="11" spans="1:18" ht="21.95" customHeight="1" x14ac:dyDescent="0.2">
      <c r="A11" s="8" t="s">
        <v>63</v>
      </c>
      <c r="C11" s="9">
        <v>1750000</v>
      </c>
      <c r="E11" s="9">
        <v>4773428158</v>
      </c>
      <c r="G11" s="9">
        <v>3976107029</v>
      </c>
      <c r="I11" s="9">
        <v>797321129</v>
      </c>
      <c r="K11" s="9">
        <v>1750000</v>
      </c>
      <c r="M11" s="9">
        <v>4773428158</v>
      </c>
      <c r="O11" s="9">
        <v>3976107029</v>
      </c>
      <c r="Q11" s="9">
        <v>797321129</v>
      </c>
    </row>
    <row r="12" spans="1:18" ht="21.95" customHeight="1" x14ac:dyDescent="0.2">
      <c r="A12" s="8" t="s">
        <v>103</v>
      </c>
      <c r="C12" s="9">
        <v>0</v>
      </c>
      <c r="E12" s="9">
        <v>0</v>
      </c>
      <c r="G12" s="9">
        <v>0</v>
      </c>
      <c r="I12" s="9">
        <v>0</v>
      </c>
      <c r="K12" s="9">
        <v>20000000</v>
      </c>
      <c r="M12" s="9">
        <v>68876956879</v>
      </c>
      <c r="O12" s="9">
        <v>67754448000</v>
      </c>
      <c r="Q12" s="9">
        <v>1122508879</v>
      </c>
    </row>
    <row r="13" spans="1:18" ht="21.95" customHeight="1" x14ac:dyDescent="0.2">
      <c r="A13" s="8" t="s">
        <v>104</v>
      </c>
      <c r="C13" s="9">
        <v>0</v>
      </c>
      <c r="E13" s="9">
        <v>0</v>
      </c>
      <c r="G13" s="9">
        <v>0</v>
      </c>
      <c r="I13" s="9">
        <v>0</v>
      </c>
      <c r="K13" s="9">
        <v>1519148</v>
      </c>
      <c r="M13" s="9">
        <v>4410086644</v>
      </c>
      <c r="O13" s="9">
        <v>4410086644</v>
      </c>
      <c r="Q13" s="9">
        <v>0</v>
      </c>
    </row>
    <row r="14" spans="1:18" ht="21.95" customHeight="1" x14ac:dyDescent="0.2">
      <c r="A14" s="8" t="s">
        <v>22</v>
      </c>
      <c r="C14" s="9">
        <v>0</v>
      </c>
      <c r="E14" s="9">
        <v>0</v>
      </c>
      <c r="G14" s="9">
        <v>0</v>
      </c>
      <c r="I14" s="9">
        <v>0</v>
      </c>
      <c r="K14" s="9">
        <v>14569837</v>
      </c>
      <c r="M14" s="9">
        <v>169735024404</v>
      </c>
      <c r="O14" s="9">
        <v>180170342170</v>
      </c>
      <c r="Q14" s="9">
        <v>-10435317766</v>
      </c>
    </row>
    <row r="15" spans="1:18" ht="21.95" customHeight="1" x14ac:dyDescent="0.2">
      <c r="A15" s="8" t="s">
        <v>105</v>
      </c>
      <c r="C15" s="9">
        <v>0</v>
      </c>
      <c r="E15" s="9">
        <v>0</v>
      </c>
      <c r="G15" s="9">
        <v>0</v>
      </c>
      <c r="I15" s="9">
        <v>0</v>
      </c>
      <c r="K15" s="9">
        <v>3288586</v>
      </c>
      <c r="M15" s="9">
        <v>49658721127</v>
      </c>
      <c r="O15" s="9">
        <v>49133354266</v>
      </c>
      <c r="Q15" s="9">
        <v>525366861</v>
      </c>
    </row>
    <row r="16" spans="1:18" ht="21.95" customHeight="1" x14ac:dyDescent="0.2">
      <c r="A16" s="8" t="s">
        <v>57</v>
      </c>
      <c r="C16" s="9">
        <v>0</v>
      </c>
      <c r="E16" s="9">
        <v>0</v>
      </c>
      <c r="G16" s="9">
        <v>0</v>
      </c>
      <c r="I16" s="9">
        <v>0</v>
      </c>
      <c r="K16" s="9">
        <v>13255991</v>
      </c>
      <c r="M16" s="9">
        <v>61376762567</v>
      </c>
      <c r="O16" s="9">
        <v>62024693514</v>
      </c>
      <c r="Q16" s="9">
        <v>-647930947</v>
      </c>
    </row>
    <row r="17" spans="1:17" ht="21.95" customHeight="1" x14ac:dyDescent="0.2">
      <c r="A17" s="8" t="s">
        <v>106</v>
      </c>
      <c r="C17" s="9">
        <v>0</v>
      </c>
      <c r="E17" s="9">
        <v>0</v>
      </c>
      <c r="G17" s="9">
        <v>0</v>
      </c>
      <c r="I17" s="9">
        <v>0</v>
      </c>
      <c r="K17" s="9">
        <v>1400000</v>
      </c>
      <c r="M17" s="9">
        <v>95468562072</v>
      </c>
      <c r="O17" s="9">
        <v>77954274424</v>
      </c>
      <c r="Q17" s="9">
        <v>17514287648</v>
      </c>
    </row>
    <row r="18" spans="1:17" ht="21.95" customHeight="1" x14ac:dyDescent="0.2">
      <c r="A18" s="8" t="s">
        <v>107</v>
      </c>
      <c r="C18" s="9">
        <v>0</v>
      </c>
      <c r="E18" s="9">
        <v>0</v>
      </c>
      <c r="G18" s="9">
        <v>0</v>
      </c>
      <c r="I18" s="9">
        <v>0</v>
      </c>
      <c r="K18" s="9">
        <v>3212711</v>
      </c>
      <c r="M18" s="9">
        <v>12473207333</v>
      </c>
      <c r="O18" s="9">
        <v>12525281039</v>
      </c>
      <c r="Q18" s="9">
        <v>-52073706</v>
      </c>
    </row>
    <row r="19" spans="1:17" ht="21.95" customHeight="1" x14ac:dyDescent="0.2">
      <c r="A19" s="8" t="s">
        <v>38</v>
      </c>
      <c r="C19" s="9">
        <v>0</v>
      </c>
      <c r="E19" s="9">
        <v>0</v>
      </c>
      <c r="G19" s="9">
        <v>0</v>
      </c>
      <c r="I19" s="9">
        <v>0</v>
      </c>
      <c r="K19" s="9">
        <v>4174960</v>
      </c>
      <c r="M19" s="9">
        <v>121100406426</v>
      </c>
      <c r="O19" s="9">
        <v>126122116045</v>
      </c>
      <c r="Q19" s="9">
        <v>-5021709619</v>
      </c>
    </row>
    <row r="20" spans="1:17" ht="21.95" customHeight="1" x14ac:dyDescent="0.2">
      <c r="A20" s="8" t="s">
        <v>108</v>
      </c>
      <c r="C20" s="9">
        <v>0</v>
      </c>
      <c r="E20" s="9">
        <v>0</v>
      </c>
      <c r="G20" s="9">
        <v>0</v>
      </c>
      <c r="I20" s="9">
        <v>0</v>
      </c>
      <c r="K20" s="9">
        <v>19000000</v>
      </c>
      <c r="M20" s="9">
        <v>82249130046</v>
      </c>
      <c r="O20" s="9">
        <v>102556138500</v>
      </c>
      <c r="Q20" s="9">
        <v>-20307008454</v>
      </c>
    </row>
    <row r="21" spans="1:17" ht="21.95" customHeight="1" x14ac:dyDescent="0.2">
      <c r="A21" s="8" t="s">
        <v>109</v>
      </c>
      <c r="C21" s="9">
        <v>0</v>
      </c>
      <c r="E21" s="9">
        <v>0</v>
      </c>
      <c r="G21" s="9">
        <v>0</v>
      </c>
      <c r="I21" s="9">
        <v>0</v>
      </c>
      <c r="K21" s="9">
        <v>3295243</v>
      </c>
      <c r="M21" s="9">
        <v>6990187835</v>
      </c>
      <c r="O21" s="9">
        <v>7000034781</v>
      </c>
      <c r="Q21" s="9">
        <v>-9846946</v>
      </c>
    </row>
    <row r="22" spans="1:17" ht="21.95" customHeight="1" x14ac:dyDescent="0.2">
      <c r="A22" s="8" t="s">
        <v>31</v>
      </c>
      <c r="C22" s="9">
        <v>0</v>
      </c>
      <c r="E22" s="9">
        <v>0</v>
      </c>
      <c r="G22" s="9">
        <v>0</v>
      </c>
      <c r="I22" s="9">
        <v>0</v>
      </c>
      <c r="K22" s="9">
        <v>6071900</v>
      </c>
      <c r="M22" s="9">
        <v>152292576876</v>
      </c>
      <c r="O22" s="9">
        <v>157594012522</v>
      </c>
      <c r="Q22" s="9">
        <v>-5301435646</v>
      </c>
    </row>
    <row r="23" spans="1:17" ht="21.95" customHeight="1" x14ac:dyDescent="0.2">
      <c r="A23" s="8" t="s">
        <v>110</v>
      </c>
      <c r="C23" s="9">
        <v>0</v>
      </c>
      <c r="E23" s="9">
        <v>0</v>
      </c>
      <c r="G23" s="9">
        <v>0</v>
      </c>
      <c r="I23" s="9">
        <v>0</v>
      </c>
      <c r="K23" s="9">
        <v>2119740</v>
      </c>
      <c r="M23" s="9">
        <v>9591823500</v>
      </c>
      <c r="O23" s="9">
        <v>9591823500</v>
      </c>
      <c r="Q23" s="9">
        <v>0</v>
      </c>
    </row>
    <row r="24" spans="1:17" ht="21.95" customHeight="1" x14ac:dyDescent="0.2">
      <c r="A24" s="8" t="s">
        <v>111</v>
      </c>
      <c r="C24" s="9">
        <v>0</v>
      </c>
      <c r="E24" s="9">
        <v>0</v>
      </c>
      <c r="G24" s="9">
        <v>0</v>
      </c>
      <c r="I24" s="9">
        <v>0</v>
      </c>
      <c r="K24" s="9">
        <v>14000000</v>
      </c>
      <c r="M24" s="9">
        <v>175341618294</v>
      </c>
      <c r="O24" s="9">
        <v>220718862000</v>
      </c>
      <c r="Q24" s="9">
        <v>-45377243706</v>
      </c>
    </row>
    <row r="25" spans="1:17" ht="21.95" customHeight="1" x14ac:dyDescent="0.2">
      <c r="A25" s="8" t="s">
        <v>112</v>
      </c>
      <c r="C25" s="9">
        <v>0</v>
      </c>
      <c r="E25" s="9">
        <v>0</v>
      </c>
      <c r="G25" s="9">
        <v>0</v>
      </c>
      <c r="I25" s="9">
        <v>0</v>
      </c>
      <c r="K25" s="9">
        <v>625000</v>
      </c>
      <c r="M25" s="9">
        <v>4640693741</v>
      </c>
      <c r="O25" s="9">
        <v>5808979687</v>
      </c>
      <c r="Q25" s="9">
        <v>-1168285946</v>
      </c>
    </row>
    <row r="26" spans="1:17" ht="21.95" customHeight="1" x14ac:dyDescent="0.2">
      <c r="A26" s="8" t="s">
        <v>48</v>
      </c>
      <c r="C26" s="9">
        <v>0</v>
      </c>
      <c r="E26" s="9">
        <v>0</v>
      </c>
      <c r="G26" s="9">
        <v>0</v>
      </c>
      <c r="I26" s="9">
        <v>0</v>
      </c>
      <c r="K26" s="9">
        <v>6583212</v>
      </c>
      <c r="M26" s="9">
        <v>10107317441</v>
      </c>
      <c r="O26" s="9">
        <v>10247969598</v>
      </c>
      <c r="Q26" s="9">
        <v>-140652157</v>
      </c>
    </row>
    <row r="27" spans="1:17" ht="21.95" customHeight="1" x14ac:dyDescent="0.2">
      <c r="A27" s="8" t="s">
        <v>55</v>
      </c>
      <c r="C27" s="9">
        <v>0</v>
      </c>
      <c r="E27" s="9">
        <v>0</v>
      </c>
      <c r="G27" s="9">
        <v>0</v>
      </c>
      <c r="I27" s="9">
        <v>0</v>
      </c>
      <c r="K27" s="9">
        <v>13581590</v>
      </c>
      <c r="M27" s="9">
        <v>172989174325</v>
      </c>
      <c r="O27" s="9">
        <v>198326449899</v>
      </c>
      <c r="Q27" s="9">
        <v>-25337275574</v>
      </c>
    </row>
    <row r="28" spans="1:17" ht="21.95" customHeight="1" x14ac:dyDescent="0.2">
      <c r="A28" s="8" t="s">
        <v>113</v>
      </c>
      <c r="C28" s="9">
        <v>0</v>
      </c>
      <c r="E28" s="9">
        <v>0</v>
      </c>
      <c r="G28" s="9">
        <v>0</v>
      </c>
      <c r="I28" s="9">
        <v>0</v>
      </c>
      <c r="K28" s="9">
        <v>29700000</v>
      </c>
      <c r="M28" s="9">
        <v>92281210894</v>
      </c>
      <c r="O28" s="9">
        <v>94563081855</v>
      </c>
      <c r="Q28" s="9">
        <v>-2281870961</v>
      </c>
    </row>
    <row r="29" spans="1:17" ht="21.95" customHeight="1" x14ac:dyDescent="0.2">
      <c r="A29" s="8" t="s">
        <v>26</v>
      </c>
      <c r="C29" s="9">
        <v>0</v>
      </c>
      <c r="E29" s="9">
        <v>0</v>
      </c>
      <c r="G29" s="9">
        <v>0</v>
      </c>
      <c r="I29" s="9">
        <v>0</v>
      </c>
      <c r="K29" s="9">
        <v>1835578</v>
      </c>
      <c r="M29" s="9">
        <v>20085198405</v>
      </c>
      <c r="O29" s="9">
        <v>19158891286</v>
      </c>
      <c r="Q29" s="9">
        <v>926307119</v>
      </c>
    </row>
    <row r="30" spans="1:17" ht="21.95" customHeight="1" x14ac:dyDescent="0.2">
      <c r="A30" s="8" t="s">
        <v>59</v>
      </c>
      <c r="C30" s="9">
        <v>0</v>
      </c>
      <c r="E30" s="9">
        <v>0</v>
      </c>
      <c r="G30" s="9">
        <v>0</v>
      </c>
      <c r="I30" s="9">
        <v>0</v>
      </c>
      <c r="K30" s="9">
        <v>7688531</v>
      </c>
      <c r="M30" s="9">
        <v>56098385119</v>
      </c>
      <c r="O30" s="9">
        <v>53499489689</v>
      </c>
      <c r="Q30" s="9">
        <v>2598895430</v>
      </c>
    </row>
    <row r="31" spans="1:17" ht="21.95" customHeight="1" x14ac:dyDescent="0.2">
      <c r="A31" s="8" t="s">
        <v>114</v>
      </c>
      <c r="C31" s="9">
        <v>0</v>
      </c>
      <c r="E31" s="9">
        <v>0</v>
      </c>
      <c r="G31" s="9">
        <v>0</v>
      </c>
      <c r="I31" s="9">
        <v>0</v>
      </c>
      <c r="K31" s="9">
        <v>2409443</v>
      </c>
      <c r="M31" s="9">
        <v>23701547177</v>
      </c>
      <c r="O31" s="9">
        <v>24190578822</v>
      </c>
      <c r="Q31" s="9">
        <v>-489031645</v>
      </c>
    </row>
    <row r="32" spans="1:17" ht="21.95" customHeight="1" x14ac:dyDescent="0.2">
      <c r="A32" s="8" t="s">
        <v>25</v>
      </c>
      <c r="C32" s="9">
        <v>0</v>
      </c>
      <c r="E32" s="9">
        <v>0</v>
      </c>
      <c r="G32" s="9">
        <v>0</v>
      </c>
      <c r="I32" s="9">
        <v>0</v>
      </c>
      <c r="K32" s="9">
        <v>965222</v>
      </c>
      <c r="M32" s="9">
        <v>29815340812</v>
      </c>
      <c r="O32" s="9">
        <v>29417696907</v>
      </c>
      <c r="Q32" s="9">
        <v>397643905</v>
      </c>
    </row>
    <row r="33" spans="1:17" ht="21.95" customHeight="1" x14ac:dyDescent="0.2">
      <c r="A33" s="8" t="s">
        <v>115</v>
      </c>
      <c r="C33" s="9">
        <v>0</v>
      </c>
      <c r="E33" s="9">
        <v>0</v>
      </c>
      <c r="G33" s="9">
        <v>0</v>
      </c>
      <c r="I33" s="9">
        <v>0</v>
      </c>
      <c r="K33" s="9">
        <v>4499999</v>
      </c>
      <c r="M33" s="9">
        <v>56964121824</v>
      </c>
      <c r="O33" s="9">
        <v>44687507819</v>
      </c>
      <c r="Q33" s="9">
        <v>12276614005</v>
      </c>
    </row>
    <row r="34" spans="1:17" ht="21.95" customHeight="1" x14ac:dyDescent="0.2">
      <c r="A34" s="8" t="s">
        <v>36</v>
      </c>
      <c r="C34" s="9">
        <v>0</v>
      </c>
      <c r="E34" s="9">
        <v>0</v>
      </c>
      <c r="G34" s="9">
        <v>0</v>
      </c>
      <c r="I34" s="9">
        <v>0</v>
      </c>
      <c r="K34" s="9">
        <v>31791349</v>
      </c>
      <c r="M34" s="9">
        <v>581323358979</v>
      </c>
      <c r="O34" s="9">
        <v>568523406335</v>
      </c>
      <c r="Q34" s="9">
        <v>12799952644</v>
      </c>
    </row>
    <row r="35" spans="1:17" ht="21.95" customHeight="1" x14ac:dyDescent="0.2">
      <c r="A35" s="8" t="s">
        <v>116</v>
      </c>
      <c r="C35" s="9">
        <v>0</v>
      </c>
      <c r="E35" s="9">
        <v>0</v>
      </c>
      <c r="G35" s="9">
        <v>0</v>
      </c>
      <c r="I35" s="9">
        <v>0</v>
      </c>
      <c r="K35" s="9">
        <v>3125000</v>
      </c>
      <c r="M35" s="9">
        <v>8422951844</v>
      </c>
      <c r="O35" s="9">
        <v>7087679775</v>
      </c>
      <c r="Q35" s="9">
        <v>1335272069</v>
      </c>
    </row>
    <row r="36" spans="1:17" ht="21.95" customHeight="1" x14ac:dyDescent="0.2">
      <c r="A36" s="8" t="s">
        <v>117</v>
      </c>
      <c r="C36" s="9">
        <v>0</v>
      </c>
      <c r="E36" s="9">
        <v>0</v>
      </c>
      <c r="G36" s="9">
        <v>0</v>
      </c>
      <c r="I36" s="9">
        <v>0</v>
      </c>
      <c r="K36" s="9">
        <v>15100000</v>
      </c>
      <c r="M36" s="9">
        <v>312061047398</v>
      </c>
      <c r="O36" s="9">
        <v>330223410000</v>
      </c>
      <c r="Q36" s="9">
        <v>-18162362602</v>
      </c>
    </row>
    <row r="37" spans="1:17" ht="21.95" customHeight="1" x14ac:dyDescent="0.2">
      <c r="A37" s="8" t="s">
        <v>118</v>
      </c>
      <c r="C37" s="9">
        <v>0</v>
      </c>
      <c r="E37" s="9">
        <v>0</v>
      </c>
      <c r="G37" s="9">
        <v>0</v>
      </c>
      <c r="I37" s="9">
        <v>0</v>
      </c>
      <c r="K37" s="9">
        <v>1800000</v>
      </c>
      <c r="M37" s="9">
        <v>8229227932</v>
      </c>
      <c r="O37" s="9">
        <v>8178844590</v>
      </c>
      <c r="Q37" s="9">
        <v>50383342</v>
      </c>
    </row>
    <row r="38" spans="1:17" ht="21.95" customHeight="1" x14ac:dyDescent="0.2">
      <c r="A38" s="8" t="s">
        <v>119</v>
      </c>
      <c r="C38" s="9">
        <v>0</v>
      </c>
      <c r="E38" s="9">
        <v>0</v>
      </c>
      <c r="G38" s="9">
        <v>0</v>
      </c>
      <c r="I38" s="9">
        <v>0</v>
      </c>
      <c r="K38" s="9">
        <v>44002944</v>
      </c>
      <c r="M38" s="9">
        <v>194058115848</v>
      </c>
      <c r="O38" s="9">
        <v>194017444132</v>
      </c>
      <c r="Q38" s="9">
        <v>40671716</v>
      </c>
    </row>
    <row r="39" spans="1:17" ht="21.95" customHeight="1" x14ac:dyDescent="0.2">
      <c r="A39" s="8" t="s">
        <v>120</v>
      </c>
      <c r="C39" s="9">
        <v>0</v>
      </c>
      <c r="E39" s="9">
        <v>0</v>
      </c>
      <c r="G39" s="9">
        <v>0</v>
      </c>
      <c r="I39" s="9">
        <v>0</v>
      </c>
      <c r="K39" s="9">
        <v>1250000</v>
      </c>
      <c r="M39" s="9">
        <v>19375314994</v>
      </c>
      <c r="O39" s="9">
        <v>22813447500</v>
      </c>
      <c r="Q39" s="9">
        <v>-3438132506</v>
      </c>
    </row>
    <row r="40" spans="1:17" ht="21.95" customHeight="1" x14ac:dyDescent="0.2">
      <c r="A40" s="8" t="s">
        <v>121</v>
      </c>
      <c r="C40" s="9">
        <v>0</v>
      </c>
      <c r="E40" s="9">
        <v>0</v>
      </c>
      <c r="G40" s="9">
        <v>0</v>
      </c>
      <c r="I40" s="9">
        <v>0</v>
      </c>
      <c r="K40" s="9">
        <v>6999999</v>
      </c>
      <c r="M40" s="9">
        <v>38148122093</v>
      </c>
      <c r="O40" s="9">
        <v>41193426115</v>
      </c>
      <c r="Q40" s="9">
        <v>-3045304022</v>
      </c>
    </row>
    <row r="41" spans="1:17" ht="21.95" customHeight="1" x14ac:dyDescent="0.2">
      <c r="A41" s="8" t="s">
        <v>51</v>
      </c>
      <c r="C41" s="9">
        <v>0</v>
      </c>
      <c r="E41" s="9">
        <v>0</v>
      </c>
      <c r="G41" s="9">
        <v>0</v>
      </c>
      <c r="I41" s="9">
        <v>0</v>
      </c>
      <c r="K41" s="9">
        <v>7675154</v>
      </c>
      <c r="M41" s="9">
        <v>157534554123</v>
      </c>
      <c r="O41" s="9">
        <v>154207576670</v>
      </c>
      <c r="Q41" s="9">
        <v>3326977453</v>
      </c>
    </row>
    <row r="42" spans="1:17" ht="21.95" customHeight="1" x14ac:dyDescent="0.2">
      <c r="A42" s="8" t="s">
        <v>122</v>
      </c>
      <c r="C42" s="9">
        <v>0</v>
      </c>
      <c r="E42" s="9">
        <v>0</v>
      </c>
      <c r="G42" s="9">
        <v>0</v>
      </c>
      <c r="I42" s="9">
        <v>0</v>
      </c>
      <c r="K42" s="9">
        <v>31236134</v>
      </c>
      <c r="M42" s="9">
        <v>61425322121</v>
      </c>
      <c r="O42" s="9">
        <v>64584580325</v>
      </c>
      <c r="Q42" s="9">
        <v>-3159258204</v>
      </c>
    </row>
    <row r="43" spans="1:17" ht="21.95" customHeight="1" x14ac:dyDescent="0.2">
      <c r="A43" s="8" t="s">
        <v>123</v>
      </c>
      <c r="C43" s="9">
        <v>0</v>
      </c>
      <c r="E43" s="9">
        <v>0</v>
      </c>
      <c r="G43" s="9">
        <v>0</v>
      </c>
      <c r="I43" s="9">
        <v>0</v>
      </c>
      <c r="K43" s="9">
        <v>3738379</v>
      </c>
      <c r="M43" s="9">
        <v>18815732698</v>
      </c>
      <c r="O43" s="9">
        <v>17607050685</v>
      </c>
      <c r="Q43" s="9">
        <v>1208682013</v>
      </c>
    </row>
    <row r="44" spans="1:17" ht="21.95" customHeight="1" x14ac:dyDescent="0.2">
      <c r="A44" s="8" t="s">
        <v>58</v>
      </c>
      <c r="C44" s="9">
        <v>0</v>
      </c>
      <c r="E44" s="9">
        <v>0</v>
      </c>
      <c r="G44" s="9">
        <v>0</v>
      </c>
      <c r="I44" s="9">
        <v>0</v>
      </c>
      <c r="K44" s="9">
        <v>250000</v>
      </c>
      <c r="M44" s="9">
        <v>4658360579</v>
      </c>
      <c r="O44" s="9">
        <v>3328019099</v>
      </c>
      <c r="Q44" s="9">
        <v>1330341480</v>
      </c>
    </row>
    <row r="45" spans="1:17" ht="21.95" customHeight="1" x14ac:dyDescent="0.2">
      <c r="A45" s="8" t="s">
        <v>34</v>
      </c>
      <c r="C45" s="9">
        <v>0</v>
      </c>
      <c r="E45" s="9">
        <v>0</v>
      </c>
      <c r="G45" s="9">
        <v>0</v>
      </c>
      <c r="I45" s="9">
        <v>0</v>
      </c>
      <c r="K45" s="9">
        <v>2391608</v>
      </c>
      <c r="M45" s="9">
        <v>81550659772</v>
      </c>
      <c r="O45" s="9">
        <v>82922942049</v>
      </c>
      <c r="Q45" s="9">
        <v>-1372282277</v>
      </c>
    </row>
    <row r="46" spans="1:17" ht="21.95" customHeight="1" x14ac:dyDescent="0.2">
      <c r="A46" s="8" t="s">
        <v>19</v>
      </c>
      <c r="C46" s="9">
        <v>0</v>
      </c>
      <c r="E46" s="9">
        <v>0</v>
      </c>
      <c r="G46" s="9">
        <v>0</v>
      </c>
      <c r="I46" s="9">
        <v>0</v>
      </c>
      <c r="K46" s="9">
        <v>183000000</v>
      </c>
      <c r="M46" s="9">
        <v>600521474326</v>
      </c>
      <c r="O46" s="9">
        <v>528269979379</v>
      </c>
      <c r="Q46" s="9">
        <v>72251494947</v>
      </c>
    </row>
    <row r="47" spans="1:17" ht="21.95" customHeight="1" x14ac:dyDescent="0.2">
      <c r="A47" s="8" t="s">
        <v>124</v>
      </c>
      <c r="C47" s="9">
        <v>0</v>
      </c>
      <c r="E47" s="9">
        <v>0</v>
      </c>
      <c r="G47" s="9">
        <v>0</v>
      </c>
      <c r="I47" s="9">
        <v>0</v>
      </c>
      <c r="K47" s="9">
        <v>29957345</v>
      </c>
      <c r="M47" s="9">
        <v>130164610512</v>
      </c>
      <c r="O47" s="9">
        <v>129558629033</v>
      </c>
      <c r="Q47" s="9">
        <v>605981479</v>
      </c>
    </row>
    <row r="48" spans="1:17" ht="21.95" customHeight="1" x14ac:dyDescent="0.2">
      <c r="A48" s="8" t="s">
        <v>125</v>
      </c>
      <c r="C48" s="9">
        <v>0</v>
      </c>
      <c r="E48" s="9">
        <v>0</v>
      </c>
      <c r="G48" s="9">
        <v>0</v>
      </c>
      <c r="I48" s="9">
        <v>0</v>
      </c>
      <c r="K48" s="9">
        <v>28975368</v>
      </c>
      <c r="M48" s="9">
        <v>199351922377</v>
      </c>
      <c r="O48" s="9">
        <v>204041796523</v>
      </c>
      <c r="Q48" s="9">
        <v>-4689874146</v>
      </c>
    </row>
    <row r="49" spans="1:17" ht="21.95" customHeight="1" x14ac:dyDescent="0.2">
      <c r="A49" s="8" t="s">
        <v>50</v>
      </c>
      <c r="C49" s="9">
        <v>0</v>
      </c>
      <c r="E49" s="9">
        <v>0</v>
      </c>
      <c r="G49" s="9">
        <v>0</v>
      </c>
      <c r="I49" s="9">
        <v>0</v>
      </c>
      <c r="K49" s="9">
        <v>15613484</v>
      </c>
      <c r="M49" s="9">
        <v>116004792898</v>
      </c>
      <c r="O49" s="9">
        <v>131304138700</v>
      </c>
      <c r="Q49" s="9">
        <v>-15299345802</v>
      </c>
    </row>
    <row r="50" spans="1:17" ht="21.95" customHeight="1" x14ac:dyDescent="0.2">
      <c r="A50" s="8" t="s">
        <v>126</v>
      </c>
      <c r="C50" s="9">
        <v>0</v>
      </c>
      <c r="E50" s="9">
        <v>0</v>
      </c>
      <c r="G50" s="9">
        <v>0</v>
      </c>
      <c r="I50" s="9">
        <v>0</v>
      </c>
      <c r="K50" s="9">
        <v>4500000</v>
      </c>
      <c r="M50" s="9">
        <v>50356251045</v>
      </c>
      <c r="O50" s="9">
        <v>51397355250</v>
      </c>
      <c r="Q50" s="9">
        <v>-1041104205</v>
      </c>
    </row>
    <row r="51" spans="1:17" ht="21.95" customHeight="1" x14ac:dyDescent="0.2">
      <c r="A51" s="8" t="s">
        <v>33</v>
      </c>
      <c r="C51" s="9">
        <v>0</v>
      </c>
      <c r="E51" s="9">
        <v>0</v>
      </c>
      <c r="G51" s="9">
        <v>0</v>
      </c>
      <c r="I51" s="9">
        <v>0</v>
      </c>
      <c r="K51" s="9">
        <v>12366134</v>
      </c>
      <c r="M51" s="9">
        <v>127132196478</v>
      </c>
      <c r="O51" s="9">
        <v>130113183956</v>
      </c>
      <c r="Q51" s="9">
        <v>-2980987478</v>
      </c>
    </row>
    <row r="52" spans="1:17" ht="21.95" customHeight="1" x14ac:dyDescent="0.2">
      <c r="A52" s="8" t="s">
        <v>127</v>
      </c>
      <c r="C52" s="9">
        <v>0</v>
      </c>
      <c r="E52" s="9">
        <v>0</v>
      </c>
      <c r="G52" s="9">
        <v>0</v>
      </c>
      <c r="I52" s="9">
        <v>0</v>
      </c>
      <c r="K52" s="9">
        <v>4271000</v>
      </c>
      <c r="M52" s="9">
        <v>45843364424</v>
      </c>
      <c r="O52" s="9">
        <v>45130595656</v>
      </c>
      <c r="Q52" s="9">
        <v>712768768</v>
      </c>
    </row>
    <row r="53" spans="1:17" ht="21.95" customHeight="1" x14ac:dyDescent="0.2">
      <c r="A53" s="8" t="s">
        <v>128</v>
      </c>
      <c r="C53" s="9">
        <v>0</v>
      </c>
      <c r="E53" s="9">
        <v>0</v>
      </c>
      <c r="G53" s="9">
        <v>0</v>
      </c>
      <c r="I53" s="9">
        <v>0</v>
      </c>
      <c r="K53" s="9">
        <v>22223372</v>
      </c>
      <c r="M53" s="9">
        <v>50566447587</v>
      </c>
      <c r="O53" s="9">
        <v>49020246176</v>
      </c>
      <c r="Q53" s="9">
        <v>1546201411</v>
      </c>
    </row>
    <row r="54" spans="1:17" ht="21.95" customHeight="1" x14ac:dyDescent="0.2">
      <c r="A54" s="8" t="s">
        <v>129</v>
      </c>
      <c r="C54" s="9">
        <v>0</v>
      </c>
      <c r="E54" s="9">
        <v>0</v>
      </c>
      <c r="G54" s="9">
        <v>0</v>
      </c>
      <c r="I54" s="9">
        <v>0</v>
      </c>
      <c r="K54" s="9">
        <v>13000000</v>
      </c>
      <c r="M54" s="9">
        <v>171202957374</v>
      </c>
      <c r="O54" s="9">
        <v>213869857500</v>
      </c>
      <c r="Q54" s="9">
        <v>-42666900126</v>
      </c>
    </row>
    <row r="55" spans="1:17" ht="21.95" customHeight="1" x14ac:dyDescent="0.2">
      <c r="A55" s="8" t="s">
        <v>47</v>
      </c>
      <c r="C55" s="9">
        <v>0</v>
      </c>
      <c r="E55" s="9">
        <v>0</v>
      </c>
      <c r="G55" s="9">
        <v>0</v>
      </c>
      <c r="I55" s="9">
        <v>0</v>
      </c>
      <c r="K55" s="9">
        <v>11560569</v>
      </c>
      <c r="M55" s="9">
        <v>31243504101</v>
      </c>
      <c r="O55" s="9">
        <v>30568144747</v>
      </c>
      <c r="Q55" s="9">
        <v>675359354</v>
      </c>
    </row>
    <row r="56" spans="1:17" ht="21.95" customHeight="1" x14ac:dyDescent="0.2">
      <c r="A56" s="8" t="s">
        <v>130</v>
      </c>
      <c r="C56" s="9">
        <v>0</v>
      </c>
      <c r="E56" s="9">
        <v>0</v>
      </c>
      <c r="G56" s="9">
        <v>0</v>
      </c>
      <c r="I56" s="9">
        <v>0</v>
      </c>
      <c r="K56" s="9">
        <v>27000000</v>
      </c>
      <c r="M56" s="9">
        <v>41497238366</v>
      </c>
      <c r="O56" s="9">
        <v>40294358496</v>
      </c>
      <c r="Q56" s="9">
        <v>1202879870</v>
      </c>
    </row>
    <row r="57" spans="1:17" ht="21.95" customHeight="1" x14ac:dyDescent="0.2">
      <c r="A57" s="8" t="s">
        <v>131</v>
      </c>
      <c r="C57" s="9">
        <v>0</v>
      </c>
      <c r="E57" s="9">
        <v>0</v>
      </c>
      <c r="G57" s="9">
        <v>0</v>
      </c>
      <c r="I57" s="9">
        <v>0</v>
      </c>
      <c r="K57" s="9">
        <v>10000000</v>
      </c>
      <c r="M57" s="9">
        <v>42227244176</v>
      </c>
      <c r="O57" s="9">
        <v>44235225000</v>
      </c>
      <c r="Q57" s="9">
        <v>-2007980824</v>
      </c>
    </row>
    <row r="58" spans="1:17" ht="21.95" customHeight="1" x14ac:dyDescent="0.2">
      <c r="A58" s="8" t="s">
        <v>132</v>
      </c>
      <c r="C58" s="9">
        <v>0</v>
      </c>
      <c r="E58" s="9">
        <v>0</v>
      </c>
      <c r="G58" s="9">
        <v>0</v>
      </c>
      <c r="I58" s="9">
        <v>0</v>
      </c>
      <c r="K58" s="9">
        <v>6000</v>
      </c>
      <c r="M58" s="9">
        <v>36919180800</v>
      </c>
      <c r="O58" s="9">
        <v>28574998166</v>
      </c>
      <c r="Q58" s="9">
        <v>8344182634</v>
      </c>
    </row>
    <row r="59" spans="1:17" ht="21.95" customHeight="1" x14ac:dyDescent="0.2">
      <c r="A59" s="8" t="s">
        <v>44</v>
      </c>
      <c r="C59" s="9">
        <v>0</v>
      </c>
      <c r="E59" s="9">
        <v>0</v>
      </c>
      <c r="G59" s="9">
        <v>0</v>
      </c>
      <c r="I59" s="9">
        <v>0</v>
      </c>
      <c r="K59" s="9">
        <v>132155705</v>
      </c>
      <c r="M59" s="9">
        <v>649100371108</v>
      </c>
      <c r="O59" s="9">
        <v>634512566815</v>
      </c>
      <c r="Q59" s="9">
        <v>14587804293</v>
      </c>
    </row>
    <row r="60" spans="1:17" ht="21.95" customHeight="1" x14ac:dyDescent="0.2">
      <c r="A60" s="8" t="s">
        <v>133</v>
      </c>
      <c r="C60" s="9">
        <v>0</v>
      </c>
      <c r="E60" s="9">
        <v>0</v>
      </c>
      <c r="G60" s="9">
        <v>0</v>
      </c>
      <c r="I60" s="9">
        <v>0</v>
      </c>
      <c r="K60" s="9">
        <v>6890000</v>
      </c>
      <c r="M60" s="9">
        <v>137572781276</v>
      </c>
      <c r="O60" s="9">
        <v>107320927095</v>
      </c>
      <c r="Q60" s="9">
        <v>30251854181</v>
      </c>
    </row>
    <row r="61" spans="1:17" ht="21.95" customHeight="1" x14ac:dyDescent="0.2">
      <c r="A61" s="8" t="s">
        <v>29</v>
      </c>
      <c r="C61" s="9">
        <v>0</v>
      </c>
      <c r="E61" s="9">
        <v>0</v>
      </c>
      <c r="G61" s="9">
        <v>0</v>
      </c>
      <c r="I61" s="9">
        <v>0</v>
      </c>
      <c r="K61" s="9">
        <v>7824002</v>
      </c>
      <c r="M61" s="9">
        <v>26772001451</v>
      </c>
      <c r="O61" s="9">
        <v>26785535229</v>
      </c>
      <c r="Q61" s="9">
        <v>-13533778</v>
      </c>
    </row>
    <row r="62" spans="1:17" ht="21.95" customHeight="1" x14ac:dyDescent="0.2">
      <c r="A62" s="8" t="s">
        <v>134</v>
      </c>
      <c r="C62" s="9">
        <v>0</v>
      </c>
      <c r="E62" s="9">
        <v>0</v>
      </c>
      <c r="G62" s="9">
        <v>0</v>
      </c>
      <c r="I62" s="9">
        <v>0</v>
      </c>
      <c r="K62" s="9">
        <v>3947639</v>
      </c>
      <c r="M62" s="9">
        <v>169441774945</v>
      </c>
      <c r="O62" s="9">
        <v>146713928993</v>
      </c>
      <c r="Q62" s="9">
        <v>22727845952</v>
      </c>
    </row>
    <row r="63" spans="1:17" ht="21.95" customHeight="1" x14ac:dyDescent="0.2">
      <c r="A63" s="8" t="s">
        <v>42</v>
      </c>
      <c r="C63" s="9">
        <v>0</v>
      </c>
      <c r="E63" s="9">
        <v>0</v>
      </c>
      <c r="G63" s="9">
        <v>0</v>
      </c>
      <c r="I63" s="9">
        <v>0</v>
      </c>
      <c r="K63" s="9">
        <v>2571028</v>
      </c>
      <c r="M63" s="9">
        <v>14742988359</v>
      </c>
      <c r="O63" s="9">
        <v>14567661517</v>
      </c>
      <c r="Q63" s="9">
        <v>175326842</v>
      </c>
    </row>
    <row r="64" spans="1:17" ht="21.95" customHeight="1" x14ac:dyDescent="0.2">
      <c r="A64" s="8" t="s">
        <v>20</v>
      </c>
      <c r="C64" s="9">
        <v>0</v>
      </c>
      <c r="E64" s="9">
        <v>0</v>
      </c>
      <c r="G64" s="9">
        <v>0</v>
      </c>
      <c r="I64" s="9">
        <v>0</v>
      </c>
      <c r="K64" s="9">
        <v>2723447</v>
      </c>
      <c r="M64" s="9">
        <v>7162539901</v>
      </c>
      <c r="O64" s="9">
        <v>7120047566</v>
      </c>
      <c r="Q64" s="9">
        <v>42492335</v>
      </c>
    </row>
    <row r="65" spans="1:17" ht="21.95" customHeight="1" x14ac:dyDescent="0.2">
      <c r="A65" s="8" t="s">
        <v>135</v>
      </c>
      <c r="C65" s="9">
        <v>0</v>
      </c>
      <c r="E65" s="9">
        <v>0</v>
      </c>
      <c r="G65" s="9">
        <v>0</v>
      </c>
      <c r="I65" s="9">
        <v>0</v>
      </c>
      <c r="K65" s="9">
        <v>3850000</v>
      </c>
      <c r="M65" s="9">
        <v>106354879640</v>
      </c>
      <c r="O65" s="9">
        <v>112899228750</v>
      </c>
      <c r="Q65" s="9">
        <v>-6544349110</v>
      </c>
    </row>
    <row r="66" spans="1:17" ht="21.95" customHeight="1" x14ac:dyDescent="0.2">
      <c r="A66" s="8" t="s">
        <v>136</v>
      </c>
      <c r="C66" s="9">
        <v>0</v>
      </c>
      <c r="E66" s="9">
        <v>0</v>
      </c>
      <c r="G66" s="9">
        <v>0</v>
      </c>
      <c r="I66" s="9">
        <v>0</v>
      </c>
      <c r="K66" s="9">
        <v>47034000</v>
      </c>
      <c r="M66" s="9">
        <v>111146183465</v>
      </c>
      <c r="O66" s="9">
        <v>108095589482</v>
      </c>
      <c r="Q66" s="9">
        <v>3050593983</v>
      </c>
    </row>
    <row r="67" spans="1:17" ht="21.95" customHeight="1" x14ac:dyDescent="0.2">
      <c r="A67" s="8" t="s">
        <v>52</v>
      </c>
      <c r="C67" s="9">
        <v>0</v>
      </c>
      <c r="E67" s="9">
        <v>0</v>
      </c>
      <c r="G67" s="9">
        <v>0</v>
      </c>
      <c r="I67" s="9">
        <v>0</v>
      </c>
      <c r="K67" s="9">
        <v>52172568</v>
      </c>
      <c r="M67" s="9">
        <v>365982805643</v>
      </c>
      <c r="O67" s="9">
        <v>360441881488</v>
      </c>
      <c r="Q67" s="9">
        <v>5540924155</v>
      </c>
    </row>
    <row r="68" spans="1:17" ht="21.95" customHeight="1" x14ac:dyDescent="0.2">
      <c r="A68" s="8" t="s">
        <v>137</v>
      </c>
      <c r="C68" s="9">
        <v>0</v>
      </c>
      <c r="E68" s="9">
        <v>0</v>
      </c>
      <c r="G68" s="9">
        <v>0</v>
      </c>
      <c r="I68" s="9">
        <v>0</v>
      </c>
      <c r="K68" s="9">
        <v>17620875</v>
      </c>
      <c r="M68" s="9">
        <v>274390517511</v>
      </c>
      <c r="O68" s="9">
        <v>230705039491</v>
      </c>
      <c r="Q68" s="9">
        <v>43685478020</v>
      </c>
    </row>
    <row r="69" spans="1:17" ht="21.95" customHeight="1" x14ac:dyDescent="0.2">
      <c r="A69" s="8" t="s">
        <v>24</v>
      </c>
      <c r="C69" s="9">
        <v>0</v>
      </c>
      <c r="E69" s="9">
        <v>0</v>
      </c>
      <c r="G69" s="9">
        <v>0</v>
      </c>
      <c r="I69" s="9">
        <v>0</v>
      </c>
      <c r="K69" s="9">
        <v>408000</v>
      </c>
      <c r="M69" s="9">
        <v>68908687509</v>
      </c>
      <c r="O69" s="9">
        <v>73027365842</v>
      </c>
      <c r="Q69" s="9">
        <v>-4118678333</v>
      </c>
    </row>
    <row r="70" spans="1:17" ht="21.95" customHeight="1" x14ac:dyDescent="0.2">
      <c r="A70" s="8" t="s">
        <v>32</v>
      </c>
      <c r="C70" s="9">
        <v>0</v>
      </c>
      <c r="E70" s="9">
        <v>0</v>
      </c>
      <c r="G70" s="9">
        <v>0</v>
      </c>
      <c r="I70" s="9">
        <v>0</v>
      </c>
      <c r="K70" s="9">
        <v>67612732</v>
      </c>
      <c r="M70" s="9">
        <v>551550071896</v>
      </c>
      <c r="O70" s="9">
        <v>546420846687</v>
      </c>
      <c r="Q70" s="9">
        <v>5129225209</v>
      </c>
    </row>
    <row r="71" spans="1:17" ht="21.95" customHeight="1" x14ac:dyDescent="0.2">
      <c r="A71" s="8" t="s">
        <v>138</v>
      </c>
      <c r="C71" s="9">
        <v>0</v>
      </c>
      <c r="E71" s="9">
        <v>0</v>
      </c>
      <c r="G71" s="9">
        <v>0</v>
      </c>
      <c r="I71" s="9">
        <v>0</v>
      </c>
      <c r="K71" s="9">
        <v>7404847</v>
      </c>
      <c r="M71" s="9">
        <v>47873346165</v>
      </c>
      <c r="O71" s="9">
        <v>57046108242</v>
      </c>
      <c r="Q71" s="9">
        <v>-9172762077</v>
      </c>
    </row>
    <row r="72" spans="1:17" ht="21.95" customHeight="1" x14ac:dyDescent="0.2">
      <c r="A72" s="8" t="s">
        <v>30</v>
      </c>
      <c r="C72" s="9">
        <v>0</v>
      </c>
      <c r="E72" s="9">
        <v>0</v>
      </c>
      <c r="G72" s="9">
        <v>0</v>
      </c>
      <c r="I72" s="9">
        <v>0</v>
      </c>
      <c r="K72" s="9">
        <v>1000000</v>
      </c>
      <c r="M72" s="9">
        <v>8002102554</v>
      </c>
      <c r="O72" s="9">
        <v>5685157440</v>
      </c>
      <c r="Q72" s="9">
        <v>2316945114</v>
      </c>
    </row>
    <row r="73" spans="1:17" ht="21.95" customHeight="1" x14ac:dyDescent="0.2">
      <c r="A73" s="8" t="s">
        <v>23</v>
      </c>
      <c r="C73" s="9">
        <v>0</v>
      </c>
      <c r="E73" s="9">
        <v>0</v>
      </c>
      <c r="G73" s="9">
        <v>0</v>
      </c>
      <c r="I73" s="9">
        <v>0</v>
      </c>
      <c r="K73" s="9">
        <v>725000</v>
      </c>
      <c r="M73" s="9">
        <v>105445786220</v>
      </c>
      <c r="O73" s="9">
        <v>105220192487</v>
      </c>
      <c r="Q73" s="9">
        <v>225593733</v>
      </c>
    </row>
    <row r="74" spans="1:17" ht="21.95" customHeight="1" x14ac:dyDescent="0.2">
      <c r="A74" s="8" t="s">
        <v>28</v>
      </c>
      <c r="C74" s="9">
        <v>0</v>
      </c>
      <c r="E74" s="9">
        <v>0</v>
      </c>
      <c r="G74" s="9">
        <v>0</v>
      </c>
      <c r="I74" s="9">
        <v>0</v>
      </c>
      <c r="K74" s="9">
        <v>9010697</v>
      </c>
      <c r="M74" s="9">
        <v>51326329673</v>
      </c>
      <c r="O74" s="9">
        <v>50607520942</v>
      </c>
      <c r="Q74" s="9">
        <v>718808731</v>
      </c>
    </row>
    <row r="75" spans="1:17" ht="21.95" customHeight="1" x14ac:dyDescent="0.2">
      <c r="A75" s="8" t="s">
        <v>46</v>
      </c>
      <c r="C75" s="9">
        <v>0</v>
      </c>
      <c r="E75" s="9">
        <v>0</v>
      </c>
      <c r="G75" s="9">
        <v>0</v>
      </c>
      <c r="I75" s="9">
        <v>0</v>
      </c>
      <c r="K75" s="9">
        <v>53585748</v>
      </c>
      <c r="M75" s="9">
        <v>68937129672</v>
      </c>
      <c r="O75" s="9">
        <v>81125508193</v>
      </c>
      <c r="Q75" s="9">
        <v>-12188378521</v>
      </c>
    </row>
    <row r="76" spans="1:17" ht="21.95" customHeight="1" x14ac:dyDescent="0.2">
      <c r="A76" s="8" t="s">
        <v>139</v>
      </c>
      <c r="C76" s="9">
        <v>0</v>
      </c>
      <c r="E76" s="9">
        <v>0</v>
      </c>
      <c r="G76" s="9">
        <v>0</v>
      </c>
      <c r="I76" s="9">
        <v>0</v>
      </c>
      <c r="K76" s="9">
        <v>340000</v>
      </c>
      <c r="M76" s="9">
        <v>21630528071</v>
      </c>
      <c r="O76" s="9">
        <v>19891044518</v>
      </c>
      <c r="Q76" s="9">
        <v>1739483553</v>
      </c>
    </row>
    <row r="77" spans="1:17" ht="21.95" customHeight="1" x14ac:dyDescent="0.2">
      <c r="A77" s="8" t="s">
        <v>140</v>
      </c>
      <c r="C77" s="9">
        <v>0</v>
      </c>
      <c r="E77" s="9">
        <v>0</v>
      </c>
      <c r="G77" s="9">
        <v>0</v>
      </c>
      <c r="I77" s="9">
        <v>0</v>
      </c>
      <c r="K77" s="9">
        <v>12800000</v>
      </c>
      <c r="M77" s="9">
        <v>92850241811</v>
      </c>
      <c r="O77" s="9">
        <v>82323244800</v>
      </c>
      <c r="Q77" s="9">
        <v>10526997011</v>
      </c>
    </row>
    <row r="78" spans="1:17" ht="21.95" customHeight="1" x14ac:dyDescent="0.2">
      <c r="A78" s="8" t="s">
        <v>141</v>
      </c>
      <c r="C78" s="9">
        <v>0</v>
      </c>
      <c r="E78" s="9">
        <v>0</v>
      </c>
      <c r="G78" s="9">
        <v>0</v>
      </c>
      <c r="I78" s="9">
        <v>0</v>
      </c>
      <c r="K78" s="9">
        <v>27000000</v>
      </c>
      <c r="M78" s="9">
        <v>40294358496</v>
      </c>
      <c r="O78" s="9">
        <v>40294358496</v>
      </c>
      <c r="Q78" s="9">
        <v>0</v>
      </c>
    </row>
    <row r="79" spans="1:17" ht="21.95" customHeight="1" x14ac:dyDescent="0.2">
      <c r="A79" s="11" t="s">
        <v>142</v>
      </c>
      <c r="C79" s="9">
        <v>0</v>
      </c>
      <c r="E79" s="13">
        <v>0</v>
      </c>
      <c r="G79" s="13">
        <v>0</v>
      </c>
      <c r="I79" s="13">
        <v>0</v>
      </c>
      <c r="K79" s="9">
        <v>14000000</v>
      </c>
      <c r="M79" s="13">
        <v>37698562066</v>
      </c>
      <c r="O79" s="13">
        <v>33372247387</v>
      </c>
      <c r="Q79" s="13">
        <v>4326314679</v>
      </c>
    </row>
    <row r="80" spans="1:17" ht="21.95" customHeight="1" thickBot="1" x14ac:dyDescent="0.25">
      <c r="A80" s="15" t="s">
        <v>64</v>
      </c>
      <c r="C80" s="9"/>
      <c r="E80" s="16">
        <v>79585257482</v>
      </c>
      <c r="G80" s="16">
        <v>82634865163</v>
      </c>
      <c r="I80" s="16">
        <v>-3049607681</v>
      </c>
      <c r="K80" s="9"/>
      <c r="M80" s="16">
        <v>7779000702423</v>
      </c>
      <c r="O80" s="16">
        <f>SUM(O8:O79)</f>
        <v>7726361252658</v>
      </c>
      <c r="Q80" s="16">
        <f>SUM(Q8:Q79)</f>
        <v>52639449765</v>
      </c>
    </row>
    <row r="81" spans="17:17" ht="13.5" thickTop="1" x14ac:dyDescent="0.2"/>
    <row r="83" spans="17:17" x14ac:dyDescent="0.2">
      <c r="Q83" s="19"/>
    </row>
    <row r="84" spans="17:17" x14ac:dyDescent="0.2">
      <c r="Q84" s="19"/>
    </row>
    <row r="85" spans="17:17" x14ac:dyDescent="0.2">
      <c r="Q85" s="19"/>
    </row>
    <row r="86" spans="17:17" x14ac:dyDescent="0.2">
      <c r="Q86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Reyhane Banki</cp:lastModifiedBy>
  <dcterms:created xsi:type="dcterms:W3CDTF">2025-02-23T09:39:13Z</dcterms:created>
  <dcterms:modified xsi:type="dcterms:W3CDTF">2025-02-25T09:59:42Z</dcterms:modified>
</cp:coreProperties>
</file>