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4\"/>
    </mc:Choice>
  </mc:AlternateContent>
  <xr:revisionPtr revIDLastSave="0" documentId="13_ncr:1_{E3417B83-E173-41AA-A26B-A354D5913F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سهام'!$A$1:$X$47</definedName>
    <definedName name="_xlnm.Print_Area" localSheetId="6">'درآمد سود سهام'!$A$1:$T$11</definedName>
    <definedName name="_xlnm.Print_Area" localSheetId="9">'درآمد ناشی از تغییر قیمت اوراق'!$A$1:$S$45</definedName>
    <definedName name="_xlnm.Print_Area" localSheetId="8">'درآمد ناشی از فروش'!$A$1:$S$10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سهام!$A$1:$AC$47</definedName>
  </definedNames>
  <calcPr calcId="191029"/>
</workbook>
</file>

<file path=xl/calcChain.xml><?xml version="1.0" encoding="utf-8"?>
<calcChain xmlns="http://schemas.openxmlformats.org/spreadsheetml/2006/main">
  <c r="W47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9" i="9"/>
  <c r="L47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47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9" i="9"/>
  <c r="Q47" i="9"/>
  <c r="P36" i="9"/>
  <c r="J47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9" i="9"/>
  <c r="F47" i="9"/>
  <c r="F36" i="9"/>
  <c r="J13" i="13"/>
  <c r="J9" i="13"/>
  <c r="J10" i="13"/>
  <c r="J11" i="13"/>
  <c r="J12" i="13"/>
  <c r="J8" i="13"/>
  <c r="F13" i="13"/>
  <c r="F9" i="13"/>
  <c r="F10" i="13"/>
  <c r="F11" i="13"/>
  <c r="F12" i="13"/>
  <c r="F8" i="13"/>
  <c r="M13" i="18"/>
  <c r="M9" i="18"/>
  <c r="M10" i="18"/>
  <c r="M11" i="18"/>
  <c r="M12" i="18"/>
  <c r="M8" i="18"/>
  <c r="K13" i="18"/>
  <c r="G13" i="18"/>
  <c r="G9" i="18"/>
  <c r="G10" i="18"/>
  <c r="G11" i="18"/>
  <c r="G12" i="18"/>
  <c r="G8" i="18"/>
  <c r="E13" i="18"/>
  <c r="E10" i="18"/>
  <c r="Q45" i="21"/>
  <c r="Q34" i="21"/>
  <c r="I45" i="21"/>
  <c r="I34" i="21"/>
  <c r="L10" i="7"/>
  <c r="L11" i="7"/>
  <c r="L12" i="7"/>
  <c r="L13" i="7"/>
  <c r="L14" i="7"/>
  <c r="L15" i="7"/>
  <c r="L16" i="7"/>
  <c r="L9" i="7"/>
  <c r="AB47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9" i="2"/>
  <c r="J40" i="2"/>
  <c r="J47" i="2"/>
  <c r="H47" i="2"/>
  <c r="X47" i="2"/>
  <c r="Z42" i="2"/>
  <c r="Z47" i="2" s="1"/>
  <c r="L17" i="7" l="1"/>
</calcChain>
</file>

<file path=xl/sharedStrings.xml><?xml version="1.0" encoding="utf-8"?>
<sst xmlns="http://schemas.openxmlformats.org/spreadsheetml/2006/main" count="313" uniqueCount="125">
  <si>
    <t>صندوق سرمایه‌گذاری تجارت شاخصی کاردان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</si>
  <si>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</si>
  <si>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</si>
  <si>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</si>
  <si>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</si>
  <si>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</si>
  <si>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</si>
  <si>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</si>
  <si>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</si>
  <si>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</si>
  <si>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</si>
  <si>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</si>
  <si>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</si>
  <si>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</si>
  <si>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</si>
  <si>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</si>
  <si>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</si>
  <si>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</si>
  <si>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</si>
  <si>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</si>
  <si>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</si>
  <si>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</si>
  <si>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</si>
  <si>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</si>
  <si>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</si>
  <si>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پدیده شیمی قرن</t>
  </si>
  <si>
    <t>پست بانک ایران</t>
  </si>
  <si>
    <t>تایدواترخاورمیانه</t>
  </si>
  <si>
    <t>توسعه‌ صنایع‌ بهشهر(هلدینگ</t>
  </si>
  <si>
    <t>تولیدات پتروشیمی قائد بصیر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</si>
  <si>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</si>
  <si>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</si>
  <si>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</si>
  <si>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</si>
  <si>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</si>
  <si>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</si>
  <si>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 فارس و خوزستان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</si>
  <si>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</si>
  <si>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</si>
  <si>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</si>
  <si>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</si>
  <si>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</si>
  <si>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فولاد مبارکه اصفهان</t>
  </si>
  <si>
    <t>قند لرستان‌</t>
  </si>
  <si>
    <t>گروه مالی صبا تامین</t>
  </si>
  <si>
    <t>گروه‌بهمن‌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</si>
  <si>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</si>
  <si>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</si>
  <si>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</si>
  <si>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</si>
  <si>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</si>
  <si>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</si>
  <si>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</si>
  <si>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کنتورسازی‌ایران‌</t>
  </si>
  <si>
    <t>مدیریت نیروگاهی ایرانیان مپنا</t>
  </si>
  <si>
    <t>پویا</t>
  </si>
  <si>
    <t>س. صنایع‌شیمیایی‌ایران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</si>
  <si>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</si>
  <si>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</si>
  <si>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</si>
  <si>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</si>
  <si>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</si>
  <si>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</si>
  <si>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</si>
  <si>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</si>
  <si>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</t>
  </si>
  <si>
    <t>سپرده کوتاه مدت بانک سامان ملاصدرا</t>
  </si>
  <si>
    <t>سپرده کوتاه مدت بانک اقتصاد نوین ظفر</t>
  </si>
  <si>
    <t>سپرده کوتاه مدت بانک خاورمیانه مهستان</t>
  </si>
  <si>
    <t>حساب جاری بانک خاورمیانه مهستان</t>
  </si>
  <si>
    <t>سپرده کوتاه مدت موسسه اعتباری ملل شیراز جنوبی</t>
  </si>
  <si>
    <t>حساب جاری بانک تجارت مطهری-مهرداد</t>
  </si>
  <si>
    <t>سپرده کوتاه مدت بانک تجارت مطهری-مهرداد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</si>
  <si>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</si>
  <si>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</si>
  <si>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</si>
  <si>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</si>
  <si>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</si>
  <si>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</si>
  <si>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</si>
  <si>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</si>
  <si>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</si>
  <si>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</si>
  <si>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</si>
  <si>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</si>
  <si>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</si>
  <si>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</si>
  <si>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</si>
  <si>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</si>
  <si>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</si>
  <si>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</si>
  <si>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</si>
  <si>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</si>
  <si>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</si>
  <si>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</si>
  <si>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</si>
  <si>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</si>
  <si>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</si>
  <si>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</si>
  <si>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</si>
  <si>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</si>
  <si>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</si>
  <si>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</si>
  <si>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</si>
  <si>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</si>
  <si>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</si>
  <si>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</si>
  <si>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</si>
  <si>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</si>
  <si>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</si>
  <si>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</si>
  <si>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</si>
  <si>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</si>
  <si>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1404/03/12</t>
  </si>
  <si>
    <t>1404/03/03</t>
  </si>
  <si>
    <t>1404/03/01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</si>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</sst>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1"/>
  <sheetViews>
    <sheetView rightToLeft="1" tabSelected="1" workbookViewId="0">
      <selection activeCell="AB9" sqref="AB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0.85546875" bestFit="1" customWidth="1"/>
    <col min="13" max="13" width="1.28515625" customWidth="1"/>
    <col min="14" max="14" width="16" bestFit="1" customWidth="1"/>
    <col min="15" max="15" width="1.28515625" customWidth="1"/>
    <col min="16" max="16" width="11.85546875" bestFit="1" customWidth="1"/>
    <col min="17" max="17" width="1.28515625" customWidth="1"/>
    <col min="18" max="18" width="16.14062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85546875" bestFit="1" customWidth="1"/>
    <col min="27" max="27" width="1.28515625" customWidth="1"/>
    <col min="28" max="28" width="15.5703125" customWidth="1"/>
    <col min="29" max="29" width="0.28515625" customWidth="1"/>
    <col min="31" max="31" width="16.42578125" bestFit="1" customWidth="1"/>
  </cols>
  <sheetData>
    <row r="1" spans="1:31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31" ht="21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31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31" ht="14.45" customHeight="1" x14ac:dyDescent="0.2">
      <c r="A4" s="1" t="s">
        <v>3</v>
      </c>
      <c r="B4" s="18" t="s">
        <v>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31" ht="14.45" customHeight="1" x14ac:dyDescent="0.2">
      <c r="A5" s="18" t="s">
        <v>5</v>
      </c>
      <c r="B5" s="18"/>
      <c r="C5" s="18" t="s">
        <v>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31" ht="14.45" customHeight="1" x14ac:dyDescent="0.2">
      <c r="F6" s="19" t="s">
        <v>7</v>
      </c>
      <c r="G6" s="19"/>
      <c r="H6" s="19"/>
      <c r="I6" s="19"/>
      <c r="J6" s="19"/>
      <c r="L6" s="19" t="s">
        <v>8</v>
      </c>
      <c r="M6" s="19"/>
      <c r="N6" s="19"/>
      <c r="O6" s="19"/>
      <c r="P6" s="19"/>
      <c r="Q6" s="19"/>
      <c r="R6" s="19"/>
      <c r="T6" s="19" t="s">
        <v>9</v>
      </c>
      <c r="U6" s="19"/>
      <c r="V6" s="19"/>
      <c r="W6" s="19"/>
      <c r="X6" s="19"/>
      <c r="Y6" s="19"/>
      <c r="Z6" s="19"/>
      <c r="AA6" s="19"/>
      <c r="AB6" s="19"/>
    </row>
    <row r="7" spans="1:31" ht="14.45" customHeight="1" x14ac:dyDescent="0.2">
      <c r="F7" s="3"/>
      <c r="G7" s="3"/>
      <c r="H7" s="3"/>
      <c r="I7" s="3"/>
      <c r="J7" s="3"/>
      <c r="L7" s="20" t="s">
        <v>10</v>
      </c>
      <c r="M7" s="20"/>
      <c r="N7" s="20"/>
      <c r="O7" s="3"/>
      <c r="P7" s="20" t="s">
        <v>11</v>
      </c>
      <c r="Q7" s="20"/>
      <c r="R7" s="20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19" t="s">
        <v>12</v>
      </c>
      <c r="B8" s="19"/>
      <c r="C8" s="19"/>
      <c r="E8" s="19" t="s">
        <v>13</v>
      </c>
      <c r="F8" s="1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21" t="s">
        <v>19</v>
      </c>
      <c r="B9" s="21"/>
      <c r="C9" s="21"/>
      <c r="E9" s="22">
        <v>1750000</v>
      </c>
      <c r="F9" s="22"/>
      <c r="H9" s="6">
        <v>3976107031</v>
      </c>
      <c r="J9" s="6">
        <v>6045066562.5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3783</v>
      </c>
      <c r="X9" s="6">
        <v>3976107031</v>
      </c>
      <c r="Z9" s="6">
        <v>6580859512.5</v>
      </c>
      <c r="AB9" s="7">
        <f>Z9/7539596390930*100</f>
        <v>8.7283976108013639E-2</v>
      </c>
      <c r="AE9" s="33"/>
    </row>
    <row r="10" spans="1:31" ht="21.75" customHeight="1" x14ac:dyDescent="0.2">
      <c r="A10" s="23" t="s">
        <v>20</v>
      </c>
      <c r="B10" s="23"/>
      <c r="C10" s="23"/>
      <c r="E10" s="24">
        <v>14106018</v>
      </c>
      <c r="F10" s="24"/>
      <c r="H10" s="9">
        <v>145151574683</v>
      </c>
      <c r="J10" s="9">
        <v>148353682500.88199</v>
      </c>
      <c r="L10" s="9">
        <v>0</v>
      </c>
      <c r="N10" s="9">
        <v>0</v>
      </c>
      <c r="P10" s="9">
        <v>0</v>
      </c>
      <c r="R10" s="9">
        <v>0</v>
      </c>
      <c r="T10" s="9">
        <v>14106018</v>
      </c>
      <c r="V10" s="9">
        <v>10660</v>
      </c>
      <c r="X10" s="9">
        <v>145151574683</v>
      </c>
      <c r="Z10" s="9">
        <v>149475449476.314</v>
      </c>
      <c r="AB10" s="34">
        <f t="shared" ref="AB10:AB46" si="0">Z10/7539596390930*100</f>
        <v>1.98253914037269</v>
      </c>
    </row>
    <row r="11" spans="1:31" ht="21.75" customHeight="1" x14ac:dyDescent="0.2">
      <c r="A11" s="23" t="s">
        <v>21</v>
      </c>
      <c r="B11" s="23"/>
      <c r="C11" s="23"/>
      <c r="E11" s="24">
        <v>21270877</v>
      </c>
      <c r="F11" s="24"/>
      <c r="H11" s="9">
        <v>278453661049</v>
      </c>
      <c r="J11" s="9">
        <v>507252123611.58099</v>
      </c>
      <c r="L11" s="9">
        <v>0</v>
      </c>
      <c r="N11" s="9">
        <v>0</v>
      </c>
      <c r="P11" s="9">
        <v>0</v>
      </c>
      <c r="R11" s="9">
        <v>0</v>
      </c>
      <c r="T11" s="9">
        <v>21270877</v>
      </c>
      <c r="V11" s="9">
        <v>20970</v>
      </c>
      <c r="X11" s="9">
        <v>278453661049</v>
      </c>
      <c r="Z11" s="9">
        <v>443396291460.39398</v>
      </c>
      <c r="AB11" s="34">
        <f t="shared" si="0"/>
        <v>5.880902219033791</v>
      </c>
    </row>
    <row r="12" spans="1:31" ht="21.75" customHeight="1" x14ac:dyDescent="0.2">
      <c r="A12" s="23" t="s">
        <v>22</v>
      </c>
      <c r="B12" s="23"/>
      <c r="C12" s="23"/>
      <c r="E12" s="24">
        <v>1404200</v>
      </c>
      <c r="F12" s="24"/>
      <c r="H12" s="9">
        <v>233857440028</v>
      </c>
      <c r="J12" s="9">
        <v>396210606088.5</v>
      </c>
      <c r="L12" s="9">
        <v>0</v>
      </c>
      <c r="N12" s="9">
        <v>0</v>
      </c>
      <c r="P12" s="9">
        <v>0</v>
      </c>
      <c r="R12" s="9">
        <v>0</v>
      </c>
      <c r="T12" s="9">
        <v>1404200</v>
      </c>
      <c r="V12" s="9">
        <v>268270</v>
      </c>
      <c r="X12" s="9">
        <v>233857440028</v>
      </c>
      <c r="Z12" s="9">
        <v>374463340832.70001</v>
      </c>
      <c r="AB12" s="34">
        <f t="shared" si="0"/>
        <v>4.9666231641148952</v>
      </c>
    </row>
    <row r="13" spans="1:31" ht="21.75" customHeight="1" x14ac:dyDescent="0.2">
      <c r="A13" s="23" t="s">
        <v>23</v>
      </c>
      <c r="B13" s="23"/>
      <c r="C13" s="23"/>
      <c r="E13" s="24">
        <v>8897479</v>
      </c>
      <c r="F13" s="24"/>
      <c r="H13" s="9">
        <v>61350880427</v>
      </c>
      <c r="J13" s="9">
        <v>57489503499.675003</v>
      </c>
      <c r="L13" s="9">
        <v>0</v>
      </c>
      <c r="N13" s="9">
        <v>0</v>
      </c>
      <c r="P13" s="9">
        <v>0</v>
      </c>
      <c r="R13" s="9">
        <v>0</v>
      </c>
      <c r="T13" s="9">
        <v>8897479</v>
      </c>
      <c r="V13" s="9">
        <v>5770</v>
      </c>
      <c r="X13" s="9">
        <v>61350880427</v>
      </c>
      <c r="Z13" s="9">
        <v>51032990029.711502</v>
      </c>
      <c r="AB13" s="34">
        <f t="shared" si="0"/>
        <v>0.67686633850988731</v>
      </c>
    </row>
    <row r="14" spans="1:31" ht="21.75" customHeight="1" x14ac:dyDescent="0.2">
      <c r="A14" s="23" t="s">
        <v>24</v>
      </c>
      <c r="B14" s="23"/>
      <c r="C14" s="23"/>
      <c r="E14" s="24">
        <v>8814333</v>
      </c>
      <c r="F14" s="24"/>
      <c r="H14" s="9">
        <v>223122862147</v>
      </c>
      <c r="J14" s="9">
        <v>422060131407.37</v>
      </c>
      <c r="L14" s="9">
        <v>0</v>
      </c>
      <c r="N14" s="9">
        <v>0</v>
      </c>
      <c r="P14" s="9">
        <v>0</v>
      </c>
      <c r="R14" s="9">
        <v>0</v>
      </c>
      <c r="T14" s="9">
        <v>8814333</v>
      </c>
      <c r="V14" s="9">
        <v>46830</v>
      </c>
      <c r="X14" s="9">
        <v>223122862147</v>
      </c>
      <c r="Z14" s="9">
        <v>410319201864.38</v>
      </c>
      <c r="AB14" s="34">
        <f t="shared" si="0"/>
        <v>5.4421905442841307</v>
      </c>
    </row>
    <row r="15" spans="1:31" ht="21.75" customHeight="1" x14ac:dyDescent="0.2">
      <c r="A15" s="23" t="s">
        <v>25</v>
      </c>
      <c r="B15" s="23"/>
      <c r="C15" s="23"/>
      <c r="E15" s="24">
        <v>6212232</v>
      </c>
      <c r="F15" s="24"/>
      <c r="H15" s="9">
        <v>54118907274</v>
      </c>
      <c r="J15" s="9">
        <v>80278499854.800003</v>
      </c>
      <c r="L15" s="9">
        <v>0</v>
      </c>
      <c r="N15" s="9">
        <v>0</v>
      </c>
      <c r="P15" s="9">
        <v>0</v>
      </c>
      <c r="R15" s="9">
        <v>0</v>
      </c>
      <c r="T15" s="9">
        <v>6212232</v>
      </c>
      <c r="V15" s="9">
        <v>14410</v>
      </c>
      <c r="X15" s="9">
        <v>54118907274</v>
      </c>
      <c r="Z15" s="9">
        <v>88985629454.436005</v>
      </c>
      <c r="AB15" s="34">
        <f t="shared" si="0"/>
        <v>1.1802439393371789</v>
      </c>
    </row>
    <row r="16" spans="1:31" ht="21.75" customHeight="1" x14ac:dyDescent="0.2">
      <c r="A16" s="23" t="s">
        <v>26</v>
      </c>
      <c r="B16" s="23"/>
      <c r="C16" s="23"/>
      <c r="E16" s="24">
        <v>71154271</v>
      </c>
      <c r="F16" s="24"/>
      <c r="H16" s="9">
        <v>411831704260</v>
      </c>
      <c r="J16" s="9">
        <v>600505367213.29895</v>
      </c>
      <c r="L16" s="9">
        <v>0</v>
      </c>
      <c r="N16" s="9">
        <v>0</v>
      </c>
      <c r="P16" s="9">
        <v>0</v>
      </c>
      <c r="R16" s="9">
        <v>0</v>
      </c>
      <c r="T16" s="9">
        <v>71154271</v>
      </c>
      <c r="V16" s="9">
        <v>8180</v>
      </c>
      <c r="X16" s="9">
        <v>411831704260</v>
      </c>
      <c r="Z16" s="9">
        <v>578578787256.15906</v>
      </c>
      <c r="AB16" s="34">
        <f t="shared" si="0"/>
        <v>7.6738694919024981</v>
      </c>
    </row>
    <row r="17" spans="1:28" ht="21.75" customHeight="1" x14ac:dyDescent="0.2">
      <c r="A17" s="23" t="s">
        <v>27</v>
      </c>
      <c r="B17" s="23"/>
      <c r="C17" s="23"/>
      <c r="E17" s="24">
        <v>41060833</v>
      </c>
      <c r="F17" s="24"/>
      <c r="H17" s="9">
        <v>222468107882</v>
      </c>
      <c r="J17" s="9">
        <v>367348689392.84998</v>
      </c>
      <c r="L17" s="9">
        <v>0</v>
      </c>
      <c r="N17" s="9">
        <v>0</v>
      </c>
      <c r="P17" s="9">
        <v>0</v>
      </c>
      <c r="R17" s="9">
        <v>0</v>
      </c>
      <c r="T17" s="9">
        <v>41060833</v>
      </c>
      <c r="V17" s="9">
        <v>8710</v>
      </c>
      <c r="X17" s="9">
        <v>222468107882</v>
      </c>
      <c r="Z17" s="9">
        <v>355511898290.19098</v>
      </c>
      <c r="AB17" s="34">
        <f t="shared" si="0"/>
        <v>4.7152643173030517</v>
      </c>
    </row>
    <row r="18" spans="1:28" ht="21.75" customHeight="1" x14ac:dyDescent="0.2">
      <c r="A18" s="23" t="s">
        <v>28</v>
      </c>
      <c r="B18" s="23"/>
      <c r="C18" s="23"/>
      <c r="E18" s="24">
        <v>5216001</v>
      </c>
      <c r="F18" s="24"/>
      <c r="H18" s="9">
        <v>46422804257</v>
      </c>
      <c r="J18" s="9">
        <v>34428172872.491997</v>
      </c>
      <c r="L18" s="9">
        <v>0</v>
      </c>
      <c r="N18" s="9">
        <v>0</v>
      </c>
      <c r="P18" s="9">
        <v>0</v>
      </c>
      <c r="R18" s="9">
        <v>0</v>
      </c>
      <c r="T18" s="9">
        <v>5216001</v>
      </c>
      <c r="V18" s="9">
        <v>6550</v>
      </c>
      <c r="X18" s="9">
        <v>46422804257</v>
      </c>
      <c r="Z18" s="9">
        <v>33961525951.0275</v>
      </c>
      <c r="AB18" s="34">
        <f t="shared" si="0"/>
        <v>0.45044222780787857</v>
      </c>
    </row>
    <row r="19" spans="1:28" ht="21.75" customHeight="1" x14ac:dyDescent="0.2">
      <c r="A19" s="23" t="s">
        <v>29</v>
      </c>
      <c r="B19" s="23"/>
      <c r="C19" s="23"/>
      <c r="E19" s="24">
        <v>16590000</v>
      </c>
      <c r="F19" s="24"/>
      <c r="H19" s="9">
        <v>220021788828</v>
      </c>
      <c r="J19" s="9">
        <v>253965858300</v>
      </c>
      <c r="L19" s="9">
        <v>0</v>
      </c>
      <c r="N19" s="9">
        <v>0</v>
      </c>
      <c r="P19" s="9">
        <v>0</v>
      </c>
      <c r="R19" s="9">
        <v>0</v>
      </c>
      <c r="T19" s="9">
        <v>16590000</v>
      </c>
      <c r="V19" s="9">
        <v>13550</v>
      </c>
      <c r="X19" s="9">
        <v>220021788828</v>
      </c>
      <c r="Z19" s="9">
        <v>223456972725</v>
      </c>
      <c r="AB19" s="34">
        <f t="shared" si="0"/>
        <v>2.9637789762037494</v>
      </c>
    </row>
    <row r="20" spans="1:28" ht="21.75" customHeight="1" x14ac:dyDescent="0.2">
      <c r="A20" s="23" t="s">
        <v>30</v>
      </c>
      <c r="B20" s="23"/>
      <c r="C20" s="23"/>
      <c r="E20" s="24">
        <v>5000000</v>
      </c>
      <c r="F20" s="24"/>
      <c r="H20" s="9">
        <v>146661603040</v>
      </c>
      <c r="J20" s="9">
        <v>148709880000</v>
      </c>
      <c r="L20" s="9">
        <v>0</v>
      </c>
      <c r="N20" s="9">
        <v>0</v>
      </c>
      <c r="P20" s="9">
        <v>0</v>
      </c>
      <c r="R20" s="9">
        <v>0</v>
      </c>
      <c r="T20" s="9">
        <v>5000000</v>
      </c>
      <c r="V20" s="9">
        <v>30550</v>
      </c>
      <c r="X20" s="9">
        <v>146661603040</v>
      </c>
      <c r="Z20" s="9">
        <v>151841137500</v>
      </c>
      <c r="AB20" s="34">
        <f t="shared" si="0"/>
        <v>2.0139159926738546</v>
      </c>
    </row>
    <row r="21" spans="1:28" ht="21.75" customHeight="1" x14ac:dyDescent="0.2">
      <c r="A21" s="23" t="s">
        <v>31</v>
      </c>
      <c r="B21" s="23"/>
      <c r="C21" s="23"/>
      <c r="E21" s="24">
        <v>30900000</v>
      </c>
      <c r="F21" s="24"/>
      <c r="H21" s="9">
        <v>210865886462</v>
      </c>
      <c r="J21" s="9">
        <v>391630848750</v>
      </c>
      <c r="L21" s="9">
        <v>0</v>
      </c>
      <c r="N21" s="9">
        <v>0</v>
      </c>
      <c r="P21" s="9">
        <v>0</v>
      </c>
      <c r="R21" s="9">
        <v>0</v>
      </c>
      <c r="T21" s="9">
        <v>30900000</v>
      </c>
      <c r="V21" s="9">
        <v>11210</v>
      </c>
      <c r="X21" s="9">
        <v>210865886462</v>
      </c>
      <c r="Z21" s="9">
        <v>344327985450</v>
      </c>
      <c r="AB21" s="34">
        <f t="shared" si="0"/>
        <v>4.5669286205322663</v>
      </c>
    </row>
    <row r="22" spans="1:28" ht="21.75" customHeight="1" x14ac:dyDescent="0.2">
      <c r="A22" s="23" t="s">
        <v>32</v>
      </c>
      <c r="B22" s="23"/>
      <c r="C22" s="23"/>
      <c r="E22" s="24">
        <v>29116440</v>
      </c>
      <c r="F22" s="24"/>
      <c r="H22" s="9">
        <v>206703889080</v>
      </c>
      <c r="J22" s="9">
        <v>269461165764.42001</v>
      </c>
      <c r="L22" s="9">
        <v>0</v>
      </c>
      <c r="N22" s="9">
        <v>0</v>
      </c>
      <c r="P22" s="9">
        <v>0</v>
      </c>
      <c r="R22" s="9">
        <v>0</v>
      </c>
      <c r="T22" s="9">
        <v>29116440</v>
      </c>
      <c r="V22" s="9">
        <v>9390</v>
      </c>
      <c r="X22" s="9">
        <v>206703889080</v>
      </c>
      <c r="Z22" s="9">
        <v>271776621538.98001</v>
      </c>
      <c r="AB22" s="34">
        <f t="shared" si="0"/>
        <v>3.6046574305479062</v>
      </c>
    </row>
    <row r="23" spans="1:28" ht="21.75" customHeight="1" x14ac:dyDescent="0.2">
      <c r="A23" s="23" t="s">
        <v>33</v>
      </c>
      <c r="B23" s="23"/>
      <c r="C23" s="23"/>
      <c r="E23" s="24">
        <v>1887803</v>
      </c>
      <c r="F23" s="24"/>
      <c r="H23" s="9">
        <v>54583298238</v>
      </c>
      <c r="J23" s="9">
        <v>83019482111.916</v>
      </c>
      <c r="L23" s="9">
        <v>0</v>
      </c>
      <c r="N23" s="9">
        <v>0</v>
      </c>
      <c r="P23" s="9">
        <v>-281473</v>
      </c>
      <c r="R23" s="9">
        <v>11835596682</v>
      </c>
      <c r="T23" s="9">
        <v>1606330</v>
      </c>
      <c r="V23" s="9">
        <v>43210</v>
      </c>
      <c r="X23" s="9">
        <v>46444883000</v>
      </c>
      <c r="Z23" s="9">
        <v>68996532660.164993</v>
      </c>
      <c r="AB23" s="34">
        <f t="shared" si="0"/>
        <v>0.91512236309050432</v>
      </c>
    </row>
    <row r="24" spans="1:28" ht="21.75" customHeight="1" x14ac:dyDescent="0.2">
      <c r="A24" s="23" t="s">
        <v>34</v>
      </c>
      <c r="B24" s="23"/>
      <c r="C24" s="23"/>
      <c r="E24" s="24">
        <v>53573515</v>
      </c>
      <c r="F24" s="24"/>
      <c r="H24" s="9">
        <v>315456580249</v>
      </c>
      <c r="J24" s="9">
        <v>325919085824.78998</v>
      </c>
      <c r="L24" s="9">
        <v>0</v>
      </c>
      <c r="N24" s="9">
        <v>0</v>
      </c>
      <c r="P24" s="9">
        <v>0</v>
      </c>
      <c r="R24" s="9">
        <v>0</v>
      </c>
      <c r="T24" s="9">
        <v>53573515</v>
      </c>
      <c r="V24" s="9">
        <v>5970</v>
      </c>
      <c r="X24" s="9">
        <v>315456580249</v>
      </c>
      <c r="Z24" s="9">
        <v>317930872936.927</v>
      </c>
      <c r="AB24" s="34">
        <f t="shared" si="0"/>
        <v>4.2168155488985084</v>
      </c>
    </row>
    <row r="25" spans="1:28" ht="21.75" customHeight="1" x14ac:dyDescent="0.2">
      <c r="A25" s="23" t="s">
        <v>35</v>
      </c>
      <c r="B25" s="23"/>
      <c r="C25" s="23"/>
      <c r="E25" s="24">
        <v>15497424</v>
      </c>
      <c r="F25" s="24"/>
      <c r="H25" s="9">
        <v>316794493953</v>
      </c>
      <c r="J25" s="9">
        <v>372498082431.69598</v>
      </c>
      <c r="L25" s="9">
        <v>0</v>
      </c>
      <c r="N25" s="9">
        <v>0</v>
      </c>
      <c r="P25" s="9">
        <v>0</v>
      </c>
      <c r="R25" s="9">
        <v>0</v>
      </c>
      <c r="T25" s="9">
        <v>15497424</v>
      </c>
      <c r="V25" s="9">
        <v>21900</v>
      </c>
      <c r="X25" s="9">
        <v>316794493953</v>
      </c>
      <c r="Z25" s="9">
        <v>337374193765.67999</v>
      </c>
      <c r="AB25" s="34">
        <f t="shared" si="0"/>
        <v>4.474698329628561</v>
      </c>
    </row>
    <row r="26" spans="1:28" ht="21.75" customHeight="1" x14ac:dyDescent="0.2">
      <c r="A26" s="23" t="s">
        <v>36</v>
      </c>
      <c r="B26" s="23"/>
      <c r="C26" s="23"/>
      <c r="E26" s="24">
        <v>10359467</v>
      </c>
      <c r="F26" s="24"/>
      <c r="H26" s="9">
        <v>159588563108</v>
      </c>
      <c r="J26" s="9">
        <v>226861154614.84</v>
      </c>
      <c r="L26" s="9">
        <v>0</v>
      </c>
      <c r="N26" s="9">
        <v>0</v>
      </c>
      <c r="P26" s="9">
        <v>0</v>
      </c>
      <c r="R26" s="9">
        <v>0</v>
      </c>
      <c r="T26" s="9">
        <v>10359467</v>
      </c>
      <c r="V26" s="9">
        <v>21090</v>
      </c>
      <c r="X26" s="9">
        <v>159588563108</v>
      </c>
      <c r="Z26" s="9">
        <v>217181196133.771</v>
      </c>
      <c r="AB26" s="34">
        <f t="shared" si="0"/>
        <v>2.8805414092859944</v>
      </c>
    </row>
    <row r="27" spans="1:28" ht="21.75" customHeight="1" x14ac:dyDescent="0.2">
      <c r="A27" s="23" t="s">
        <v>37</v>
      </c>
      <c r="B27" s="23"/>
      <c r="C27" s="23"/>
      <c r="E27" s="24">
        <v>2535127</v>
      </c>
      <c r="F27" s="24"/>
      <c r="H27" s="9">
        <v>147918431557</v>
      </c>
      <c r="J27" s="9">
        <v>300993935245.164</v>
      </c>
      <c r="L27" s="9">
        <v>0</v>
      </c>
      <c r="N27" s="9">
        <v>0</v>
      </c>
      <c r="P27" s="9">
        <v>0</v>
      </c>
      <c r="R27" s="9">
        <v>0</v>
      </c>
      <c r="T27" s="9">
        <v>2535127</v>
      </c>
      <c r="V27" s="9">
        <v>121180</v>
      </c>
      <c r="X27" s="9">
        <v>147918431557</v>
      </c>
      <c r="Z27" s="9">
        <v>305378810055.33301</v>
      </c>
      <c r="AB27" s="34">
        <f t="shared" si="0"/>
        <v>4.0503336547656348</v>
      </c>
    </row>
    <row r="28" spans="1:28" ht="21.75" customHeight="1" x14ac:dyDescent="0.2">
      <c r="A28" s="23" t="s">
        <v>38</v>
      </c>
      <c r="B28" s="23"/>
      <c r="C28" s="23"/>
      <c r="E28" s="24">
        <v>1440000</v>
      </c>
      <c r="F28" s="24"/>
      <c r="H28" s="9">
        <v>104449661240</v>
      </c>
      <c r="J28" s="9">
        <v>171485553600</v>
      </c>
      <c r="L28" s="9">
        <v>0</v>
      </c>
      <c r="N28" s="9">
        <v>0</v>
      </c>
      <c r="P28" s="9">
        <v>0</v>
      </c>
      <c r="R28" s="9">
        <v>0</v>
      </c>
      <c r="T28" s="9">
        <v>1440000</v>
      </c>
      <c r="V28" s="9">
        <v>120230</v>
      </c>
      <c r="X28" s="9">
        <v>104449661240</v>
      </c>
      <c r="Z28" s="9">
        <v>172101069360</v>
      </c>
      <c r="AB28" s="34">
        <f t="shared" si="0"/>
        <v>2.2826297382050118</v>
      </c>
    </row>
    <row r="29" spans="1:28" ht="21.75" customHeight="1" x14ac:dyDescent="0.2">
      <c r="A29" s="23" t="s">
        <v>39</v>
      </c>
      <c r="B29" s="23"/>
      <c r="C29" s="23"/>
      <c r="E29" s="24">
        <v>46317975</v>
      </c>
      <c r="F29" s="24"/>
      <c r="H29" s="9">
        <v>121823194567</v>
      </c>
      <c r="J29" s="9">
        <v>164601519399.28101</v>
      </c>
      <c r="L29" s="9">
        <v>0</v>
      </c>
      <c r="N29" s="9">
        <v>0</v>
      </c>
      <c r="P29" s="9">
        <v>0</v>
      </c>
      <c r="R29" s="9">
        <v>0</v>
      </c>
      <c r="T29" s="9">
        <v>46317975</v>
      </c>
      <c r="V29" s="9">
        <v>3091</v>
      </c>
      <c r="X29" s="9">
        <v>121823194567</v>
      </c>
      <c r="Z29" s="9">
        <v>142317006003.686</v>
      </c>
      <c r="AB29" s="34">
        <f t="shared" si="0"/>
        <v>1.8875944894728163</v>
      </c>
    </row>
    <row r="30" spans="1:28" ht="21.75" customHeight="1" x14ac:dyDescent="0.2">
      <c r="A30" s="23" t="s">
        <v>40</v>
      </c>
      <c r="B30" s="23"/>
      <c r="C30" s="23"/>
      <c r="E30" s="24">
        <v>1500000</v>
      </c>
      <c r="F30" s="24"/>
      <c r="H30" s="9">
        <v>3918554820</v>
      </c>
      <c r="J30" s="9">
        <v>7082606250</v>
      </c>
      <c r="L30" s="9">
        <v>0</v>
      </c>
      <c r="N30" s="9">
        <v>0</v>
      </c>
      <c r="P30" s="9">
        <v>0</v>
      </c>
      <c r="R30" s="9">
        <v>0</v>
      </c>
      <c r="T30" s="9">
        <v>1500000</v>
      </c>
      <c r="V30" s="9">
        <v>4820</v>
      </c>
      <c r="X30" s="9">
        <v>3918554820</v>
      </c>
      <c r="Z30" s="9">
        <v>7186981500</v>
      </c>
      <c r="AB30" s="34">
        <f t="shared" si="0"/>
        <v>9.5323159587770642E-2</v>
      </c>
    </row>
    <row r="31" spans="1:28" ht="21.75" customHeight="1" x14ac:dyDescent="0.2">
      <c r="A31" s="23" t="s">
        <v>41</v>
      </c>
      <c r="B31" s="23"/>
      <c r="C31" s="23"/>
      <c r="E31" s="24">
        <v>13213363</v>
      </c>
      <c r="F31" s="24"/>
      <c r="H31" s="9">
        <v>74355659183</v>
      </c>
      <c r="J31" s="9">
        <v>104027168441.98801</v>
      </c>
      <c r="L31" s="9">
        <v>0</v>
      </c>
      <c r="N31" s="9">
        <v>0</v>
      </c>
      <c r="P31" s="9">
        <v>0</v>
      </c>
      <c r="R31" s="9">
        <v>0</v>
      </c>
      <c r="T31" s="9">
        <v>13213363</v>
      </c>
      <c r="V31" s="9">
        <v>7580</v>
      </c>
      <c r="X31" s="9">
        <v>74355659183</v>
      </c>
      <c r="Z31" s="9">
        <v>99561355655.337006</v>
      </c>
      <c r="AB31" s="34">
        <f t="shared" si="0"/>
        <v>1.3205130685126267</v>
      </c>
    </row>
    <row r="32" spans="1:28" ht="21.75" customHeight="1" x14ac:dyDescent="0.2">
      <c r="A32" s="23" t="s">
        <v>42</v>
      </c>
      <c r="B32" s="23"/>
      <c r="C32" s="23"/>
      <c r="E32" s="24">
        <v>124051883</v>
      </c>
      <c r="F32" s="24"/>
      <c r="H32" s="9">
        <v>326388927438</v>
      </c>
      <c r="J32" s="9">
        <v>464769615322.18903</v>
      </c>
      <c r="L32" s="9">
        <v>0</v>
      </c>
      <c r="N32" s="9">
        <v>0</v>
      </c>
      <c r="P32" s="9">
        <v>0</v>
      </c>
      <c r="R32" s="9">
        <v>0</v>
      </c>
      <c r="T32" s="9">
        <v>124051883</v>
      </c>
      <c r="V32" s="9">
        <v>3500</v>
      </c>
      <c r="X32" s="9">
        <v>326388927438</v>
      </c>
      <c r="Z32" s="9">
        <v>431598210036.52502</v>
      </c>
      <c r="AB32" s="34">
        <f t="shared" si="0"/>
        <v>5.7244206142881868</v>
      </c>
    </row>
    <row r="33" spans="1:28" ht="21.75" customHeight="1" x14ac:dyDescent="0.2">
      <c r="A33" s="23" t="s">
        <v>43</v>
      </c>
      <c r="B33" s="23"/>
      <c r="C33" s="23"/>
      <c r="E33" s="24">
        <v>11000007</v>
      </c>
      <c r="F33" s="24"/>
      <c r="H33" s="9">
        <v>95712420090</v>
      </c>
      <c r="J33" s="9">
        <v>105190437939.327</v>
      </c>
      <c r="L33" s="9">
        <v>3040440</v>
      </c>
      <c r="N33" s="9">
        <v>28189763594</v>
      </c>
      <c r="P33" s="9">
        <v>0</v>
      </c>
      <c r="R33" s="9">
        <v>0</v>
      </c>
      <c r="T33" s="9">
        <v>14040447</v>
      </c>
      <c r="V33" s="9">
        <v>8920</v>
      </c>
      <c r="X33" s="9">
        <v>123902183684</v>
      </c>
      <c r="Z33" s="9">
        <v>124495604555.922</v>
      </c>
      <c r="AB33" s="34">
        <f t="shared" si="0"/>
        <v>1.6512237273826484</v>
      </c>
    </row>
    <row r="34" spans="1:28" ht="21.75" customHeight="1" x14ac:dyDescent="0.2">
      <c r="A34" s="23" t="s">
        <v>44</v>
      </c>
      <c r="B34" s="23"/>
      <c r="C34" s="23"/>
      <c r="E34" s="24">
        <v>45000000</v>
      </c>
      <c r="F34" s="24"/>
      <c r="H34" s="9">
        <v>170061328945</v>
      </c>
      <c r="J34" s="9">
        <v>184252137750</v>
      </c>
      <c r="L34" s="9">
        <v>0</v>
      </c>
      <c r="N34" s="9">
        <v>0</v>
      </c>
      <c r="P34" s="9">
        <v>0</v>
      </c>
      <c r="R34" s="9">
        <v>0</v>
      </c>
      <c r="T34" s="9">
        <v>45000000</v>
      </c>
      <c r="V34" s="9">
        <v>3991</v>
      </c>
      <c r="X34" s="9">
        <v>170061328945</v>
      </c>
      <c r="Z34" s="9">
        <v>178526409750</v>
      </c>
      <c r="AB34" s="34">
        <f t="shared" si="0"/>
        <v>2.3678510160671742</v>
      </c>
    </row>
    <row r="35" spans="1:28" ht="21.75" customHeight="1" x14ac:dyDescent="0.2">
      <c r="A35" s="23" t="s">
        <v>45</v>
      </c>
      <c r="B35" s="23"/>
      <c r="C35" s="23"/>
      <c r="E35" s="24">
        <v>66300000</v>
      </c>
      <c r="F35" s="24"/>
      <c r="H35" s="9">
        <v>159483019213</v>
      </c>
      <c r="J35" s="9">
        <v>152241739650</v>
      </c>
      <c r="L35" s="9">
        <v>0</v>
      </c>
      <c r="N35" s="9">
        <v>0</v>
      </c>
      <c r="P35" s="9">
        <v>0</v>
      </c>
      <c r="R35" s="9">
        <v>0</v>
      </c>
      <c r="T35" s="9">
        <v>66300000</v>
      </c>
      <c r="V35" s="9">
        <v>2314</v>
      </c>
      <c r="X35" s="9">
        <v>159483019213</v>
      </c>
      <c r="Z35" s="9">
        <v>152505361710</v>
      </c>
      <c r="AB35" s="34">
        <f t="shared" si="0"/>
        <v>2.0227258039098914</v>
      </c>
    </row>
    <row r="36" spans="1:28" ht="21.75" customHeight="1" x14ac:dyDescent="0.2">
      <c r="A36" s="23" t="s">
        <v>46</v>
      </c>
      <c r="B36" s="23"/>
      <c r="C36" s="23"/>
      <c r="E36" s="24">
        <v>12848659</v>
      </c>
      <c r="F36" s="24"/>
      <c r="H36" s="9">
        <v>142585473818</v>
      </c>
      <c r="J36" s="9">
        <v>149307128808.92599</v>
      </c>
      <c r="L36" s="9">
        <v>0</v>
      </c>
      <c r="N36" s="9">
        <v>0</v>
      </c>
      <c r="P36" s="9">
        <v>-12848659</v>
      </c>
      <c r="R36" s="9">
        <v>158375398266</v>
      </c>
      <c r="T36" s="9">
        <v>0</v>
      </c>
      <c r="V36" s="9">
        <v>0</v>
      </c>
      <c r="X36" s="9">
        <v>0</v>
      </c>
      <c r="Z36" s="9">
        <v>0</v>
      </c>
      <c r="AB36" s="34">
        <f t="shared" si="0"/>
        <v>0</v>
      </c>
    </row>
    <row r="37" spans="1:28" ht="21.75" customHeight="1" x14ac:dyDescent="0.2">
      <c r="A37" s="23" t="s">
        <v>47</v>
      </c>
      <c r="B37" s="23"/>
      <c r="C37" s="23"/>
      <c r="E37" s="24">
        <v>4607501</v>
      </c>
      <c r="F37" s="24"/>
      <c r="H37" s="9">
        <v>25458852826</v>
      </c>
      <c r="J37" s="9">
        <v>80472117504.208496</v>
      </c>
      <c r="L37" s="9">
        <v>0</v>
      </c>
      <c r="N37" s="9">
        <v>0</v>
      </c>
      <c r="P37" s="9">
        <v>0</v>
      </c>
      <c r="R37" s="9">
        <v>0</v>
      </c>
      <c r="T37" s="9">
        <v>4607501</v>
      </c>
      <c r="V37" s="9">
        <v>14200</v>
      </c>
      <c r="X37" s="9">
        <v>25458852826</v>
      </c>
      <c r="Z37" s="9">
        <v>65037226440.510002</v>
      </c>
      <c r="AB37" s="34">
        <f t="shared" si="0"/>
        <v>0.86260885952394784</v>
      </c>
    </row>
    <row r="38" spans="1:28" ht="21.75" customHeight="1" x14ac:dyDescent="0.2">
      <c r="A38" s="23" t="s">
        <v>48</v>
      </c>
      <c r="B38" s="23"/>
      <c r="C38" s="23"/>
      <c r="E38" s="24">
        <v>60844413</v>
      </c>
      <c r="F38" s="24"/>
      <c r="H38" s="9">
        <v>275963546908</v>
      </c>
      <c r="J38" s="9">
        <v>411885067337.44598</v>
      </c>
      <c r="L38" s="9">
        <v>0</v>
      </c>
      <c r="N38" s="9">
        <v>0</v>
      </c>
      <c r="P38" s="9">
        <v>0</v>
      </c>
      <c r="R38" s="9">
        <v>0</v>
      </c>
      <c r="T38" s="9">
        <v>60844413</v>
      </c>
      <c r="V38" s="9">
        <v>6600</v>
      </c>
      <c r="X38" s="9">
        <v>275963546908</v>
      </c>
      <c r="Z38" s="9">
        <v>399183765701.48999</v>
      </c>
      <c r="AB38" s="34">
        <f t="shared" si="0"/>
        <v>5.2944978086851036</v>
      </c>
    </row>
    <row r="39" spans="1:28" ht="21.75" customHeight="1" x14ac:dyDescent="0.2">
      <c r="A39" s="23" t="s">
        <v>49</v>
      </c>
      <c r="B39" s="23"/>
      <c r="C39" s="23"/>
      <c r="E39" s="24">
        <v>13157782</v>
      </c>
      <c r="F39" s="24"/>
      <c r="H39" s="9">
        <v>203275272296</v>
      </c>
      <c r="J39" s="9">
        <v>238046776187.22</v>
      </c>
      <c r="L39" s="9">
        <v>0</v>
      </c>
      <c r="N39" s="9">
        <v>0</v>
      </c>
      <c r="P39" s="9">
        <v>0</v>
      </c>
      <c r="R39" s="9">
        <v>0</v>
      </c>
      <c r="T39" s="9">
        <v>13157782</v>
      </c>
      <c r="V39" s="9">
        <v>18560</v>
      </c>
      <c r="X39" s="9">
        <v>203275272296</v>
      </c>
      <c r="Z39" s="9">
        <v>242755393738.17599</v>
      </c>
      <c r="AB39" s="34">
        <f t="shared" si="0"/>
        <v>3.2197399058417293</v>
      </c>
    </row>
    <row r="40" spans="1:28" ht="21.75" customHeight="1" x14ac:dyDescent="0.2">
      <c r="A40" s="23" t="s">
        <v>50</v>
      </c>
      <c r="B40" s="23"/>
      <c r="C40" s="23"/>
      <c r="E40" s="24">
        <v>9964704</v>
      </c>
      <c r="F40" s="24"/>
      <c r="H40" s="9">
        <v>106251397879</v>
      </c>
      <c r="J40" s="9">
        <f>114308477689.248-16</f>
        <v>114308477673.248</v>
      </c>
      <c r="L40" s="9">
        <v>525769</v>
      </c>
      <c r="N40" s="9">
        <v>5911851464</v>
      </c>
      <c r="P40" s="9">
        <v>0</v>
      </c>
      <c r="R40" s="9">
        <v>0</v>
      </c>
      <c r="T40" s="9">
        <v>10490473</v>
      </c>
      <c r="V40" s="9">
        <v>11470</v>
      </c>
      <c r="X40" s="9">
        <v>112163249343</v>
      </c>
      <c r="Z40" s="9">
        <v>119609787244.40601</v>
      </c>
      <c r="AB40" s="34">
        <f t="shared" si="0"/>
        <v>1.5864216205033792</v>
      </c>
    </row>
    <row r="41" spans="1:28" ht="21.75" customHeight="1" x14ac:dyDescent="0.2">
      <c r="A41" s="23" t="s">
        <v>51</v>
      </c>
      <c r="B41" s="23"/>
      <c r="C41" s="23"/>
      <c r="E41" s="24">
        <v>26431351</v>
      </c>
      <c r="F41" s="24"/>
      <c r="H41" s="9">
        <v>143615777126</v>
      </c>
      <c r="J41" s="9">
        <v>193902743326.23901</v>
      </c>
      <c r="L41" s="9">
        <v>0</v>
      </c>
      <c r="N41" s="9">
        <v>0</v>
      </c>
      <c r="P41" s="9">
        <v>0</v>
      </c>
      <c r="R41" s="9">
        <v>0</v>
      </c>
      <c r="T41" s="9">
        <v>26431351</v>
      </c>
      <c r="V41" s="9">
        <v>7490</v>
      </c>
      <c r="X41" s="9">
        <v>143615777126</v>
      </c>
      <c r="Z41" s="9">
        <v>196792892617.009</v>
      </c>
      <c r="AB41" s="34">
        <f t="shared" si="0"/>
        <v>2.610125030747632</v>
      </c>
    </row>
    <row r="42" spans="1:28" ht="21.75" customHeight="1" x14ac:dyDescent="0.2">
      <c r="A42" s="23" t="s">
        <v>52</v>
      </c>
      <c r="B42" s="23"/>
      <c r="C42" s="23"/>
      <c r="E42" s="24">
        <v>15107675</v>
      </c>
      <c r="F42" s="24"/>
      <c r="H42" s="9">
        <v>130457149114</v>
      </c>
      <c r="J42" s="9">
        <v>154683178637.625</v>
      </c>
      <c r="L42" s="9">
        <v>0</v>
      </c>
      <c r="N42" s="9">
        <v>0</v>
      </c>
      <c r="P42" s="9">
        <v>0</v>
      </c>
      <c r="R42" s="9">
        <v>0</v>
      </c>
      <c r="T42" s="9">
        <v>15107675</v>
      </c>
      <c r="V42" s="9">
        <v>10950</v>
      </c>
      <c r="X42" s="9">
        <v>130457149114</v>
      </c>
      <c r="Z42" s="9">
        <f>164444738455-16</f>
        <v>164444738439</v>
      </c>
      <c r="AB42" s="34">
        <f t="shared" si="0"/>
        <v>2.181081452010138</v>
      </c>
    </row>
    <row r="43" spans="1:28" ht="21.75" customHeight="1" x14ac:dyDescent="0.2">
      <c r="A43" s="23" t="s">
        <v>53</v>
      </c>
      <c r="B43" s="23"/>
      <c r="C43" s="23"/>
      <c r="E43" s="24">
        <v>10200</v>
      </c>
      <c r="F43" s="24"/>
      <c r="H43" s="9">
        <v>698446832</v>
      </c>
      <c r="J43" s="9">
        <v>465323353.82999998</v>
      </c>
      <c r="L43" s="9">
        <v>0</v>
      </c>
      <c r="N43" s="9">
        <v>0</v>
      </c>
      <c r="P43" s="9">
        <v>0</v>
      </c>
      <c r="R43" s="9">
        <v>0</v>
      </c>
      <c r="T43" s="9">
        <v>10200</v>
      </c>
      <c r="V43" s="9">
        <v>45893</v>
      </c>
      <c r="X43" s="9">
        <v>698446832</v>
      </c>
      <c r="Z43" s="9">
        <v>465323353.82999998</v>
      </c>
      <c r="AB43" s="34">
        <f t="shared" si="0"/>
        <v>6.1717276323938995E-3</v>
      </c>
    </row>
    <row r="44" spans="1:28" ht="21.75" customHeight="1" x14ac:dyDescent="0.2">
      <c r="A44" s="23" t="s">
        <v>54</v>
      </c>
      <c r="B44" s="23"/>
      <c r="C44" s="23"/>
      <c r="E44" s="24">
        <v>0</v>
      </c>
      <c r="F44" s="24"/>
      <c r="H44" s="9">
        <v>0</v>
      </c>
      <c r="J44" s="9">
        <v>0</v>
      </c>
      <c r="L44" s="9">
        <v>8809680</v>
      </c>
      <c r="N44" s="9">
        <v>173360706384</v>
      </c>
      <c r="P44" s="9">
        <v>0</v>
      </c>
      <c r="R44" s="9">
        <v>0</v>
      </c>
      <c r="T44" s="9">
        <v>8809680</v>
      </c>
      <c r="V44" s="9">
        <v>19600</v>
      </c>
      <c r="X44" s="9">
        <v>173360706384</v>
      </c>
      <c r="Z44" s="9">
        <v>171642343118.39999</v>
      </c>
      <c r="AB44" s="34">
        <f t="shared" si="0"/>
        <v>2.2765455101135474</v>
      </c>
    </row>
    <row r="45" spans="1:28" ht="21.75" customHeight="1" x14ac:dyDescent="0.2">
      <c r="A45" s="23" t="s">
        <v>55</v>
      </c>
      <c r="B45" s="23"/>
      <c r="C45" s="23"/>
      <c r="E45" s="24">
        <v>0</v>
      </c>
      <c r="F45" s="24"/>
      <c r="H45" s="9">
        <v>0</v>
      </c>
      <c r="J45" s="9">
        <v>0</v>
      </c>
      <c r="L45" s="9">
        <v>200000</v>
      </c>
      <c r="N45" s="9">
        <v>5424921360</v>
      </c>
      <c r="P45" s="9">
        <v>0</v>
      </c>
      <c r="R45" s="9">
        <v>0</v>
      </c>
      <c r="T45" s="9">
        <v>200000</v>
      </c>
      <c r="V45" s="9">
        <v>30350</v>
      </c>
      <c r="X45" s="9">
        <v>5424921360</v>
      </c>
      <c r="Z45" s="9">
        <v>6033883500</v>
      </c>
      <c r="AB45" s="34">
        <f t="shared" si="0"/>
        <v>8.0029263996925004E-2</v>
      </c>
    </row>
    <row r="46" spans="1:28" ht="21.75" customHeight="1" x14ac:dyDescent="0.2">
      <c r="A46" s="25" t="s">
        <v>56</v>
      </c>
      <c r="B46" s="25"/>
      <c r="C46" s="25"/>
      <c r="D46" s="11"/>
      <c r="E46" s="24">
        <v>0</v>
      </c>
      <c r="F46" s="31"/>
      <c r="H46" s="12">
        <v>0</v>
      </c>
      <c r="J46" s="12">
        <v>0</v>
      </c>
      <c r="L46" s="30">
        <v>1531307</v>
      </c>
      <c r="N46" s="12">
        <v>9018718292</v>
      </c>
      <c r="P46" s="30">
        <v>0</v>
      </c>
      <c r="R46" s="12">
        <v>0</v>
      </c>
      <c r="T46" s="30">
        <v>1531307</v>
      </c>
      <c r="V46" s="30">
        <v>5950</v>
      </c>
      <c r="X46" s="12">
        <v>9018718292</v>
      </c>
      <c r="Z46" s="12">
        <v>9057064553.9325008</v>
      </c>
      <c r="AB46" s="34">
        <f t="shared" si="0"/>
        <v>0.12012664981414639</v>
      </c>
    </row>
    <row r="47" spans="1:28" ht="21.75" customHeight="1" x14ac:dyDescent="0.2">
      <c r="A47" s="27" t="s">
        <v>57</v>
      </c>
      <c r="B47" s="27"/>
      <c r="C47" s="27"/>
      <c r="D47" s="27"/>
      <c r="F47" s="30"/>
      <c r="H47" s="14">
        <f>SUM(H9:H46)</f>
        <v>5543847265848</v>
      </c>
      <c r="J47" s="14">
        <f>SUM(J9:J46)</f>
        <v>7689752927228.3037</v>
      </c>
      <c r="L47" s="30"/>
      <c r="N47" s="14">
        <v>221905961094</v>
      </c>
      <c r="P47" s="30"/>
      <c r="R47" s="14">
        <v>170210994948</v>
      </c>
      <c r="T47" s="30"/>
      <c r="U47" s="32"/>
      <c r="V47" s="30"/>
      <c r="X47" s="14">
        <f>SUM(X9:X46)</f>
        <v>5615029337886</v>
      </c>
      <c r="Z47" s="14">
        <f>SUM(Z9:Z46)</f>
        <v>7413884714171.8926</v>
      </c>
      <c r="AB47" s="15">
        <f>SUM(AB9:AB46)</f>
        <v>98.332647130696046</v>
      </c>
    </row>
    <row r="49" spans="8:26" x14ac:dyDescent="0.2">
      <c r="H49" s="33"/>
      <c r="J49" s="33"/>
      <c r="X49" s="33"/>
      <c r="Z49" s="33"/>
    </row>
    <row r="51" spans="8:26" x14ac:dyDescent="0.2">
      <c r="J51" s="33"/>
      <c r="Z51" s="33"/>
    </row>
  </sheetData>
  <mergeCells count="90">
    <mergeCell ref="A47:D47"/>
    <mergeCell ref="A44:C44"/>
    <mergeCell ref="E44:F44"/>
    <mergeCell ref="A45:C45"/>
    <mergeCell ref="E45:F45"/>
    <mergeCell ref="A46:C46"/>
    <mergeCell ref="E46:F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8"/>
  <sheetViews>
    <sheetView rightToLeft="1" topLeftCell="A7" workbookViewId="0">
      <selection activeCell="I47" sqref="I47:M49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7.42578125" customWidth="1"/>
    <col min="18" max="18" width="1.28515625" customWidth="1"/>
    <col min="19" max="19" width="0.28515625" customWidth="1"/>
  </cols>
  <sheetData>
    <row r="1" spans="1:18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21.75" customHeight="1" x14ac:dyDescent="0.2">
      <c r="A2" s="17" t="s">
        <v>73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4.45" customHeight="1" x14ac:dyDescent="0.2"/>
    <row r="5" spans="1:18" ht="14.45" customHeight="1" x14ac:dyDescent="0.2">
      <c r="A5" s="18" t="s">
        <v>123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4.45" customHeight="1" x14ac:dyDescent="0.2">
      <c r="A6" s="19" t="s">
        <v>76</v>
      </c>
      <c r="C6" s="19" t="s">
        <v>92</v>
      </c>
      <c r="D6" s="19"/>
      <c r="E6" s="19"/>
      <c r="F6" s="19"/>
      <c r="G6" s="19"/>
      <c r="H6" s="19"/>
      <c r="I6" s="19"/>
      <c r="K6" s="19" t="s">
        <v>93</v>
      </c>
      <c r="L6" s="19"/>
      <c r="M6" s="19"/>
      <c r="N6" s="19"/>
      <c r="O6" s="19"/>
      <c r="P6" s="19"/>
      <c r="Q6" s="19"/>
      <c r="R6" s="19"/>
    </row>
    <row r="7" spans="1:18" ht="29.1" customHeight="1" x14ac:dyDescent="0.2">
      <c r="A7" s="19"/>
      <c r="C7" s="16" t="s">
        <v>13</v>
      </c>
      <c r="D7" s="3"/>
      <c r="E7" s="16" t="s">
        <v>15</v>
      </c>
      <c r="F7" s="3"/>
      <c r="G7" s="16" t="s">
        <v>121</v>
      </c>
      <c r="H7" s="3"/>
      <c r="I7" s="16" t="s">
        <v>124</v>
      </c>
      <c r="K7" s="16" t="s">
        <v>13</v>
      </c>
      <c r="L7" s="3"/>
      <c r="M7" s="16" t="s">
        <v>15</v>
      </c>
      <c r="N7" s="3"/>
      <c r="O7" s="16" t="s">
        <v>121</v>
      </c>
      <c r="P7" s="3"/>
      <c r="Q7" s="28" t="s">
        <v>124</v>
      </c>
      <c r="R7" s="28"/>
    </row>
    <row r="8" spans="1:18" ht="21.75" customHeight="1" x14ac:dyDescent="0.2">
      <c r="A8" s="5" t="s">
        <v>34</v>
      </c>
      <c r="C8" s="6">
        <v>53573515</v>
      </c>
      <c r="E8" s="6">
        <v>317930872936</v>
      </c>
      <c r="G8" s="6">
        <v>325919085824</v>
      </c>
      <c r="I8" s="6">
        <v>-7988212887</v>
      </c>
      <c r="K8" s="6">
        <v>53573515</v>
      </c>
      <c r="M8" s="6">
        <v>317930872936</v>
      </c>
      <c r="O8" s="6">
        <v>325919085824</v>
      </c>
      <c r="Q8" s="22">
        <v>-7988212887</v>
      </c>
      <c r="R8" s="22"/>
    </row>
    <row r="9" spans="1:18" ht="21.75" customHeight="1" x14ac:dyDescent="0.2">
      <c r="A9" s="8" t="s">
        <v>50</v>
      </c>
      <c r="C9" s="9">
        <v>10490473</v>
      </c>
      <c r="E9" s="9">
        <v>119609787244</v>
      </c>
      <c r="G9" s="9">
        <v>120220329153</v>
      </c>
      <c r="I9" s="9">
        <v>-610541908</v>
      </c>
      <c r="K9" s="9">
        <v>10490473</v>
      </c>
      <c r="M9" s="9">
        <v>119609787244</v>
      </c>
      <c r="O9" s="9">
        <v>120220329153</v>
      </c>
      <c r="Q9" s="24">
        <v>-610541908</v>
      </c>
      <c r="R9" s="24"/>
    </row>
    <row r="10" spans="1:18" ht="21.75" customHeight="1" x14ac:dyDescent="0.2">
      <c r="A10" s="8" t="s">
        <v>35</v>
      </c>
      <c r="C10" s="9">
        <v>15497424</v>
      </c>
      <c r="E10" s="9">
        <v>337374193765</v>
      </c>
      <c r="G10" s="9">
        <v>372498082431</v>
      </c>
      <c r="I10" s="9">
        <v>-35123888665</v>
      </c>
      <c r="K10" s="9">
        <v>15497424</v>
      </c>
      <c r="M10" s="9">
        <v>337374193765</v>
      </c>
      <c r="O10" s="9">
        <v>372498082431</v>
      </c>
      <c r="Q10" s="24">
        <v>-35123888665</v>
      </c>
      <c r="R10" s="24"/>
    </row>
    <row r="11" spans="1:18" ht="21.75" customHeight="1" x14ac:dyDescent="0.2">
      <c r="A11" s="8" t="s">
        <v>32</v>
      </c>
      <c r="C11" s="9">
        <v>29116440</v>
      </c>
      <c r="E11" s="9">
        <v>271776621538</v>
      </c>
      <c r="G11" s="9">
        <v>269461165764</v>
      </c>
      <c r="I11" s="9">
        <v>2315455774</v>
      </c>
      <c r="K11" s="9">
        <v>29116440</v>
      </c>
      <c r="M11" s="9">
        <v>271776621538</v>
      </c>
      <c r="O11" s="9">
        <v>269461165764</v>
      </c>
      <c r="Q11" s="24">
        <v>2315455774</v>
      </c>
      <c r="R11" s="24"/>
    </row>
    <row r="12" spans="1:18" ht="21.75" customHeight="1" x14ac:dyDescent="0.2">
      <c r="A12" s="8" t="s">
        <v>21</v>
      </c>
      <c r="C12" s="9">
        <v>21270877</v>
      </c>
      <c r="E12" s="9">
        <v>443396291460</v>
      </c>
      <c r="G12" s="9">
        <v>507252123611</v>
      </c>
      <c r="I12" s="9">
        <v>-63855832150</v>
      </c>
      <c r="K12" s="9">
        <v>21270877</v>
      </c>
      <c r="M12" s="9">
        <v>443396291460</v>
      </c>
      <c r="O12" s="9">
        <v>507252123611</v>
      </c>
      <c r="Q12" s="24">
        <v>-63855832150</v>
      </c>
      <c r="R12" s="24"/>
    </row>
    <row r="13" spans="1:18" ht="21.75" customHeight="1" x14ac:dyDescent="0.2">
      <c r="A13" s="8" t="s">
        <v>40</v>
      </c>
      <c r="C13" s="9">
        <v>1500000</v>
      </c>
      <c r="E13" s="9">
        <v>7186981500</v>
      </c>
      <c r="G13" s="9">
        <v>7082606250</v>
      </c>
      <c r="I13" s="9">
        <v>104375250</v>
      </c>
      <c r="K13" s="9">
        <v>1500000</v>
      </c>
      <c r="M13" s="9">
        <v>7186981500</v>
      </c>
      <c r="O13" s="9">
        <v>7082606250</v>
      </c>
      <c r="Q13" s="24">
        <v>104375250</v>
      </c>
      <c r="R13" s="24"/>
    </row>
    <row r="14" spans="1:18" ht="21.75" customHeight="1" x14ac:dyDescent="0.2">
      <c r="A14" s="8" t="s">
        <v>41</v>
      </c>
      <c r="C14" s="9">
        <v>13213363</v>
      </c>
      <c r="E14" s="9">
        <v>99561355655</v>
      </c>
      <c r="G14" s="9">
        <v>104027168441</v>
      </c>
      <c r="I14" s="9">
        <v>-4465812785</v>
      </c>
      <c r="K14" s="9">
        <v>13213363</v>
      </c>
      <c r="M14" s="9">
        <v>99561355655</v>
      </c>
      <c r="O14" s="9">
        <v>104027168441</v>
      </c>
      <c r="Q14" s="24">
        <v>-4465812785</v>
      </c>
      <c r="R14" s="24"/>
    </row>
    <row r="15" spans="1:18" ht="21.75" customHeight="1" x14ac:dyDescent="0.2">
      <c r="A15" s="8" t="s">
        <v>36</v>
      </c>
      <c r="C15" s="9">
        <v>10359467</v>
      </c>
      <c r="E15" s="9">
        <v>217181196133</v>
      </c>
      <c r="G15" s="9">
        <v>226861154614</v>
      </c>
      <c r="I15" s="9">
        <v>-9679958480</v>
      </c>
      <c r="K15" s="9">
        <v>10359467</v>
      </c>
      <c r="M15" s="9">
        <v>217181196133</v>
      </c>
      <c r="O15" s="9">
        <v>226861154614</v>
      </c>
      <c r="Q15" s="24">
        <v>-9679958480</v>
      </c>
      <c r="R15" s="24"/>
    </row>
    <row r="16" spans="1:18" ht="21.75" customHeight="1" x14ac:dyDescent="0.2">
      <c r="A16" s="8" t="s">
        <v>43</v>
      </c>
      <c r="C16" s="9">
        <v>14040447</v>
      </c>
      <c r="E16" s="9">
        <v>124495604555</v>
      </c>
      <c r="G16" s="9">
        <v>133380201533</v>
      </c>
      <c r="I16" s="9">
        <v>-8884596977</v>
      </c>
      <c r="K16" s="9">
        <v>14040447</v>
      </c>
      <c r="M16" s="9">
        <v>124495604555</v>
      </c>
      <c r="O16" s="9">
        <v>133380201533</v>
      </c>
      <c r="Q16" s="24">
        <v>-8884596977</v>
      </c>
      <c r="R16" s="24"/>
    </row>
    <row r="17" spans="1:18" ht="21.75" customHeight="1" x14ac:dyDescent="0.2">
      <c r="A17" s="8" t="s">
        <v>51</v>
      </c>
      <c r="C17" s="9">
        <v>26431351</v>
      </c>
      <c r="E17" s="9">
        <v>196792892617</v>
      </c>
      <c r="G17" s="9">
        <v>193902743326</v>
      </c>
      <c r="I17" s="9">
        <v>2890149291</v>
      </c>
      <c r="K17" s="9">
        <v>26431351</v>
      </c>
      <c r="M17" s="9">
        <v>196792892617</v>
      </c>
      <c r="O17" s="9">
        <v>193902743326</v>
      </c>
      <c r="Q17" s="24">
        <v>2890149291</v>
      </c>
      <c r="R17" s="24"/>
    </row>
    <row r="18" spans="1:18" ht="21.75" customHeight="1" x14ac:dyDescent="0.2">
      <c r="A18" s="8" t="s">
        <v>37</v>
      </c>
      <c r="C18" s="9">
        <v>2535127</v>
      </c>
      <c r="E18" s="9">
        <v>305378810055</v>
      </c>
      <c r="G18" s="9">
        <v>300993935245</v>
      </c>
      <c r="I18" s="9">
        <v>4384874810</v>
      </c>
      <c r="K18" s="9">
        <v>2535127</v>
      </c>
      <c r="M18" s="9">
        <v>305378810055</v>
      </c>
      <c r="O18" s="9">
        <v>300993935245</v>
      </c>
      <c r="Q18" s="24">
        <v>4384874810</v>
      </c>
      <c r="R18" s="24"/>
    </row>
    <row r="19" spans="1:18" ht="21.75" customHeight="1" x14ac:dyDescent="0.2">
      <c r="A19" s="8" t="s">
        <v>26</v>
      </c>
      <c r="C19" s="9">
        <v>71154271</v>
      </c>
      <c r="E19" s="9">
        <v>578578787256</v>
      </c>
      <c r="G19" s="9">
        <v>600505367213</v>
      </c>
      <c r="I19" s="9">
        <v>-21926579956</v>
      </c>
      <c r="K19" s="9">
        <v>71154271</v>
      </c>
      <c r="M19" s="9">
        <v>578578787256</v>
      </c>
      <c r="O19" s="9">
        <v>600505367213</v>
      </c>
      <c r="Q19" s="24">
        <v>-21926579956</v>
      </c>
      <c r="R19" s="24"/>
    </row>
    <row r="20" spans="1:18" ht="21.75" customHeight="1" x14ac:dyDescent="0.2">
      <c r="A20" s="8" t="s">
        <v>48</v>
      </c>
      <c r="C20" s="9">
        <v>60844413</v>
      </c>
      <c r="E20" s="9">
        <v>399183765701</v>
      </c>
      <c r="G20" s="9">
        <v>411885067337</v>
      </c>
      <c r="I20" s="9">
        <v>-12701301635</v>
      </c>
      <c r="K20" s="9">
        <v>60844413</v>
      </c>
      <c r="M20" s="9">
        <v>399183765701</v>
      </c>
      <c r="O20" s="9">
        <v>411885067337</v>
      </c>
      <c r="Q20" s="24">
        <v>-12701301635</v>
      </c>
      <c r="R20" s="24"/>
    </row>
    <row r="21" spans="1:18" ht="21.75" customHeight="1" x14ac:dyDescent="0.2">
      <c r="A21" s="8" t="s">
        <v>24</v>
      </c>
      <c r="C21" s="9">
        <v>8814333</v>
      </c>
      <c r="E21" s="9">
        <v>410319201864</v>
      </c>
      <c r="G21" s="9">
        <v>422060131407</v>
      </c>
      <c r="I21" s="9">
        <v>-11740929542</v>
      </c>
      <c r="K21" s="9">
        <v>8814333</v>
      </c>
      <c r="M21" s="9">
        <v>410319201864</v>
      </c>
      <c r="O21" s="9">
        <v>422060131407</v>
      </c>
      <c r="Q21" s="24">
        <v>-11740929542</v>
      </c>
      <c r="R21" s="24"/>
    </row>
    <row r="22" spans="1:18" ht="21.75" customHeight="1" x14ac:dyDescent="0.2">
      <c r="A22" s="8" t="s">
        <v>29</v>
      </c>
      <c r="C22" s="9">
        <v>16590000</v>
      </c>
      <c r="E22" s="9">
        <v>223456972725</v>
      </c>
      <c r="G22" s="9">
        <v>253965858300</v>
      </c>
      <c r="I22" s="9">
        <v>-30508885575</v>
      </c>
      <c r="K22" s="9">
        <v>16590000</v>
      </c>
      <c r="M22" s="9">
        <v>223456972725</v>
      </c>
      <c r="O22" s="9">
        <v>253965858300</v>
      </c>
      <c r="Q22" s="24">
        <v>-30508885575</v>
      </c>
      <c r="R22" s="24"/>
    </row>
    <row r="23" spans="1:18" ht="21.75" customHeight="1" x14ac:dyDescent="0.2">
      <c r="A23" s="8" t="s">
        <v>55</v>
      </c>
      <c r="C23" s="9">
        <v>200000</v>
      </c>
      <c r="E23" s="9">
        <v>6033883500</v>
      </c>
      <c r="G23" s="9">
        <v>5424921360</v>
      </c>
      <c r="I23" s="9">
        <v>608962140</v>
      </c>
      <c r="K23" s="9">
        <v>200000</v>
      </c>
      <c r="M23" s="9">
        <v>6033883500</v>
      </c>
      <c r="O23" s="9">
        <v>5424921360</v>
      </c>
      <c r="Q23" s="24">
        <v>608962140</v>
      </c>
      <c r="R23" s="24"/>
    </row>
    <row r="24" spans="1:18" ht="21.75" customHeight="1" x14ac:dyDescent="0.2">
      <c r="A24" s="8" t="s">
        <v>44</v>
      </c>
      <c r="C24" s="9">
        <v>45000000</v>
      </c>
      <c r="E24" s="9">
        <v>178526409750</v>
      </c>
      <c r="G24" s="9">
        <v>184252137750</v>
      </c>
      <c r="I24" s="9">
        <v>-5725728000</v>
      </c>
      <c r="K24" s="9">
        <v>45000000</v>
      </c>
      <c r="M24" s="9">
        <v>178526409750</v>
      </c>
      <c r="O24" s="9">
        <v>184252137750</v>
      </c>
      <c r="Q24" s="24">
        <v>-5725728000</v>
      </c>
      <c r="R24" s="24"/>
    </row>
    <row r="25" spans="1:18" ht="21.75" customHeight="1" x14ac:dyDescent="0.2">
      <c r="A25" s="8" t="s">
        <v>47</v>
      </c>
      <c r="C25" s="9">
        <v>4607501</v>
      </c>
      <c r="E25" s="9">
        <v>65037226440</v>
      </c>
      <c r="G25" s="9">
        <v>80472117504</v>
      </c>
      <c r="I25" s="9">
        <v>-15434891063</v>
      </c>
      <c r="K25" s="9">
        <v>4607501</v>
      </c>
      <c r="M25" s="9">
        <v>65037226440</v>
      </c>
      <c r="O25" s="9">
        <v>80472117504</v>
      </c>
      <c r="Q25" s="24">
        <v>-15434891063</v>
      </c>
      <c r="R25" s="24"/>
    </row>
    <row r="26" spans="1:18" ht="21.75" customHeight="1" x14ac:dyDescent="0.2">
      <c r="A26" s="8" t="s">
        <v>38</v>
      </c>
      <c r="C26" s="9">
        <v>1440000</v>
      </c>
      <c r="E26" s="9">
        <v>172101069360</v>
      </c>
      <c r="G26" s="9">
        <v>171485553600</v>
      </c>
      <c r="I26" s="9">
        <v>615515760</v>
      </c>
      <c r="K26" s="9">
        <v>1440000</v>
      </c>
      <c r="M26" s="9">
        <v>172101069360</v>
      </c>
      <c r="O26" s="9">
        <v>171485553600</v>
      </c>
      <c r="Q26" s="24">
        <v>615515760</v>
      </c>
      <c r="R26" s="24"/>
    </row>
    <row r="27" spans="1:18" ht="21.75" customHeight="1" x14ac:dyDescent="0.2">
      <c r="A27" s="8" t="s">
        <v>39</v>
      </c>
      <c r="C27" s="9">
        <v>46317975</v>
      </c>
      <c r="E27" s="9">
        <v>142317006003</v>
      </c>
      <c r="G27" s="9">
        <v>164601519399</v>
      </c>
      <c r="I27" s="9">
        <v>-22284513395</v>
      </c>
      <c r="K27" s="9">
        <v>46317975</v>
      </c>
      <c r="M27" s="9">
        <v>142317006003</v>
      </c>
      <c r="O27" s="9">
        <v>164601519399</v>
      </c>
      <c r="Q27" s="24">
        <v>-22284513395</v>
      </c>
      <c r="R27" s="24"/>
    </row>
    <row r="28" spans="1:18" ht="21.75" customHeight="1" x14ac:dyDescent="0.2">
      <c r="A28" s="8" t="s">
        <v>33</v>
      </c>
      <c r="C28" s="9">
        <v>1606330</v>
      </c>
      <c r="E28" s="9">
        <v>68996532660</v>
      </c>
      <c r="G28" s="9">
        <v>70641208186</v>
      </c>
      <c r="I28" s="9">
        <v>-1644675525</v>
      </c>
      <c r="K28" s="9">
        <v>1606330</v>
      </c>
      <c r="M28" s="9">
        <v>68996532660</v>
      </c>
      <c r="O28" s="9">
        <v>70641208186</v>
      </c>
      <c r="Q28" s="24">
        <v>-1644675525</v>
      </c>
      <c r="R28" s="24"/>
    </row>
    <row r="29" spans="1:18" ht="21.75" customHeight="1" x14ac:dyDescent="0.2">
      <c r="A29" s="8" t="s">
        <v>30</v>
      </c>
      <c r="C29" s="9">
        <v>5000000</v>
      </c>
      <c r="E29" s="9">
        <v>151841137500</v>
      </c>
      <c r="G29" s="9">
        <v>148709880000</v>
      </c>
      <c r="I29" s="9">
        <v>3131257500</v>
      </c>
      <c r="K29" s="9">
        <v>5000000</v>
      </c>
      <c r="M29" s="9">
        <v>151841137500</v>
      </c>
      <c r="O29" s="9">
        <v>148709880000</v>
      </c>
      <c r="Q29" s="24">
        <v>3131257500</v>
      </c>
      <c r="R29" s="24"/>
    </row>
    <row r="30" spans="1:18" ht="21.75" customHeight="1" x14ac:dyDescent="0.2">
      <c r="A30" s="8" t="s">
        <v>54</v>
      </c>
      <c r="C30" s="9">
        <v>8809680</v>
      </c>
      <c r="E30" s="9">
        <v>171642343118</v>
      </c>
      <c r="G30" s="9">
        <v>173360706384</v>
      </c>
      <c r="I30" s="9">
        <v>-1718363265</v>
      </c>
      <c r="K30" s="9">
        <v>8809680</v>
      </c>
      <c r="M30" s="9">
        <v>171642343118</v>
      </c>
      <c r="O30" s="9">
        <v>173360706384</v>
      </c>
      <c r="Q30" s="24">
        <v>-1718363265</v>
      </c>
      <c r="R30" s="24"/>
    </row>
    <row r="31" spans="1:18" ht="21.75" customHeight="1" x14ac:dyDescent="0.2">
      <c r="A31" s="8" t="s">
        <v>42</v>
      </c>
      <c r="C31" s="9">
        <v>124051883</v>
      </c>
      <c r="E31" s="9">
        <v>431598210036</v>
      </c>
      <c r="G31" s="9">
        <v>464769615322</v>
      </c>
      <c r="I31" s="9">
        <v>-33171405285</v>
      </c>
      <c r="K31" s="9">
        <v>124051883</v>
      </c>
      <c r="M31" s="9">
        <v>431598210036</v>
      </c>
      <c r="O31" s="9">
        <v>464769615322</v>
      </c>
      <c r="Q31" s="24">
        <v>-33171405285</v>
      </c>
      <c r="R31" s="24"/>
    </row>
    <row r="32" spans="1:18" ht="21.75" customHeight="1" x14ac:dyDescent="0.2">
      <c r="A32" s="8" t="s">
        <v>31</v>
      </c>
      <c r="C32" s="9">
        <v>30900000</v>
      </c>
      <c r="E32" s="9">
        <v>344327985450</v>
      </c>
      <c r="G32" s="9">
        <v>391630848750</v>
      </c>
      <c r="I32" s="9">
        <v>-47302863300</v>
      </c>
      <c r="K32" s="9">
        <v>30900000</v>
      </c>
      <c r="M32" s="9">
        <v>344327985450</v>
      </c>
      <c r="O32" s="9">
        <v>391630848750</v>
      </c>
      <c r="Q32" s="24">
        <v>-47302863300</v>
      </c>
      <c r="R32" s="24"/>
    </row>
    <row r="33" spans="1:18" ht="21.75" customHeight="1" x14ac:dyDescent="0.2">
      <c r="A33" s="8" t="s">
        <v>22</v>
      </c>
      <c r="C33" s="9">
        <v>1404200</v>
      </c>
      <c r="E33" s="9">
        <v>374463340832</v>
      </c>
      <c r="G33" s="9">
        <v>396210606088</v>
      </c>
      <c r="I33" s="9">
        <v>-21747265255</v>
      </c>
      <c r="K33" s="9">
        <v>1404200</v>
      </c>
      <c r="M33" s="9">
        <v>374463340832</v>
      </c>
      <c r="O33" s="9">
        <v>396210606088</v>
      </c>
      <c r="Q33" s="24">
        <v>-21747265255</v>
      </c>
      <c r="R33" s="24"/>
    </row>
    <row r="34" spans="1:18" ht="21.75" customHeight="1" x14ac:dyDescent="0.2">
      <c r="A34" s="8" t="s">
        <v>27</v>
      </c>
      <c r="C34" s="9">
        <v>41060833</v>
      </c>
      <c r="E34" s="9">
        <v>355511898290</v>
      </c>
      <c r="G34" s="9">
        <v>367348689392</v>
      </c>
      <c r="I34" s="9">
        <f>-11836791101-19</f>
        <v>-11836791120</v>
      </c>
      <c r="K34" s="9">
        <v>41060833</v>
      </c>
      <c r="M34" s="9">
        <v>355511898290</v>
      </c>
      <c r="O34" s="9">
        <v>367348689392</v>
      </c>
      <c r="Q34" s="24">
        <f>-11836791101-19</f>
        <v>-11836791120</v>
      </c>
      <c r="R34" s="24"/>
    </row>
    <row r="35" spans="1:18" ht="21.75" customHeight="1" x14ac:dyDescent="0.2">
      <c r="A35" s="8" t="s">
        <v>45</v>
      </c>
      <c r="C35" s="9">
        <v>66300000</v>
      </c>
      <c r="E35" s="9">
        <v>152505361710</v>
      </c>
      <c r="G35" s="9">
        <v>152241739650</v>
      </c>
      <c r="I35" s="9">
        <v>263622060</v>
      </c>
      <c r="K35" s="9">
        <v>66300000</v>
      </c>
      <c r="M35" s="9">
        <v>152505361710</v>
      </c>
      <c r="O35" s="9">
        <v>152241739650</v>
      </c>
      <c r="Q35" s="24">
        <v>263622060</v>
      </c>
      <c r="R35" s="24"/>
    </row>
    <row r="36" spans="1:18" ht="21.75" customHeight="1" x14ac:dyDescent="0.2">
      <c r="A36" s="8" t="s">
        <v>49</v>
      </c>
      <c r="C36" s="9">
        <v>13157782</v>
      </c>
      <c r="E36" s="9">
        <v>242755393738</v>
      </c>
      <c r="G36" s="9">
        <v>238046776187</v>
      </c>
      <c r="I36" s="9">
        <v>4708617551</v>
      </c>
      <c r="K36" s="9">
        <v>13157782</v>
      </c>
      <c r="M36" s="9">
        <v>242755393738</v>
      </c>
      <c r="O36" s="9">
        <v>238046776187</v>
      </c>
      <c r="Q36" s="24">
        <v>4708617551</v>
      </c>
      <c r="R36" s="24"/>
    </row>
    <row r="37" spans="1:18" ht="21.75" customHeight="1" x14ac:dyDescent="0.2">
      <c r="A37" s="8" t="s">
        <v>53</v>
      </c>
      <c r="C37" s="9">
        <v>10200</v>
      </c>
      <c r="E37" s="9">
        <v>465323353</v>
      </c>
      <c r="G37" s="9">
        <v>465323353</v>
      </c>
      <c r="I37" s="9">
        <v>0</v>
      </c>
      <c r="K37" s="9">
        <v>10200</v>
      </c>
      <c r="M37" s="9">
        <v>465323353</v>
      </c>
      <c r="O37" s="9">
        <v>465323353</v>
      </c>
      <c r="Q37" s="24">
        <v>0</v>
      </c>
      <c r="R37" s="24"/>
    </row>
    <row r="38" spans="1:18" ht="21.75" customHeight="1" x14ac:dyDescent="0.2">
      <c r="A38" s="8" t="s">
        <v>25</v>
      </c>
      <c r="C38" s="9">
        <v>6212232</v>
      </c>
      <c r="E38" s="9">
        <v>88985629454</v>
      </c>
      <c r="G38" s="9">
        <v>80278499854</v>
      </c>
      <c r="I38" s="9">
        <v>8707129600</v>
      </c>
      <c r="K38" s="9">
        <v>6212232</v>
      </c>
      <c r="M38" s="9">
        <v>88985629454</v>
      </c>
      <c r="O38" s="9">
        <v>80278499854</v>
      </c>
      <c r="Q38" s="24">
        <v>8707129600</v>
      </c>
      <c r="R38" s="24"/>
    </row>
    <row r="39" spans="1:18" ht="21.75" customHeight="1" x14ac:dyDescent="0.2">
      <c r="A39" s="8" t="s">
        <v>52</v>
      </c>
      <c r="C39" s="9">
        <v>15107675</v>
      </c>
      <c r="E39" s="9">
        <v>164444738454</v>
      </c>
      <c r="G39" s="9">
        <v>154683178637</v>
      </c>
      <c r="I39" s="9">
        <v>9761559817</v>
      </c>
      <c r="K39" s="9">
        <v>15107675</v>
      </c>
      <c r="M39" s="9">
        <v>164444738454</v>
      </c>
      <c r="O39" s="9">
        <v>154683178637</v>
      </c>
      <c r="Q39" s="24">
        <v>9761559817</v>
      </c>
      <c r="R39" s="24"/>
    </row>
    <row r="40" spans="1:18" ht="21.75" customHeight="1" x14ac:dyDescent="0.2">
      <c r="A40" s="8" t="s">
        <v>23</v>
      </c>
      <c r="C40" s="9">
        <v>8897479</v>
      </c>
      <c r="E40" s="9">
        <v>51032990029</v>
      </c>
      <c r="G40" s="9">
        <v>57489503499</v>
      </c>
      <c r="I40" s="9">
        <v>-6456513469</v>
      </c>
      <c r="K40" s="9">
        <v>8897479</v>
      </c>
      <c r="M40" s="9">
        <v>51032990029</v>
      </c>
      <c r="O40" s="9">
        <v>57489503499</v>
      </c>
      <c r="Q40" s="24">
        <v>-6456513469</v>
      </c>
      <c r="R40" s="24"/>
    </row>
    <row r="41" spans="1:18" ht="21.75" customHeight="1" x14ac:dyDescent="0.2">
      <c r="A41" s="8" t="s">
        <v>19</v>
      </c>
      <c r="C41" s="9">
        <v>1750000</v>
      </c>
      <c r="E41" s="9">
        <v>6580859512</v>
      </c>
      <c r="G41" s="9">
        <v>6045066562</v>
      </c>
      <c r="I41" s="9">
        <v>535792950</v>
      </c>
      <c r="K41" s="9">
        <v>1750000</v>
      </c>
      <c r="M41" s="9">
        <v>6580859512</v>
      </c>
      <c r="O41" s="9">
        <v>6045066562</v>
      </c>
      <c r="Q41" s="24">
        <v>535792950</v>
      </c>
      <c r="R41" s="24"/>
    </row>
    <row r="42" spans="1:18" ht="21.75" customHeight="1" x14ac:dyDescent="0.2">
      <c r="A42" s="8" t="s">
        <v>56</v>
      </c>
      <c r="C42" s="9">
        <v>1531307</v>
      </c>
      <c r="E42" s="9">
        <v>9057064553</v>
      </c>
      <c r="G42" s="9">
        <v>9018718292</v>
      </c>
      <c r="I42" s="9">
        <v>38346261</v>
      </c>
      <c r="K42" s="9">
        <v>1531307</v>
      </c>
      <c r="M42" s="9">
        <v>9057064553</v>
      </c>
      <c r="O42" s="9">
        <v>9018718292</v>
      </c>
      <c r="Q42" s="24">
        <v>38346261</v>
      </c>
      <c r="R42" s="24"/>
    </row>
    <row r="43" spans="1:18" ht="21.75" customHeight="1" x14ac:dyDescent="0.2">
      <c r="A43" s="8" t="s">
        <v>28</v>
      </c>
      <c r="C43" s="9">
        <v>5216001</v>
      </c>
      <c r="E43" s="9">
        <v>33961525951</v>
      </c>
      <c r="G43" s="9">
        <v>34428172872</v>
      </c>
      <c r="I43" s="9">
        <v>-466646920</v>
      </c>
      <c r="K43" s="9">
        <v>5216001</v>
      </c>
      <c r="M43" s="9">
        <v>33961525951</v>
      </c>
      <c r="O43" s="9">
        <v>34428172872</v>
      </c>
      <c r="Q43" s="24">
        <v>-466646920</v>
      </c>
      <c r="R43" s="24"/>
    </row>
    <row r="44" spans="1:18" ht="21.75" customHeight="1" x14ac:dyDescent="0.2">
      <c r="A44" s="10" t="s">
        <v>20</v>
      </c>
      <c r="C44" s="12">
        <v>14106018</v>
      </c>
      <c r="E44" s="12">
        <v>149475449476</v>
      </c>
      <c r="G44" s="12">
        <v>148353682500</v>
      </c>
      <c r="I44" s="12">
        <v>1121766976</v>
      </c>
      <c r="K44" s="12">
        <v>14106018</v>
      </c>
      <c r="M44" s="12">
        <v>149475449476</v>
      </c>
      <c r="O44" s="12">
        <v>148353682500</v>
      </c>
      <c r="Q44" s="26">
        <v>1121766976</v>
      </c>
      <c r="R44" s="26"/>
    </row>
    <row r="45" spans="1:18" ht="21.75" customHeight="1" x14ac:dyDescent="0.2">
      <c r="A45" s="13" t="s">
        <v>57</v>
      </c>
      <c r="C45" s="14">
        <v>798118597</v>
      </c>
      <c r="E45" s="14">
        <v>7413884714173</v>
      </c>
      <c r="G45" s="14">
        <v>7749973485590</v>
      </c>
      <c r="I45" s="14">
        <f>SUM(I8:I44)</f>
        <v>-336088771417</v>
      </c>
      <c r="K45" s="14">
        <v>798118597</v>
      </c>
      <c r="M45" s="14">
        <v>7413884714173</v>
      </c>
      <c r="O45" s="14">
        <v>7749973485590</v>
      </c>
      <c r="Q45" s="29">
        <f t="shared" ref="Q45:R45" si="0">SUM(Q8:R44)</f>
        <v>-336088771417</v>
      </c>
      <c r="R45" s="29"/>
    </row>
    <row r="47" spans="1:18" x14ac:dyDescent="0.2">
      <c r="I47" s="33"/>
    </row>
    <row r="48" spans="1:18" x14ac:dyDescent="0.2">
      <c r="I48" s="33"/>
    </row>
  </sheetData>
  <mergeCells count="46">
    <mergeCell ref="Q43:R43"/>
    <mergeCell ref="Q44:R44"/>
    <mergeCell ref="Q45:R45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7"/>
  <sheetViews>
    <sheetView rightToLeft="1" workbookViewId="0">
      <selection activeCell="L11" sqref="L1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6.140625" bestFit="1" customWidth="1"/>
    <col min="7" max="7" width="1.28515625" customWidth="1"/>
    <col min="8" max="8" width="15.85546875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  <col min="16" max="16" width="16.42578125" bestFit="1" customWidth="1"/>
  </cols>
  <sheetData>
    <row r="1" spans="1:16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6" ht="21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6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6" ht="14.45" customHeight="1" x14ac:dyDescent="0.2"/>
    <row r="5" spans="1:16" ht="14.45" customHeight="1" x14ac:dyDescent="0.2">
      <c r="A5" s="1" t="s">
        <v>59</v>
      </c>
      <c r="B5" s="18" t="s">
        <v>60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6" ht="14.45" customHeight="1" x14ac:dyDescent="0.2">
      <c r="D6" s="2" t="s">
        <v>7</v>
      </c>
      <c r="F6" s="19" t="s">
        <v>8</v>
      </c>
      <c r="G6" s="19"/>
      <c r="H6" s="19"/>
      <c r="J6" s="35" t="s">
        <v>9</v>
      </c>
      <c r="K6" s="35"/>
      <c r="L6" s="35"/>
    </row>
    <row r="7" spans="1:16" ht="14.45" customHeight="1" x14ac:dyDescent="0.2">
      <c r="D7" s="3"/>
      <c r="F7" s="3"/>
      <c r="G7" s="3"/>
      <c r="H7" s="3"/>
      <c r="J7" s="32"/>
    </row>
    <row r="8" spans="1:16" ht="14.45" customHeight="1" x14ac:dyDescent="0.2">
      <c r="A8" s="19" t="s">
        <v>61</v>
      </c>
      <c r="B8" s="19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6" ht="21.75" customHeight="1" x14ac:dyDescent="0.2">
      <c r="A9" s="21" t="s">
        <v>65</v>
      </c>
      <c r="B9" s="21"/>
      <c r="D9" s="6">
        <v>2136668453</v>
      </c>
      <c r="F9" s="6">
        <v>29794265353</v>
      </c>
      <c r="H9" s="6">
        <v>31901467201</v>
      </c>
      <c r="J9" s="6">
        <v>29466605</v>
      </c>
      <c r="L9" s="7">
        <f>J9/7539596390930*100</f>
        <v>3.9082470031748381E-4</v>
      </c>
      <c r="P9" s="33"/>
    </row>
    <row r="10" spans="1:16" ht="21.75" customHeight="1" x14ac:dyDescent="0.2">
      <c r="A10" s="23" t="s">
        <v>66</v>
      </c>
      <c r="B10" s="23"/>
      <c r="D10" s="9">
        <v>245560</v>
      </c>
      <c r="F10" s="9">
        <v>1034</v>
      </c>
      <c r="H10" s="9">
        <v>0</v>
      </c>
      <c r="J10" s="9">
        <v>246594</v>
      </c>
      <c r="L10" s="34">
        <f t="shared" ref="L10:L16" si="0">J10/7539596390930*100</f>
        <v>3.2706525285179484E-6</v>
      </c>
    </row>
    <row r="11" spans="1:16" ht="21.75" customHeight="1" x14ac:dyDescent="0.2">
      <c r="A11" s="23" t="s">
        <v>67</v>
      </c>
      <c r="B11" s="23"/>
      <c r="D11" s="9">
        <v>21796169</v>
      </c>
      <c r="F11" s="9">
        <v>89884</v>
      </c>
      <c r="H11" s="9">
        <v>630000</v>
      </c>
      <c r="J11" s="9">
        <v>21256053</v>
      </c>
      <c r="L11" s="34">
        <f t="shared" si="0"/>
        <v>2.8192560845260431E-4</v>
      </c>
    </row>
    <row r="12" spans="1:16" ht="21.75" customHeight="1" x14ac:dyDescent="0.2">
      <c r="A12" s="23" t="s">
        <v>68</v>
      </c>
      <c r="B12" s="23"/>
      <c r="D12" s="9">
        <v>538496</v>
      </c>
      <c r="F12" s="9">
        <v>2286</v>
      </c>
      <c r="H12" s="9">
        <v>0</v>
      </c>
      <c r="J12" s="9">
        <v>540782</v>
      </c>
      <c r="L12" s="34">
        <f t="shared" si="0"/>
        <v>7.1725590066140814E-6</v>
      </c>
    </row>
    <row r="13" spans="1:16" ht="21.75" customHeight="1" x14ac:dyDescent="0.2">
      <c r="A13" s="23" t="s">
        <v>69</v>
      </c>
      <c r="B13" s="23"/>
      <c r="D13" s="9">
        <v>496000</v>
      </c>
      <c r="F13" s="9">
        <v>0</v>
      </c>
      <c r="H13" s="9">
        <v>0</v>
      </c>
      <c r="J13" s="9">
        <v>496000</v>
      </c>
      <c r="L13" s="34">
        <f t="shared" si="0"/>
        <v>6.5786014831865425E-6</v>
      </c>
    </row>
    <row r="14" spans="1:16" ht="21.75" customHeight="1" x14ac:dyDescent="0.2">
      <c r="A14" s="23" t="s">
        <v>70</v>
      </c>
      <c r="B14" s="23"/>
      <c r="D14" s="9">
        <v>427696</v>
      </c>
      <c r="F14" s="9">
        <v>496000</v>
      </c>
      <c r="H14" s="9">
        <v>0</v>
      </c>
      <c r="J14" s="9">
        <v>923696</v>
      </c>
      <c r="L14" s="34">
        <f t="shared" si="0"/>
        <v>1.2251265878252976E-5</v>
      </c>
    </row>
    <row r="15" spans="1:16" ht="21.75" customHeight="1" x14ac:dyDescent="0.2">
      <c r="A15" s="23" t="s">
        <v>71</v>
      </c>
      <c r="B15" s="23"/>
      <c r="D15" s="9">
        <v>433945</v>
      </c>
      <c r="F15" s="9">
        <v>0</v>
      </c>
      <c r="H15" s="9">
        <v>0</v>
      </c>
      <c r="J15" s="9">
        <v>433945</v>
      </c>
      <c r="L15" s="34">
        <f t="shared" si="0"/>
        <v>5.7555468157689199E-6</v>
      </c>
    </row>
    <row r="16" spans="1:16" ht="21.75" customHeight="1" x14ac:dyDescent="0.2">
      <c r="A16" s="25" t="s">
        <v>72</v>
      </c>
      <c r="B16" s="25"/>
      <c r="D16" s="12">
        <v>45571369547</v>
      </c>
      <c r="F16" s="12">
        <v>201731857737</v>
      </c>
      <c r="H16" s="12">
        <v>234639862252</v>
      </c>
      <c r="J16" s="12">
        <v>12663365032</v>
      </c>
      <c r="L16" s="34">
        <f t="shared" si="0"/>
        <v>0.16795812899525767</v>
      </c>
    </row>
    <row r="17" spans="1:12" ht="21.75" customHeight="1" x14ac:dyDescent="0.2">
      <c r="A17" s="27" t="s">
        <v>57</v>
      </c>
      <c r="B17" s="27"/>
      <c r="D17" s="14">
        <v>47731975866</v>
      </c>
      <c r="F17" s="14">
        <v>231526712294</v>
      </c>
      <c r="H17" s="14">
        <v>266541959453</v>
      </c>
      <c r="J17" s="14">
        <v>12716728707</v>
      </c>
      <c r="L17" s="15">
        <f>SUM(L9:L16)</f>
        <v>0.16866590792974009</v>
      </c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H9" sqref="H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.75" customHeight="1" x14ac:dyDescent="0.2">
      <c r="A2" s="17" t="s">
        <v>73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4.45" customHeight="1" x14ac:dyDescent="0.2"/>
    <row r="5" spans="1:10" ht="29.1" customHeight="1" x14ac:dyDescent="0.2">
      <c r="A5" s="1" t="s">
        <v>74</v>
      </c>
      <c r="B5" s="18" t="s">
        <v>75</v>
      </c>
      <c r="C5" s="18"/>
      <c r="D5" s="18"/>
      <c r="E5" s="18"/>
      <c r="F5" s="18"/>
      <c r="G5" s="18"/>
      <c r="H5" s="18"/>
      <c r="I5" s="18"/>
      <c r="J5" s="18"/>
    </row>
    <row r="6" spans="1:10" ht="14.45" customHeight="1" x14ac:dyDescent="0.2"/>
    <row r="7" spans="1:10" ht="14.45" customHeight="1" x14ac:dyDescent="0.2">
      <c r="A7" s="19" t="s">
        <v>76</v>
      </c>
      <c r="B7" s="19"/>
      <c r="D7" s="2" t="s">
        <v>77</v>
      </c>
      <c r="F7" s="2" t="s">
        <v>62</v>
      </c>
      <c r="H7" s="2" t="s">
        <v>78</v>
      </c>
      <c r="J7" s="2" t="s">
        <v>79</v>
      </c>
    </row>
    <row r="8" spans="1:10" ht="21.75" customHeight="1" x14ac:dyDescent="0.2">
      <c r="A8" s="21" t="s">
        <v>80</v>
      </c>
      <c r="B8" s="21"/>
      <c r="D8" s="5" t="s">
        <v>81</v>
      </c>
      <c r="F8" s="6">
        <f>'درآمد سرمایه گذاری در سهام'!J47</f>
        <v>-281703475187</v>
      </c>
      <c r="H8" s="7">
        <f>F8/F$13*100</f>
        <v>100.60809515993607</v>
      </c>
      <c r="J8" s="7">
        <f>F8/7539596390930*100</f>
        <v>-3.7363203622661323</v>
      </c>
    </row>
    <row r="9" spans="1:10" ht="21.75" customHeight="1" x14ac:dyDescent="0.2">
      <c r="A9" s="23" t="s">
        <v>82</v>
      </c>
      <c r="B9" s="23"/>
      <c r="D9" s="8" t="s">
        <v>83</v>
      </c>
      <c r="F9" s="9">
        <v>0</v>
      </c>
      <c r="H9" s="34">
        <f t="shared" ref="H9:H12" si="0">F9/F$13*100</f>
        <v>0</v>
      </c>
      <c r="J9" s="34">
        <f t="shared" ref="J9:J12" si="1">F9/7539596390930*100</f>
        <v>0</v>
      </c>
    </row>
    <row r="10" spans="1:10" ht="21.75" customHeight="1" x14ac:dyDescent="0.2">
      <c r="A10" s="23" t="s">
        <v>84</v>
      </c>
      <c r="B10" s="23"/>
      <c r="D10" s="8" t="s">
        <v>85</v>
      </c>
      <c r="F10" s="9">
        <v>0</v>
      </c>
      <c r="H10" s="34">
        <f t="shared" si="0"/>
        <v>0</v>
      </c>
      <c r="J10" s="34">
        <f t="shared" si="1"/>
        <v>0</v>
      </c>
    </row>
    <row r="11" spans="1:10" ht="21.75" customHeight="1" x14ac:dyDescent="0.2">
      <c r="A11" s="23" t="s">
        <v>86</v>
      </c>
      <c r="B11" s="23"/>
      <c r="D11" s="8" t="s">
        <v>87</v>
      </c>
      <c r="F11" s="9">
        <f>'سود سپرده بانکی'!G13</f>
        <v>3716604</v>
      </c>
      <c r="H11" s="34">
        <f t="shared" si="0"/>
        <v>-1.3273547607305293E-3</v>
      </c>
      <c r="J11" s="34">
        <f t="shared" si="1"/>
        <v>4.9294468925034341E-5</v>
      </c>
    </row>
    <row r="12" spans="1:10" ht="21.75" customHeight="1" x14ac:dyDescent="0.2">
      <c r="A12" s="25" t="s">
        <v>88</v>
      </c>
      <c r="B12" s="25"/>
      <c r="D12" s="10" t="s">
        <v>89</v>
      </c>
      <c r="F12" s="12">
        <f>'سایر درآمدها'!D11</f>
        <v>1698954732</v>
      </c>
      <c r="H12" s="34">
        <f t="shared" si="0"/>
        <v>-0.60676780517533224</v>
      </c>
      <c r="J12" s="34">
        <f t="shared" si="1"/>
        <v>2.2533762338310472E-2</v>
      </c>
    </row>
    <row r="13" spans="1:10" ht="21.75" customHeight="1" x14ac:dyDescent="0.2">
      <c r="A13" s="27" t="s">
        <v>57</v>
      </c>
      <c r="B13" s="27"/>
      <c r="D13" s="14"/>
      <c r="F13" s="14">
        <f>SUM(F8:F12)</f>
        <v>-280000803851</v>
      </c>
      <c r="H13" s="15">
        <f>SUM(H8:H12)</f>
        <v>100</v>
      </c>
      <c r="J13" s="15">
        <f>SUM(J8:J12)</f>
        <v>-3.7137373054588969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54"/>
  <sheetViews>
    <sheetView rightToLeft="1" topLeftCell="A10" workbookViewId="0">
      <selection activeCell="L12" sqref="L12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.85546875" bestFit="1" customWidth="1"/>
    <col min="7" max="7" width="1.28515625" customWidth="1"/>
    <col min="8" max="8" width="13.85546875" bestFit="1" customWidth="1"/>
    <col min="9" max="9" width="1.28515625" customWidth="1"/>
    <col min="10" max="10" width="16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5" bestFit="1" customWidth="1"/>
    <col min="15" max="16" width="1.28515625" customWidth="1"/>
    <col min="17" max="17" width="16.85546875" bestFit="1" customWidth="1"/>
    <col min="18" max="18" width="1.28515625" customWidth="1"/>
    <col min="19" max="19" width="13.85546875" bestFit="1" customWidth="1"/>
    <col min="20" max="20" width="1.28515625" customWidth="1"/>
    <col min="21" max="21" width="16.85546875" bestFit="1" customWidth="1"/>
    <col min="22" max="22" width="1.28515625" customWidth="1"/>
    <col min="23" max="23" width="17.28515625" bestFit="1" customWidth="1"/>
    <col min="24" max="24" width="0.28515625" customWidth="1"/>
    <col min="26" max="26" width="17" bestFit="1" customWidth="1"/>
  </cols>
  <sheetData>
    <row r="1" spans="1:26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6" ht="21.75" customHeight="1" x14ac:dyDescent="0.2">
      <c r="A2" s="17" t="s">
        <v>73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6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6" ht="14.45" customHeight="1" x14ac:dyDescent="0.2"/>
    <row r="5" spans="1:26" ht="14.45" customHeight="1" x14ac:dyDescent="0.2">
      <c r="A5" s="1" t="s">
        <v>90</v>
      </c>
      <c r="B5" s="18" t="s">
        <v>91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6" ht="14.45" customHeight="1" x14ac:dyDescent="0.2">
      <c r="D6" s="19" t="s">
        <v>92</v>
      </c>
      <c r="E6" s="19"/>
      <c r="F6" s="19"/>
      <c r="G6" s="19"/>
      <c r="H6" s="19"/>
      <c r="I6" s="19"/>
      <c r="J6" s="19"/>
      <c r="K6" s="19"/>
      <c r="L6" s="19"/>
      <c r="N6" s="19" t="s">
        <v>93</v>
      </c>
      <c r="O6" s="19"/>
      <c r="P6" s="19"/>
      <c r="Q6" s="19"/>
      <c r="R6" s="19"/>
      <c r="S6" s="19"/>
      <c r="T6" s="19"/>
      <c r="U6" s="19"/>
      <c r="V6" s="19"/>
      <c r="W6" s="19"/>
    </row>
    <row r="7" spans="1:26" ht="14.45" customHeight="1" x14ac:dyDescent="0.2">
      <c r="D7" s="3"/>
      <c r="E7" s="3"/>
      <c r="F7" s="3"/>
      <c r="G7" s="3"/>
      <c r="H7" s="3"/>
      <c r="I7" s="3"/>
      <c r="J7" s="20" t="s">
        <v>57</v>
      </c>
      <c r="K7" s="20"/>
      <c r="L7" s="20"/>
      <c r="N7" s="3"/>
      <c r="O7" s="3"/>
      <c r="P7" s="3"/>
      <c r="Q7" s="3"/>
      <c r="R7" s="3"/>
      <c r="S7" s="3"/>
      <c r="T7" s="3"/>
      <c r="U7" s="20" t="s">
        <v>57</v>
      </c>
      <c r="V7" s="20"/>
      <c r="W7" s="20"/>
      <c r="Z7" s="32"/>
    </row>
    <row r="8" spans="1:26" ht="14.45" customHeight="1" x14ac:dyDescent="0.2">
      <c r="A8" s="19" t="s">
        <v>94</v>
      </c>
      <c r="B8" s="19"/>
      <c r="D8" s="2" t="s">
        <v>95</v>
      </c>
      <c r="F8" s="2" t="s">
        <v>96</v>
      </c>
      <c r="H8" s="2" t="s">
        <v>97</v>
      </c>
      <c r="J8" s="4" t="s">
        <v>62</v>
      </c>
      <c r="K8" s="3"/>
      <c r="L8" s="36" t="s">
        <v>78</v>
      </c>
      <c r="N8" s="2" t="s">
        <v>95</v>
      </c>
      <c r="P8" s="19" t="s">
        <v>96</v>
      </c>
      <c r="Q8" s="19"/>
      <c r="S8" s="2" t="s">
        <v>97</v>
      </c>
      <c r="U8" s="4" t="s">
        <v>62</v>
      </c>
      <c r="V8" s="3"/>
      <c r="W8" s="36" t="s">
        <v>78</v>
      </c>
      <c r="Z8" s="32"/>
    </row>
    <row r="9" spans="1:26" ht="21.75" customHeight="1" x14ac:dyDescent="0.2">
      <c r="A9" s="21" t="s">
        <v>33</v>
      </c>
      <c r="B9" s="21"/>
      <c r="D9" s="6">
        <v>0</v>
      </c>
      <c r="F9" s="6">
        <v>-1644675525</v>
      </c>
      <c r="H9" s="6">
        <v>-542677243</v>
      </c>
      <c r="J9" s="6">
        <f>D9+F9+H9</f>
        <v>-2187352768</v>
      </c>
      <c r="L9" s="7">
        <f>J9/-280000803851*100</f>
        <v>0.78119517441242092</v>
      </c>
      <c r="N9" s="6">
        <v>0</v>
      </c>
      <c r="P9" s="22">
        <v>-1644675525</v>
      </c>
      <c r="Q9" s="22"/>
      <c r="S9" s="6">
        <v>-542677243</v>
      </c>
      <c r="U9" s="6">
        <f>N9+P9+S9</f>
        <v>-2187352768</v>
      </c>
      <c r="W9" s="7">
        <f>U9/-280000803851*100</f>
        <v>0.78119517441242092</v>
      </c>
      <c r="Z9" s="30"/>
    </row>
    <row r="10" spans="1:26" ht="21.75" customHeight="1" x14ac:dyDescent="0.2">
      <c r="A10" s="23" t="s">
        <v>46</v>
      </c>
      <c r="B10" s="23"/>
      <c r="D10" s="9">
        <v>0</v>
      </c>
      <c r="F10" s="9">
        <v>0</v>
      </c>
      <c r="H10" s="9">
        <v>9068269458</v>
      </c>
      <c r="J10" s="30">
        <f t="shared" ref="J10:J46" si="0">D10+F10+H10</f>
        <v>9068269458</v>
      </c>
      <c r="L10" s="34">
        <f t="shared" ref="L10:L46" si="1">J10/-280000803851*100</f>
        <v>-3.2386583657186931</v>
      </c>
      <c r="N10" s="9">
        <v>0</v>
      </c>
      <c r="P10" s="24">
        <v>0</v>
      </c>
      <c r="Q10" s="24"/>
      <c r="S10" s="9">
        <v>9068269458</v>
      </c>
      <c r="U10" s="30">
        <f t="shared" ref="U10:U46" si="2">N10+P10+S10</f>
        <v>9068269458</v>
      </c>
      <c r="W10" s="34">
        <f t="shared" ref="W10:W46" si="3">U10/-280000803851*100</f>
        <v>-3.2386583657186931</v>
      </c>
      <c r="Z10" s="32"/>
    </row>
    <row r="11" spans="1:26" ht="21.75" customHeight="1" x14ac:dyDescent="0.2">
      <c r="A11" s="23" t="s">
        <v>47</v>
      </c>
      <c r="B11" s="23"/>
      <c r="D11" s="9">
        <v>7740383056</v>
      </c>
      <c r="F11" s="9">
        <v>-15434891063</v>
      </c>
      <c r="H11" s="9">
        <v>0</v>
      </c>
      <c r="J11" s="30">
        <f t="shared" si="0"/>
        <v>-7694508007</v>
      </c>
      <c r="L11" s="34">
        <f t="shared" si="1"/>
        <v>2.7480306846170937</v>
      </c>
      <c r="N11" s="9">
        <v>7740383056</v>
      </c>
      <c r="P11" s="24">
        <v>-15434891063</v>
      </c>
      <c r="Q11" s="24"/>
      <c r="S11" s="9">
        <v>0</v>
      </c>
      <c r="U11" s="30">
        <f t="shared" si="2"/>
        <v>-7694508007</v>
      </c>
      <c r="W11" s="34">
        <f t="shared" si="3"/>
        <v>2.7480306846170937</v>
      </c>
      <c r="Z11" s="32"/>
    </row>
    <row r="12" spans="1:26" ht="21.75" customHeight="1" x14ac:dyDescent="0.2">
      <c r="A12" s="23" t="s">
        <v>39</v>
      </c>
      <c r="B12" s="23"/>
      <c r="D12" s="9">
        <v>11575320959</v>
      </c>
      <c r="F12" s="9">
        <v>-22284513395</v>
      </c>
      <c r="H12" s="9">
        <v>0</v>
      </c>
      <c r="J12" s="30">
        <f t="shared" si="0"/>
        <v>-10709192436</v>
      </c>
      <c r="L12" s="34">
        <f t="shared" si="1"/>
        <v>3.8247006039664098</v>
      </c>
      <c r="N12" s="9">
        <v>11575320959</v>
      </c>
      <c r="P12" s="24">
        <v>-22284513395</v>
      </c>
      <c r="Q12" s="24"/>
      <c r="S12" s="9">
        <v>0</v>
      </c>
      <c r="U12" s="30">
        <f t="shared" si="2"/>
        <v>-10709192436</v>
      </c>
      <c r="W12" s="34">
        <f t="shared" si="3"/>
        <v>3.8247006039664098</v>
      </c>
      <c r="Z12" s="32"/>
    </row>
    <row r="13" spans="1:26" ht="21.75" customHeight="1" x14ac:dyDescent="0.2">
      <c r="A13" s="23" t="s">
        <v>29</v>
      </c>
      <c r="B13" s="23"/>
      <c r="D13" s="9">
        <v>26544000000</v>
      </c>
      <c r="F13" s="9">
        <v>-30508885575</v>
      </c>
      <c r="H13" s="9">
        <v>0</v>
      </c>
      <c r="J13" s="30">
        <f t="shared" si="0"/>
        <v>-3964885575</v>
      </c>
      <c r="L13" s="34">
        <f t="shared" si="1"/>
        <v>1.4160264972345864</v>
      </c>
      <c r="N13" s="9">
        <v>26544000000</v>
      </c>
      <c r="P13" s="24">
        <v>-30508885575</v>
      </c>
      <c r="Q13" s="24"/>
      <c r="S13" s="9">
        <v>0</v>
      </c>
      <c r="U13" s="30">
        <f t="shared" si="2"/>
        <v>-3964885575</v>
      </c>
      <c r="W13" s="34">
        <f t="shared" si="3"/>
        <v>1.4160264972345864</v>
      </c>
      <c r="Z13" s="32"/>
    </row>
    <row r="14" spans="1:26" ht="21.75" customHeight="1" x14ac:dyDescent="0.2">
      <c r="A14" s="23" t="s">
        <v>34</v>
      </c>
      <c r="B14" s="23"/>
      <c r="D14" s="9">
        <v>0</v>
      </c>
      <c r="F14" s="9">
        <v>-7988212887</v>
      </c>
      <c r="H14" s="9">
        <v>0</v>
      </c>
      <c r="J14" s="30">
        <f t="shared" si="0"/>
        <v>-7988212887</v>
      </c>
      <c r="L14" s="34">
        <f t="shared" si="1"/>
        <v>2.8529249834764254</v>
      </c>
      <c r="N14" s="9">
        <v>0</v>
      </c>
      <c r="P14" s="24">
        <v>-7988212887</v>
      </c>
      <c r="Q14" s="24"/>
      <c r="S14" s="9">
        <v>0</v>
      </c>
      <c r="U14" s="30">
        <f t="shared" si="2"/>
        <v>-7988212887</v>
      </c>
      <c r="W14" s="34">
        <f t="shared" si="3"/>
        <v>2.8529249834764254</v>
      </c>
    </row>
    <row r="15" spans="1:26" ht="21.75" customHeight="1" x14ac:dyDescent="0.2">
      <c r="A15" s="23" t="s">
        <v>50</v>
      </c>
      <c r="B15" s="23"/>
      <c r="D15" s="9">
        <v>0</v>
      </c>
      <c r="F15" s="9">
        <v>-610541908</v>
      </c>
      <c r="H15" s="9">
        <v>0</v>
      </c>
      <c r="J15" s="30">
        <f t="shared" si="0"/>
        <v>-610541908</v>
      </c>
      <c r="L15" s="34">
        <f t="shared" si="1"/>
        <v>0.21805005542944603</v>
      </c>
      <c r="N15" s="9">
        <v>0</v>
      </c>
      <c r="P15" s="24">
        <v>-610541908</v>
      </c>
      <c r="Q15" s="24"/>
      <c r="S15" s="9">
        <v>0</v>
      </c>
      <c r="U15" s="30">
        <f t="shared" si="2"/>
        <v>-610541908</v>
      </c>
      <c r="W15" s="34">
        <f t="shared" si="3"/>
        <v>0.21805005542944603</v>
      </c>
    </row>
    <row r="16" spans="1:26" ht="21.75" customHeight="1" x14ac:dyDescent="0.2">
      <c r="A16" s="23" t="s">
        <v>35</v>
      </c>
      <c r="B16" s="23"/>
      <c r="D16" s="9">
        <v>0</v>
      </c>
      <c r="F16" s="9">
        <v>-35123888665</v>
      </c>
      <c r="H16" s="9">
        <v>0</v>
      </c>
      <c r="J16" s="30">
        <f t="shared" si="0"/>
        <v>-35123888665</v>
      </c>
      <c r="L16" s="34">
        <f t="shared" si="1"/>
        <v>12.544209938658202</v>
      </c>
      <c r="N16" s="9">
        <v>0</v>
      </c>
      <c r="P16" s="24">
        <v>-35123888665</v>
      </c>
      <c r="Q16" s="24"/>
      <c r="S16" s="9">
        <v>0</v>
      </c>
      <c r="U16" s="30">
        <f t="shared" si="2"/>
        <v>-35123888665</v>
      </c>
      <c r="W16" s="34">
        <f t="shared" si="3"/>
        <v>12.544209938658202</v>
      </c>
    </row>
    <row r="17" spans="1:23" ht="21.75" customHeight="1" x14ac:dyDescent="0.2">
      <c r="A17" s="23" t="s">
        <v>32</v>
      </c>
      <c r="B17" s="23"/>
      <c r="D17" s="9">
        <v>0</v>
      </c>
      <c r="F17" s="9">
        <v>2315455774</v>
      </c>
      <c r="H17" s="9">
        <v>0</v>
      </c>
      <c r="J17" s="30">
        <f t="shared" si="0"/>
        <v>2315455774</v>
      </c>
      <c r="L17" s="34">
        <f t="shared" si="1"/>
        <v>-0.82694611663763284</v>
      </c>
      <c r="N17" s="9">
        <v>0</v>
      </c>
      <c r="P17" s="24">
        <v>2315455774</v>
      </c>
      <c r="Q17" s="24"/>
      <c r="S17" s="9">
        <v>0</v>
      </c>
      <c r="U17" s="30">
        <f t="shared" si="2"/>
        <v>2315455774</v>
      </c>
      <c r="W17" s="34">
        <f t="shared" si="3"/>
        <v>-0.82694611663763284</v>
      </c>
    </row>
    <row r="18" spans="1:23" ht="21.75" customHeight="1" x14ac:dyDescent="0.2">
      <c r="A18" s="23" t="s">
        <v>21</v>
      </c>
      <c r="B18" s="23"/>
      <c r="D18" s="9">
        <v>0</v>
      </c>
      <c r="F18" s="9">
        <v>-63855832150</v>
      </c>
      <c r="H18" s="9">
        <v>0</v>
      </c>
      <c r="J18" s="30">
        <f t="shared" si="0"/>
        <v>-63855832150</v>
      </c>
      <c r="L18" s="34">
        <f t="shared" si="1"/>
        <v>22.805588866802083</v>
      </c>
      <c r="N18" s="9">
        <v>0</v>
      </c>
      <c r="P18" s="24">
        <v>-63855832150</v>
      </c>
      <c r="Q18" s="24"/>
      <c r="S18" s="9">
        <v>0</v>
      </c>
      <c r="U18" s="30">
        <f t="shared" si="2"/>
        <v>-63855832150</v>
      </c>
      <c r="W18" s="34">
        <f t="shared" si="3"/>
        <v>22.805588866802083</v>
      </c>
    </row>
    <row r="19" spans="1:23" ht="21.75" customHeight="1" x14ac:dyDescent="0.2">
      <c r="A19" s="23" t="s">
        <v>40</v>
      </c>
      <c r="B19" s="23"/>
      <c r="D19" s="9">
        <v>0</v>
      </c>
      <c r="F19" s="9">
        <v>104375250</v>
      </c>
      <c r="H19" s="9">
        <v>0</v>
      </c>
      <c r="J19" s="30">
        <f t="shared" si="0"/>
        <v>104375250</v>
      </c>
      <c r="L19" s="34">
        <f t="shared" si="1"/>
        <v>-3.7276767982259928E-2</v>
      </c>
      <c r="N19" s="9">
        <v>0</v>
      </c>
      <c r="P19" s="24">
        <v>104375250</v>
      </c>
      <c r="Q19" s="24"/>
      <c r="S19" s="9">
        <v>0</v>
      </c>
      <c r="U19" s="30">
        <f t="shared" si="2"/>
        <v>104375250</v>
      </c>
      <c r="W19" s="34">
        <f t="shared" si="3"/>
        <v>-3.7276767982259928E-2</v>
      </c>
    </row>
    <row r="20" spans="1:23" ht="21.75" customHeight="1" x14ac:dyDescent="0.2">
      <c r="A20" s="23" t="s">
        <v>41</v>
      </c>
      <c r="B20" s="23"/>
      <c r="D20" s="9">
        <v>0</v>
      </c>
      <c r="F20" s="9">
        <v>-4465812785</v>
      </c>
      <c r="H20" s="9">
        <v>0</v>
      </c>
      <c r="J20" s="30">
        <f t="shared" si="0"/>
        <v>-4465812785</v>
      </c>
      <c r="L20" s="34">
        <f t="shared" si="1"/>
        <v>1.5949285586252975</v>
      </c>
      <c r="N20" s="9">
        <v>0</v>
      </c>
      <c r="P20" s="24">
        <v>-4465812785</v>
      </c>
      <c r="Q20" s="24"/>
      <c r="S20" s="9">
        <v>0</v>
      </c>
      <c r="U20" s="30">
        <f t="shared" si="2"/>
        <v>-4465812785</v>
      </c>
      <c r="W20" s="34">
        <f t="shared" si="3"/>
        <v>1.5949285586252975</v>
      </c>
    </row>
    <row r="21" spans="1:23" ht="21.75" customHeight="1" x14ac:dyDescent="0.2">
      <c r="A21" s="23" t="s">
        <v>36</v>
      </c>
      <c r="B21" s="23"/>
      <c r="D21" s="9">
        <v>0</v>
      </c>
      <c r="F21" s="9">
        <v>-9679958480</v>
      </c>
      <c r="H21" s="9">
        <v>0</v>
      </c>
      <c r="J21" s="30">
        <f t="shared" si="0"/>
        <v>-9679958480</v>
      </c>
      <c r="L21" s="34">
        <f t="shared" si="1"/>
        <v>3.457118103543412</v>
      </c>
      <c r="N21" s="9">
        <v>0</v>
      </c>
      <c r="P21" s="24">
        <v>-9679958480</v>
      </c>
      <c r="Q21" s="24"/>
      <c r="S21" s="9">
        <v>0</v>
      </c>
      <c r="U21" s="30">
        <f t="shared" si="2"/>
        <v>-9679958480</v>
      </c>
      <c r="W21" s="34">
        <f t="shared" si="3"/>
        <v>3.457118103543412</v>
      </c>
    </row>
    <row r="22" spans="1:23" ht="21.75" customHeight="1" x14ac:dyDescent="0.2">
      <c r="A22" s="23" t="s">
        <v>43</v>
      </c>
      <c r="B22" s="23"/>
      <c r="D22" s="9">
        <v>0</v>
      </c>
      <c r="F22" s="9">
        <v>-8884596977</v>
      </c>
      <c r="H22" s="9">
        <v>0</v>
      </c>
      <c r="J22" s="30">
        <f t="shared" si="0"/>
        <v>-8884596977</v>
      </c>
      <c r="L22" s="34">
        <f t="shared" si="1"/>
        <v>3.1730612393983915</v>
      </c>
      <c r="N22" s="9">
        <v>0</v>
      </c>
      <c r="P22" s="24">
        <v>-8884596977</v>
      </c>
      <c r="Q22" s="24"/>
      <c r="S22" s="9">
        <v>0</v>
      </c>
      <c r="U22" s="30">
        <f t="shared" si="2"/>
        <v>-8884596977</v>
      </c>
      <c r="W22" s="34">
        <f t="shared" si="3"/>
        <v>3.1730612393983915</v>
      </c>
    </row>
    <row r="23" spans="1:23" ht="21.75" customHeight="1" x14ac:dyDescent="0.2">
      <c r="A23" s="23" t="s">
        <v>51</v>
      </c>
      <c r="B23" s="23"/>
      <c r="D23" s="9">
        <v>0</v>
      </c>
      <c r="F23" s="9">
        <v>2890149291</v>
      </c>
      <c r="H23" s="9">
        <v>0</v>
      </c>
      <c r="J23" s="30">
        <f t="shared" si="0"/>
        <v>2890149291</v>
      </c>
      <c r="L23" s="34">
        <f t="shared" si="1"/>
        <v>-1.0321932120373367</v>
      </c>
      <c r="N23" s="9">
        <v>0</v>
      </c>
      <c r="P23" s="24">
        <v>2890149291</v>
      </c>
      <c r="Q23" s="24"/>
      <c r="S23" s="9">
        <v>0</v>
      </c>
      <c r="U23" s="30">
        <f t="shared" si="2"/>
        <v>2890149291</v>
      </c>
      <c r="W23" s="34">
        <f t="shared" si="3"/>
        <v>-1.0321932120373367</v>
      </c>
    </row>
    <row r="24" spans="1:23" ht="21.75" customHeight="1" x14ac:dyDescent="0.2">
      <c r="A24" s="23" t="s">
        <v>37</v>
      </c>
      <c r="B24" s="23"/>
      <c r="D24" s="9">
        <v>0</v>
      </c>
      <c r="F24" s="9">
        <v>4384874810</v>
      </c>
      <c r="H24" s="9">
        <v>0</v>
      </c>
      <c r="J24" s="30">
        <f t="shared" si="0"/>
        <v>4384874810</v>
      </c>
      <c r="L24" s="34">
        <f t="shared" si="1"/>
        <v>-1.5660222219695388</v>
      </c>
      <c r="N24" s="9">
        <v>0</v>
      </c>
      <c r="P24" s="24">
        <v>4384874810</v>
      </c>
      <c r="Q24" s="24"/>
      <c r="S24" s="9">
        <v>0</v>
      </c>
      <c r="U24" s="30">
        <f t="shared" si="2"/>
        <v>4384874810</v>
      </c>
      <c r="W24" s="34">
        <f t="shared" si="3"/>
        <v>-1.5660222219695388</v>
      </c>
    </row>
    <row r="25" spans="1:23" ht="21.75" customHeight="1" x14ac:dyDescent="0.2">
      <c r="A25" s="23" t="s">
        <v>26</v>
      </c>
      <c r="B25" s="23"/>
      <c r="D25" s="9">
        <v>0</v>
      </c>
      <c r="F25" s="9">
        <v>-21926579956</v>
      </c>
      <c r="H25" s="9">
        <v>0</v>
      </c>
      <c r="J25" s="30">
        <f t="shared" si="0"/>
        <v>-21926579956</v>
      </c>
      <c r="L25" s="34">
        <f t="shared" si="1"/>
        <v>7.8308989311573693</v>
      </c>
      <c r="N25" s="9">
        <v>0</v>
      </c>
      <c r="P25" s="24">
        <v>-21926579956</v>
      </c>
      <c r="Q25" s="24"/>
      <c r="S25" s="9">
        <v>0</v>
      </c>
      <c r="U25" s="30">
        <f t="shared" si="2"/>
        <v>-21926579956</v>
      </c>
      <c r="W25" s="34">
        <f t="shared" si="3"/>
        <v>7.8308989311573693</v>
      </c>
    </row>
    <row r="26" spans="1:23" ht="21.75" customHeight="1" x14ac:dyDescent="0.2">
      <c r="A26" s="23" t="s">
        <v>48</v>
      </c>
      <c r="B26" s="23"/>
      <c r="D26" s="9">
        <v>0</v>
      </c>
      <c r="F26" s="9">
        <v>-12701301635</v>
      </c>
      <c r="H26" s="9">
        <v>0</v>
      </c>
      <c r="J26" s="30">
        <f t="shared" si="0"/>
        <v>-12701301635</v>
      </c>
      <c r="L26" s="34">
        <f t="shared" si="1"/>
        <v>4.5361661324939933</v>
      </c>
      <c r="N26" s="9">
        <v>0</v>
      </c>
      <c r="P26" s="24">
        <v>-12701301635</v>
      </c>
      <c r="Q26" s="24"/>
      <c r="S26" s="9">
        <v>0</v>
      </c>
      <c r="U26" s="30">
        <f t="shared" si="2"/>
        <v>-12701301635</v>
      </c>
      <c r="W26" s="34">
        <f t="shared" si="3"/>
        <v>4.5361661324939933</v>
      </c>
    </row>
    <row r="27" spans="1:23" ht="21.75" customHeight="1" x14ac:dyDescent="0.2">
      <c r="A27" s="23" t="s">
        <v>24</v>
      </c>
      <c r="B27" s="23"/>
      <c r="D27" s="9">
        <v>0</v>
      </c>
      <c r="F27" s="9">
        <v>-11740929542</v>
      </c>
      <c r="H27" s="9">
        <v>0</v>
      </c>
      <c r="J27" s="30">
        <f t="shared" si="0"/>
        <v>-11740929542</v>
      </c>
      <c r="L27" s="34">
        <f t="shared" si="1"/>
        <v>4.1931770839657423</v>
      </c>
      <c r="N27" s="9">
        <v>0</v>
      </c>
      <c r="P27" s="24">
        <v>-11740929542</v>
      </c>
      <c r="Q27" s="24"/>
      <c r="S27" s="9">
        <v>0</v>
      </c>
      <c r="U27" s="30">
        <f t="shared" si="2"/>
        <v>-11740929542</v>
      </c>
      <c r="W27" s="34">
        <f t="shared" si="3"/>
        <v>4.1931770839657423</v>
      </c>
    </row>
    <row r="28" spans="1:23" ht="21.75" customHeight="1" x14ac:dyDescent="0.2">
      <c r="A28" s="23" t="s">
        <v>55</v>
      </c>
      <c r="B28" s="23"/>
      <c r="D28" s="9">
        <v>0</v>
      </c>
      <c r="F28" s="9">
        <v>608962140</v>
      </c>
      <c r="H28" s="9">
        <v>0</v>
      </c>
      <c r="J28" s="30">
        <f t="shared" si="0"/>
        <v>608962140</v>
      </c>
      <c r="L28" s="34">
        <f t="shared" si="1"/>
        <v>-0.21748585419206651</v>
      </c>
      <c r="N28" s="9">
        <v>0</v>
      </c>
      <c r="P28" s="24">
        <v>608962140</v>
      </c>
      <c r="Q28" s="24"/>
      <c r="S28" s="9">
        <v>0</v>
      </c>
      <c r="U28" s="30">
        <f t="shared" si="2"/>
        <v>608962140</v>
      </c>
      <c r="W28" s="34">
        <f t="shared" si="3"/>
        <v>-0.21748585419206651</v>
      </c>
    </row>
    <row r="29" spans="1:23" ht="21.75" customHeight="1" x14ac:dyDescent="0.2">
      <c r="A29" s="23" t="s">
        <v>44</v>
      </c>
      <c r="B29" s="23"/>
      <c r="D29" s="9">
        <v>0</v>
      </c>
      <c r="F29" s="9">
        <v>-5725728000</v>
      </c>
      <c r="H29" s="9">
        <v>0</v>
      </c>
      <c r="J29" s="30">
        <f t="shared" si="0"/>
        <v>-5725728000</v>
      </c>
      <c r="L29" s="34">
        <f t="shared" si="1"/>
        <v>2.0448969864554019</v>
      </c>
      <c r="N29" s="9">
        <v>0</v>
      </c>
      <c r="P29" s="24">
        <v>-5725728000</v>
      </c>
      <c r="Q29" s="24"/>
      <c r="S29" s="9">
        <v>0</v>
      </c>
      <c r="U29" s="30">
        <f t="shared" si="2"/>
        <v>-5725728000</v>
      </c>
      <c r="W29" s="34">
        <f t="shared" si="3"/>
        <v>2.0448969864554019</v>
      </c>
    </row>
    <row r="30" spans="1:23" ht="21.75" customHeight="1" x14ac:dyDescent="0.2">
      <c r="A30" s="23" t="s">
        <v>38</v>
      </c>
      <c r="B30" s="23"/>
      <c r="D30" s="9">
        <v>0</v>
      </c>
      <c r="F30" s="9">
        <v>615515760</v>
      </c>
      <c r="H30" s="9">
        <v>0</v>
      </c>
      <c r="J30" s="30">
        <f t="shared" si="0"/>
        <v>615515760</v>
      </c>
      <c r="L30" s="34">
        <f t="shared" si="1"/>
        <v>-0.21982642604395572</v>
      </c>
      <c r="N30" s="9">
        <v>0</v>
      </c>
      <c r="P30" s="24">
        <v>615515760</v>
      </c>
      <c r="Q30" s="24"/>
      <c r="S30" s="9">
        <v>0</v>
      </c>
      <c r="U30" s="30">
        <f t="shared" si="2"/>
        <v>615515760</v>
      </c>
      <c r="W30" s="34">
        <f t="shared" si="3"/>
        <v>-0.21982642604395572</v>
      </c>
    </row>
    <row r="31" spans="1:23" ht="21.75" customHeight="1" x14ac:dyDescent="0.2">
      <c r="A31" s="23" t="s">
        <v>30</v>
      </c>
      <c r="B31" s="23"/>
      <c r="D31" s="9">
        <v>0</v>
      </c>
      <c r="F31" s="9">
        <v>3131257500</v>
      </c>
      <c r="H31" s="9">
        <v>0</v>
      </c>
      <c r="J31" s="30">
        <f t="shared" si="0"/>
        <v>3131257500</v>
      </c>
      <c r="L31" s="34">
        <f t="shared" si="1"/>
        <v>-1.118303039467798</v>
      </c>
      <c r="N31" s="9">
        <v>0</v>
      </c>
      <c r="P31" s="24">
        <v>3131257500</v>
      </c>
      <c r="Q31" s="24"/>
      <c r="S31" s="9">
        <v>0</v>
      </c>
      <c r="U31" s="30">
        <f t="shared" si="2"/>
        <v>3131257500</v>
      </c>
      <c r="W31" s="34">
        <f t="shared" si="3"/>
        <v>-1.118303039467798</v>
      </c>
    </row>
    <row r="32" spans="1:23" ht="21.75" customHeight="1" x14ac:dyDescent="0.2">
      <c r="A32" s="23" t="s">
        <v>54</v>
      </c>
      <c r="B32" s="23"/>
      <c r="D32" s="9">
        <v>0</v>
      </c>
      <c r="F32" s="9">
        <v>-1718363265</v>
      </c>
      <c r="H32" s="9">
        <v>0</v>
      </c>
      <c r="J32" s="30">
        <f t="shared" si="0"/>
        <v>-1718363265</v>
      </c>
      <c r="L32" s="34">
        <f t="shared" si="1"/>
        <v>0.61369940420400082</v>
      </c>
      <c r="N32" s="9">
        <v>0</v>
      </c>
      <c r="P32" s="24">
        <v>-1718363265</v>
      </c>
      <c r="Q32" s="24"/>
      <c r="S32" s="9">
        <v>0</v>
      </c>
      <c r="U32" s="30">
        <f t="shared" si="2"/>
        <v>-1718363265</v>
      </c>
      <c r="W32" s="34">
        <f t="shared" si="3"/>
        <v>0.61369940420400082</v>
      </c>
    </row>
    <row r="33" spans="1:23" ht="21.75" customHeight="1" x14ac:dyDescent="0.2">
      <c r="A33" s="23" t="s">
        <v>42</v>
      </c>
      <c r="B33" s="23"/>
      <c r="D33" s="9">
        <v>0</v>
      </c>
      <c r="F33" s="9">
        <v>-33171405285</v>
      </c>
      <c r="H33" s="9">
        <v>0</v>
      </c>
      <c r="J33" s="30">
        <f t="shared" si="0"/>
        <v>-33171405285</v>
      </c>
      <c r="L33" s="34">
        <f t="shared" si="1"/>
        <v>11.846896447715869</v>
      </c>
      <c r="N33" s="9">
        <v>0</v>
      </c>
      <c r="P33" s="24">
        <v>-33171405285</v>
      </c>
      <c r="Q33" s="24"/>
      <c r="S33" s="9">
        <v>0</v>
      </c>
      <c r="U33" s="30">
        <f t="shared" si="2"/>
        <v>-33171405285</v>
      </c>
      <c r="W33" s="34">
        <f t="shared" si="3"/>
        <v>11.846896447715869</v>
      </c>
    </row>
    <row r="34" spans="1:23" ht="21.75" customHeight="1" x14ac:dyDescent="0.2">
      <c r="A34" s="23" t="s">
        <v>31</v>
      </c>
      <c r="B34" s="23"/>
      <c r="D34" s="9">
        <v>0</v>
      </c>
      <c r="F34" s="9">
        <v>-47302863300</v>
      </c>
      <c r="H34" s="9">
        <v>0</v>
      </c>
      <c r="J34" s="30">
        <f t="shared" si="0"/>
        <v>-47302863300</v>
      </c>
      <c r="L34" s="34">
        <f t="shared" si="1"/>
        <v>16.893831249560201</v>
      </c>
      <c r="N34" s="9">
        <v>0</v>
      </c>
      <c r="P34" s="24">
        <v>-47302863300</v>
      </c>
      <c r="Q34" s="24"/>
      <c r="S34" s="9">
        <v>0</v>
      </c>
      <c r="U34" s="30">
        <f t="shared" si="2"/>
        <v>-47302863300</v>
      </c>
      <c r="W34" s="34">
        <f t="shared" si="3"/>
        <v>16.893831249560201</v>
      </c>
    </row>
    <row r="35" spans="1:23" ht="21.75" customHeight="1" x14ac:dyDescent="0.2">
      <c r="A35" s="23" t="s">
        <v>22</v>
      </c>
      <c r="B35" s="23"/>
      <c r="D35" s="9">
        <v>0</v>
      </c>
      <c r="F35" s="9">
        <v>-21747265255</v>
      </c>
      <c r="H35" s="9">
        <v>0</v>
      </c>
      <c r="J35" s="30">
        <f t="shared" si="0"/>
        <v>-21747265255</v>
      </c>
      <c r="L35" s="34">
        <f t="shared" si="1"/>
        <v>7.7668581503689609</v>
      </c>
      <c r="N35" s="9">
        <v>0</v>
      </c>
      <c r="P35" s="24">
        <v>-21747265255</v>
      </c>
      <c r="Q35" s="24"/>
      <c r="S35" s="9">
        <v>0</v>
      </c>
      <c r="U35" s="30">
        <f t="shared" si="2"/>
        <v>-21747265255</v>
      </c>
      <c r="W35" s="34">
        <f t="shared" si="3"/>
        <v>7.7668581503689609</v>
      </c>
    </row>
    <row r="36" spans="1:23" ht="21.75" customHeight="1" x14ac:dyDescent="0.2">
      <c r="A36" s="23" t="s">
        <v>27</v>
      </c>
      <c r="B36" s="23"/>
      <c r="D36" s="9">
        <v>0</v>
      </c>
      <c r="F36" s="9">
        <f>-11836791101-19</f>
        <v>-11836791120</v>
      </c>
      <c r="H36" s="9">
        <v>0</v>
      </c>
      <c r="J36" s="30">
        <f t="shared" si="0"/>
        <v>-11836791120</v>
      </c>
      <c r="L36" s="34">
        <f t="shared" si="1"/>
        <v>4.22741326353436</v>
      </c>
      <c r="N36" s="9">
        <v>0</v>
      </c>
      <c r="P36" s="24">
        <f>-11836791101-19</f>
        <v>-11836791120</v>
      </c>
      <c r="Q36" s="24"/>
      <c r="S36" s="9">
        <v>0</v>
      </c>
      <c r="U36" s="30">
        <f t="shared" si="2"/>
        <v>-11836791120</v>
      </c>
      <c r="W36" s="34">
        <f t="shared" si="3"/>
        <v>4.22741326353436</v>
      </c>
    </row>
    <row r="37" spans="1:23" ht="21.75" customHeight="1" x14ac:dyDescent="0.2">
      <c r="A37" s="23" t="s">
        <v>45</v>
      </c>
      <c r="B37" s="23"/>
      <c r="D37" s="9">
        <v>0</v>
      </c>
      <c r="F37" s="9">
        <v>263622060</v>
      </c>
      <c r="H37" s="9">
        <v>0</v>
      </c>
      <c r="J37" s="30">
        <f t="shared" si="0"/>
        <v>263622060</v>
      </c>
      <c r="L37" s="34">
        <f t="shared" si="1"/>
        <v>-9.4150465418050791E-2</v>
      </c>
      <c r="N37" s="9">
        <v>0</v>
      </c>
      <c r="P37" s="24">
        <v>263622060</v>
      </c>
      <c r="Q37" s="24"/>
      <c r="S37" s="9">
        <v>0</v>
      </c>
      <c r="U37" s="30">
        <f t="shared" si="2"/>
        <v>263622060</v>
      </c>
      <c r="W37" s="34">
        <f t="shared" si="3"/>
        <v>-9.4150465418050791E-2</v>
      </c>
    </row>
    <row r="38" spans="1:23" ht="21.75" customHeight="1" x14ac:dyDescent="0.2">
      <c r="A38" s="23" t="s">
        <v>49</v>
      </c>
      <c r="B38" s="23"/>
      <c r="D38" s="9">
        <v>0</v>
      </c>
      <c r="F38" s="9">
        <v>4708617551</v>
      </c>
      <c r="H38" s="9">
        <v>0</v>
      </c>
      <c r="J38" s="30">
        <f t="shared" si="0"/>
        <v>4708617551</v>
      </c>
      <c r="L38" s="34">
        <f t="shared" si="1"/>
        <v>-1.6816442975305348</v>
      </c>
      <c r="N38" s="9">
        <v>0</v>
      </c>
      <c r="P38" s="24">
        <v>4708617551</v>
      </c>
      <c r="Q38" s="24"/>
      <c r="S38" s="9">
        <v>0</v>
      </c>
      <c r="U38" s="30">
        <f t="shared" si="2"/>
        <v>4708617551</v>
      </c>
      <c r="W38" s="34">
        <f t="shared" si="3"/>
        <v>-1.6816442975305348</v>
      </c>
    </row>
    <row r="39" spans="1:23" ht="21.75" customHeight="1" x14ac:dyDescent="0.2">
      <c r="A39" s="23" t="s">
        <v>53</v>
      </c>
      <c r="B39" s="23"/>
      <c r="D39" s="9">
        <v>0</v>
      </c>
      <c r="F39" s="9">
        <v>0</v>
      </c>
      <c r="H39" s="9">
        <v>0</v>
      </c>
      <c r="J39" s="30">
        <f t="shared" si="0"/>
        <v>0</v>
      </c>
      <c r="L39" s="34">
        <f t="shared" si="1"/>
        <v>0</v>
      </c>
      <c r="N39" s="9">
        <v>0</v>
      </c>
      <c r="P39" s="24">
        <v>0</v>
      </c>
      <c r="Q39" s="24"/>
      <c r="S39" s="9">
        <v>0</v>
      </c>
      <c r="U39" s="30">
        <f t="shared" si="2"/>
        <v>0</v>
      </c>
      <c r="W39" s="34">
        <f t="shared" si="3"/>
        <v>0</v>
      </c>
    </row>
    <row r="40" spans="1:23" ht="21.75" customHeight="1" x14ac:dyDescent="0.2">
      <c r="A40" s="23" t="s">
        <v>25</v>
      </c>
      <c r="B40" s="23"/>
      <c r="D40" s="9">
        <v>0</v>
      </c>
      <c r="F40" s="9">
        <v>8707129600</v>
      </c>
      <c r="H40" s="9">
        <v>0</v>
      </c>
      <c r="J40" s="30">
        <f t="shared" si="0"/>
        <v>8707129600</v>
      </c>
      <c r="L40" s="34">
        <f t="shared" si="1"/>
        <v>-3.1096802152873191</v>
      </c>
      <c r="N40" s="9">
        <v>0</v>
      </c>
      <c r="P40" s="24">
        <v>8707129600</v>
      </c>
      <c r="Q40" s="24"/>
      <c r="S40" s="9">
        <v>0</v>
      </c>
      <c r="U40" s="30">
        <f t="shared" si="2"/>
        <v>8707129600</v>
      </c>
      <c r="W40" s="34">
        <f t="shared" si="3"/>
        <v>-3.1096802152873191</v>
      </c>
    </row>
    <row r="41" spans="1:23" ht="21.75" customHeight="1" x14ac:dyDescent="0.2">
      <c r="A41" s="23" t="s">
        <v>52</v>
      </c>
      <c r="B41" s="23"/>
      <c r="D41" s="9">
        <v>0</v>
      </c>
      <c r="F41" s="9">
        <v>9761559817</v>
      </c>
      <c r="H41" s="9">
        <v>0</v>
      </c>
      <c r="J41" s="30">
        <f t="shared" si="0"/>
        <v>9761559817</v>
      </c>
      <c r="L41" s="34">
        <f t="shared" si="1"/>
        <v>-3.4862613545190135</v>
      </c>
      <c r="N41" s="9">
        <v>0</v>
      </c>
      <c r="P41" s="24">
        <v>9761559817</v>
      </c>
      <c r="Q41" s="24"/>
      <c r="S41" s="9">
        <v>0</v>
      </c>
      <c r="U41" s="30">
        <f t="shared" si="2"/>
        <v>9761559817</v>
      </c>
      <c r="W41" s="34">
        <f t="shared" si="3"/>
        <v>-3.4862613545190135</v>
      </c>
    </row>
    <row r="42" spans="1:23" ht="21.75" customHeight="1" x14ac:dyDescent="0.2">
      <c r="A42" s="23" t="s">
        <v>23</v>
      </c>
      <c r="B42" s="23"/>
      <c r="D42" s="9">
        <v>0</v>
      </c>
      <c r="F42" s="9">
        <v>-6456513469</v>
      </c>
      <c r="H42" s="9">
        <v>0</v>
      </c>
      <c r="J42" s="30">
        <f t="shared" si="0"/>
        <v>-6456513469</v>
      </c>
      <c r="L42" s="34">
        <f t="shared" si="1"/>
        <v>2.3058910475256269</v>
      </c>
      <c r="N42" s="9">
        <v>0</v>
      </c>
      <c r="P42" s="24">
        <v>-6456513469</v>
      </c>
      <c r="Q42" s="24"/>
      <c r="S42" s="9">
        <v>0</v>
      </c>
      <c r="U42" s="30">
        <f t="shared" si="2"/>
        <v>-6456513469</v>
      </c>
      <c r="W42" s="34">
        <f t="shared" si="3"/>
        <v>2.3058910475256269</v>
      </c>
    </row>
    <row r="43" spans="1:23" ht="21.75" customHeight="1" x14ac:dyDescent="0.2">
      <c r="A43" s="23" t="s">
        <v>19</v>
      </c>
      <c r="B43" s="23"/>
      <c r="D43" s="9">
        <v>0</v>
      </c>
      <c r="F43" s="9">
        <v>535792950</v>
      </c>
      <c r="H43" s="9">
        <v>0</v>
      </c>
      <c r="J43" s="30">
        <f t="shared" si="0"/>
        <v>535792950</v>
      </c>
      <c r="L43" s="34">
        <f t="shared" si="1"/>
        <v>-0.19135407564226764</v>
      </c>
      <c r="N43" s="9">
        <v>0</v>
      </c>
      <c r="P43" s="24">
        <v>535792950</v>
      </c>
      <c r="Q43" s="24"/>
      <c r="S43" s="9">
        <v>0</v>
      </c>
      <c r="U43" s="30">
        <f t="shared" si="2"/>
        <v>535792950</v>
      </c>
      <c r="W43" s="34">
        <f t="shared" si="3"/>
        <v>-0.19135407564226764</v>
      </c>
    </row>
    <row r="44" spans="1:23" ht="21.75" customHeight="1" x14ac:dyDescent="0.2">
      <c r="A44" s="23" t="s">
        <v>56</v>
      </c>
      <c r="B44" s="23"/>
      <c r="D44" s="9">
        <v>0</v>
      </c>
      <c r="F44" s="9">
        <v>38346261</v>
      </c>
      <c r="H44" s="9">
        <v>0</v>
      </c>
      <c r="J44" s="30">
        <f t="shared" si="0"/>
        <v>38346261</v>
      </c>
      <c r="L44" s="34">
        <f t="shared" si="1"/>
        <v>-1.3695053897204391E-2</v>
      </c>
      <c r="N44" s="9">
        <v>0</v>
      </c>
      <c r="P44" s="24">
        <v>38346261</v>
      </c>
      <c r="Q44" s="24"/>
      <c r="S44" s="9">
        <v>0</v>
      </c>
      <c r="U44" s="30">
        <f t="shared" si="2"/>
        <v>38346261</v>
      </c>
      <c r="W44" s="34">
        <f t="shared" si="3"/>
        <v>-1.3695053897204391E-2</v>
      </c>
    </row>
    <row r="45" spans="1:23" ht="21.75" customHeight="1" x14ac:dyDescent="0.2">
      <c r="A45" s="23" t="s">
        <v>28</v>
      </c>
      <c r="B45" s="23"/>
      <c r="D45" s="9">
        <v>0</v>
      </c>
      <c r="F45" s="9">
        <v>-466646920</v>
      </c>
      <c r="H45" s="9">
        <v>0</v>
      </c>
      <c r="J45" s="30">
        <f t="shared" si="0"/>
        <v>-466646920</v>
      </c>
      <c r="L45" s="34">
        <f t="shared" si="1"/>
        <v>0.16665913582459646</v>
      </c>
      <c r="N45" s="9">
        <v>0</v>
      </c>
      <c r="P45" s="24">
        <v>-466646920</v>
      </c>
      <c r="Q45" s="24"/>
      <c r="S45" s="9">
        <v>0</v>
      </c>
      <c r="U45" s="30">
        <f t="shared" si="2"/>
        <v>-466646920</v>
      </c>
      <c r="W45" s="34">
        <f t="shared" si="3"/>
        <v>0.16665913582459646</v>
      </c>
    </row>
    <row r="46" spans="1:23" ht="21.75" customHeight="1" x14ac:dyDescent="0.2">
      <c r="A46" s="25" t="s">
        <v>20</v>
      </c>
      <c r="B46" s="25"/>
      <c r="D46" s="12">
        <v>0</v>
      </c>
      <c r="F46" s="12">
        <v>1121766976</v>
      </c>
      <c r="H46" s="12">
        <v>0</v>
      </c>
      <c r="J46" s="30">
        <f t="shared" si="0"/>
        <v>1121766976</v>
      </c>
      <c r="L46" s="34">
        <f t="shared" si="1"/>
        <v>-0.4006299126901573</v>
      </c>
      <c r="N46" s="12">
        <v>0</v>
      </c>
      <c r="P46" s="24">
        <v>1121766976</v>
      </c>
      <c r="Q46" s="26"/>
      <c r="S46" s="12">
        <v>0</v>
      </c>
      <c r="U46" s="30">
        <f t="shared" si="2"/>
        <v>1121766976</v>
      </c>
      <c r="W46" s="34">
        <f t="shared" si="3"/>
        <v>-0.4006299126901573</v>
      </c>
    </row>
    <row r="47" spans="1:23" ht="21.75" customHeight="1" x14ac:dyDescent="0.2">
      <c r="A47" s="27" t="s">
        <v>57</v>
      </c>
      <c r="B47" s="27"/>
      <c r="D47" s="14">
        <v>45859704015</v>
      </c>
      <c r="F47" s="14">
        <f>SUM(F9:F46)</f>
        <v>-336088771417</v>
      </c>
      <c r="H47" s="14">
        <v>8525592215</v>
      </c>
      <c r="J47" s="14">
        <f>SUM(J9:J46)</f>
        <v>-281703475187</v>
      </c>
      <c r="L47" s="15">
        <f>SUM(L9:L46)</f>
        <v>100.60809515993606</v>
      </c>
      <c r="N47" s="14">
        <v>45859704015</v>
      </c>
      <c r="Q47" s="14">
        <f>SUM(P9:Q46)</f>
        <v>-336088771417</v>
      </c>
      <c r="S47" s="14">
        <v>8525592215</v>
      </c>
      <c r="U47" s="14">
        <f>SUM(U9:U46)</f>
        <v>-281703475187</v>
      </c>
      <c r="W47" s="15">
        <f>SUM(W9:W46)</f>
        <v>100.60809515993606</v>
      </c>
    </row>
    <row r="49" spans="4:8" x14ac:dyDescent="0.2">
      <c r="D49" s="33"/>
    </row>
    <row r="50" spans="4:8" x14ac:dyDescent="0.2">
      <c r="D50" s="33"/>
      <c r="F50" s="33"/>
      <c r="H50" s="33"/>
    </row>
    <row r="51" spans="4:8" x14ac:dyDescent="0.2">
      <c r="F51" s="33"/>
      <c r="H51" s="33"/>
    </row>
    <row r="52" spans="4:8" x14ac:dyDescent="0.2">
      <c r="H52" s="33"/>
    </row>
    <row r="53" spans="4:8" x14ac:dyDescent="0.2">
      <c r="D53" s="33"/>
    </row>
    <row r="54" spans="4:8" x14ac:dyDescent="0.2">
      <c r="H54" s="33"/>
    </row>
  </sheetData>
  <mergeCells count="87">
    <mergeCell ref="A46:B46"/>
    <mergeCell ref="P46:Q46"/>
    <mergeCell ref="A47:B47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F8" sqref="F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.75" customHeight="1" x14ac:dyDescent="0.2">
      <c r="A2" s="17" t="s">
        <v>73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4.45" customHeight="1" x14ac:dyDescent="0.2"/>
    <row r="5" spans="1:10" ht="14.45" customHeight="1" x14ac:dyDescent="0.2">
      <c r="A5" s="1" t="s">
        <v>98</v>
      </c>
      <c r="B5" s="18" t="s">
        <v>99</v>
      </c>
      <c r="C5" s="18"/>
      <c r="D5" s="18"/>
      <c r="E5" s="18"/>
      <c r="F5" s="18"/>
      <c r="G5" s="18"/>
      <c r="H5" s="18"/>
      <c r="I5" s="18"/>
      <c r="J5" s="18"/>
    </row>
    <row r="6" spans="1:10" ht="14.45" customHeight="1" x14ac:dyDescent="0.2">
      <c r="D6" s="19" t="s">
        <v>92</v>
      </c>
      <c r="E6" s="19"/>
      <c r="F6" s="19"/>
      <c r="H6" s="19" t="s">
        <v>93</v>
      </c>
      <c r="I6" s="19"/>
      <c r="J6" s="19"/>
    </row>
    <row r="7" spans="1:10" ht="36.4" customHeight="1" x14ac:dyDescent="0.2">
      <c r="A7" s="19" t="s">
        <v>100</v>
      </c>
      <c r="B7" s="19"/>
      <c r="D7" s="16" t="s">
        <v>101</v>
      </c>
      <c r="E7" s="3"/>
      <c r="F7" s="16" t="s">
        <v>102</v>
      </c>
      <c r="H7" s="16" t="s">
        <v>101</v>
      </c>
      <c r="I7" s="3"/>
      <c r="J7" s="16" t="s">
        <v>102</v>
      </c>
    </row>
    <row r="8" spans="1:10" ht="21.75" customHeight="1" x14ac:dyDescent="0.2">
      <c r="A8" s="21" t="s">
        <v>65</v>
      </c>
      <c r="B8" s="21"/>
      <c r="D8" s="6">
        <v>124603</v>
      </c>
      <c r="F8" s="7">
        <f>D8/D$13*100</f>
        <v>3.3520336077666308</v>
      </c>
      <c r="H8" s="6">
        <v>124603</v>
      </c>
      <c r="J8" s="7">
        <f>H8/H$13*100</f>
        <v>3.3520336077666308</v>
      </c>
    </row>
    <row r="9" spans="1:10" ht="21.75" customHeight="1" x14ac:dyDescent="0.2">
      <c r="A9" s="23" t="s">
        <v>66</v>
      </c>
      <c r="B9" s="23"/>
      <c r="D9" s="9">
        <v>1035</v>
      </c>
      <c r="F9" s="34">
        <f t="shared" ref="F9:F12" si="0">D9/D$13*100</f>
        <v>2.7843268493041605E-2</v>
      </c>
      <c r="H9" s="9">
        <v>1035</v>
      </c>
      <c r="J9" s="34">
        <f t="shared" ref="J9:J12" si="1">H9/H$13*100</f>
        <v>2.7843268493041605E-2</v>
      </c>
    </row>
    <row r="10" spans="1:10" ht="21.75" customHeight="1" x14ac:dyDescent="0.2">
      <c r="A10" s="23" t="s">
        <v>67</v>
      </c>
      <c r="B10" s="23"/>
      <c r="D10" s="9">
        <v>88996</v>
      </c>
      <c r="F10" s="34">
        <f t="shared" si="0"/>
        <v>2.3941444664799327</v>
      </c>
      <c r="H10" s="9">
        <v>88996</v>
      </c>
      <c r="J10" s="34">
        <f t="shared" si="1"/>
        <v>2.3941444664799327</v>
      </c>
    </row>
    <row r="11" spans="1:10" ht="21.75" customHeight="1" x14ac:dyDescent="0.2">
      <c r="A11" s="23" t="s">
        <v>68</v>
      </c>
      <c r="B11" s="23"/>
      <c r="D11" s="9">
        <v>2286</v>
      </c>
      <c r="F11" s="34">
        <f t="shared" si="0"/>
        <v>6.1497306062891888E-2</v>
      </c>
      <c r="H11" s="9">
        <v>2286</v>
      </c>
      <c r="J11" s="34">
        <f t="shared" si="1"/>
        <v>6.1497306062891888E-2</v>
      </c>
    </row>
    <row r="12" spans="1:10" ht="21.75" customHeight="1" x14ac:dyDescent="0.2">
      <c r="A12" s="25" t="s">
        <v>72</v>
      </c>
      <c r="B12" s="25"/>
      <c r="D12" s="12">
        <v>3500316</v>
      </c>
      <c r="F12" s="34">
        <f t="shared" si="0"/>
        <v>94.164481351197509</v>
      </c>
      <c r="H12" s="12">
        <v>3500316</v>
      </c>
      <c r="J12" s="34">
        <f t="shared" si="1"/>
        <v>94.164481351197509</v>
      </c>
    </row>
    <row r="13" spans="1:10" ht="21.75" customHeight="1" x14ac:dyDescent="0.2">
      <c r="A13" s="27" t="s">
        <v>57</v>
      </c>
      <c r="B13" s="27"/>
      <c r="D13" s="14">
        <v>3717236</v>
      </c>
      <c r="F13" s="14">
        <f>SUM(F8:F12)</f>
        <v>100</v>
      </c>
      <c r="H13" s="14">
        <v>3717236</v>
      </c>
      <c r="J13" s="14">
        <f>SUM(J8:J12)</f>
        <v>100</v>
      </c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7" t="s">
        <v>0</v>
      </c>
      <c r="B1" s="17"/>
      <c r="C1" s="17"/>
      <c r="D1" s="17"/>
      <c r="E1" s="17"/>
      <c r="F1" s="17"/>
    </row>
    <row r="2" spans="1:6" ht="21.75" customHeight="1" x14ac:dyDescent="0.2">
      <c r="A2" s="17" t="s">
        <v>73</v>
      </c>
      <c r="B2" s="17"/>
      <c r="C2" s="17"/>
      <c r="D2" s="17"/>
      <c r="E2" s="17"/>
      <c r="F2" s="17"/>
    </row>
    <row r="3" spans="1:6" ht="21.75" customHeight="1" x14ac:dyDescent="0.2">
      <c r="A3" s="17" t="s">
        <v>2</v>
      </c>
      <c r="B3" s="17"/>
      <c r="C3" s="17"/>
      <c r="D3" s="17"/>
      <c r="E3" s="17"/>
      <c r="F3" s="17"/>
    </row>
    <row r="4" spans="1:6" ht="14.45" customHeight="1" x14ac:dyDescent="0.2"/>
    <row r="5" spans="1:6" ht="29.1" customHeight="1" x14ac:dyDescent="0.2">
      <c r="A5" s="1" t="s">
        <v>103</v>
      </c>
      <c r="B5" s="18" t="s">
        <v>88</v>
      </c>
      <c r="C5" s="18"/>
      <c r="D5" s="18"/>
      <c r="E5" s="18"/>
      <c r="F5" s="18"/>
    </row>
    <row r="6" spans="1:6" ht="14.45" customHeight="1" x14ac:dyDescent="0.2">
      <c r="D6" s="2" t="s">
        <v>92</v>
      </c>
      <c r="F6" s="2" t="s">
        <v>9</v>
      </c>
    </row>
    <row r="7" spans="1:6" ht="14.45" customHeight="1" x14ac:dyDescent="0.2">
      <c r="A7" s="19" t="s">
        <v>88</v>
      </c>
      <c r="B7" s="19"/>
      <c r="D7" s="4" t="s">
        <v>62</v>
      </c>
      <c r="F7" s="4" t="s">
        <v>62</v>
      </c>
    </row>
    <row r="8" spans="1:6" ht="21.75" customHeight="1" x14ac:dyDescent="0.2">
      <c r="A8" s="21" t="s">
        <v>88</v>
      </c>
      <c r="B8" s="21"/>
      <c r="D8" s="6">
        <v>1656949926</v>
      </c>
      <c r="F8" s="6">
        <v>1656949926</v>
      </c>
    </row>
    <row r="9" spans="1:6" ht="21.75" customHeight="1" x14ac:dyDescent="0.2">
      <c r="A9" s="23" t="s">
        <v>104</v>
      </c>
      <c r="B9" s="23"/>
      <c r="D9" s="9">
        <v>639</v>
      </c>
      <c r="F9" s="9">
        <v>639</v>
      </c>
    </row>
    <row r="10" spans="1:6" ht="21.75" customHeight="1" x14ac:dyDescent="0.2">
      <c r="A10" s="25" t="s">
        <v>105</v>
      </c>
      <c r="B10" s="25"/>
      <c r="D10" s="12">
        <v>42004167</v>
      </c>
      <c r="F10" s="12">
        <v>42004167</v>
      </c>
    </row>
    <row r="11" spans="1:6" ht="21.75" customHeight="1" x14ac:dyDescent="0.2">
      <c r="A11" s="27" t="s">
        <v>57</v>
      </c>
      <c r="B11" s="27"/>
      <c r="D11" s="14">
        <v>1698954732</v>
      </c>
      <c r="F11" s="14">
        <v>1698954732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4"/>
  <sheetViews>
    <sheetView rightToLeft="1" workbookViewId="0">
      <selection activeCell="M13" sqref="M13:M1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21.75" customHeight="1" x14ac:dyDescent="0.2">
      <c r="A2" s="17" t="s">
        <v>73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4.45" customHeight="1" x14ac:dyDescent="0.2"/>
    <row r="5" spans="1:19" ht="14.45" customHeight="1" x14ac:dyDescent="0.2">
      <c r="A5" s="18" t="s">
        <v>95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14.45" customHeight="1" x14ac:dyDescent="0.2">
      <c r="A6" s="19" t="s">
        <v>58</v>
      </c>
      <c r="C6" s="19" t="s">
        <v>106</v>
      </c>
      <c r="D6" s="19"/>
      <c r="E6" s="19"/>
      <c r="F6" s="19"/>
      <c r="G6" s="19"/>
      <c r="I6" s="19" t="s">
        <v>92</v>
      </c>
      <c r="J6" s="19"/>
      <c r="K6" s="19"/>
      <c r="L6" s="19"/>
      <c r="M6" s="19"/>
      <c r="O6" s="19" t="s">
        <v>93</v>
      </c>
      <c r="P6" s="19"/>
      <c r="Q6" s="19"/>
      <c r="R6" s="19"/>
      <c r="S6" s="19"/>
    </row>
    <row r="7" spans="1:19" ht="29.1" customHeight="1" x14ac:dyDescent="0.2">
      <c r="A7" s="19"/>
      <c r="C7" s="16" t="s">
        <v>107</v>
      </c>
      <c r="D7" s="3"/>
      <c r="E7" s="16" t="s">
        <v>108</v>
      </c>
      <c r="F7" s="3"/>
      <c r="G7" s="16" t="s">
        <v>109</v>
      </c>
      <c r="I7" s="16" t="s">
        <v>110</v>
      </c>
      <c r="J7" s="3"/>
      <c r="K7" s="16" t="s">
        <v>111</v>
      </c>
      <c r="L7" s="3"/>
      <c r="M7" s="16" t="s">
        <v>112</v>
      </c>
      <c r="O7" s="16" t="s">
        <v>110</v>
      </c>
      <c r="P7" s="3"/>
      <c r="Q7" s="16" t="s">
        <v>111</v>
      </c>
      <c r="R7" s="3"/>
      <c r="S7" s="16" t="s">
        <v>112</v>
      </c>
    </row>
    <row r="8" spans="1:19" ht="21.75" customHeight="1" x14ac:dyDescent="0.2">
      <c r="A8" s="5" t="s">
        <v>47</v>
      </c>
      <c r="C8" s="5" t="s">
        <v>113</v>
      </c>
      <c r="E8" s="6">
        <v>4607501</v>
      </c>
      <c r="G8" s="6">
        <v>1940</v>
      </c>
      <c r="I8" s="6">
        <v>8938551940</v>
      </c>
      <c r="K8" s="6">
        <v>1198168884</v>
      </c>
      <c r="M8" s="6">
        <v>7740383056</v>
      </c>
      <c r="O8" s="6">
        <v>8938551940</v>
      </c>
      <c r="Q8" s="6">
        <v>1198168884</v>
      </c>
      <c r="S8" s="6">
        <v>7740383056</v>
      </c>
    </row>
    <row r="9" spans="1:19" ht="21.75" customHeight="1" x14ac:dyDescent="0.2">
      <c r="A9" s="8" t="s">
        <v>39</v>
      </c>
      <c r="C9" s="8" t="s">
        <v>114</v>
      </c>
      <c r="E9" s="9">
        <v>46317975</v>
      </c>
      <c r="G9" s="9">
        <v>266</v>
      </c>
      <c r="I9" s="9">
        <v>12320581350</v>
      </c>
      <c r="K9" s="9">
        <v>745260391</v>
      </c>
      <c r="M9" s="9">
        <v>11575320959</v>
      </c>
      <c r="O9" s="9">
        <v>12320581350</v>
      </c>
      <c r="Q9" s="9">
        <v>745260391</v>
      </c>
      <c r="S9" s="9">
        <v>11575320959</v>
      </c>
    </row>
    <row r="10" spans="1:19" ht="21.75" customHeight="1" x14ac:dyDescent="0.2">
      <c r="A10" s="10" t="s">
        <v>29</v>
      </c>
      <c r="C10" s="10" t="s">
        <v>115</v>
      </c>
      <c r="E10" s="12">
        <v>16590000</v>
      </c>
      <c r="G10" s="12">
        <v>1600</v>
      </c>
      <c r="I10" s="12">
        <v>26544000000</v>
      </c>
      <c r="K10" s="12">
        <v>0</v>
      </c>
      <c r="M10" s="12">
        <v>26544000000</v>
      </c>
      <c r="O10" s="12">
        <v>26544000000</v>
      </c>
      <c r="Q10" s="12">
        <v>0</v>
      </c>
      <c r="S10" s="12">
        <v>26544000000</v>
      </c>
    </row>
    <row r="11" spans="1:19" ht="21.75" customHeight="1" x14ac:dyDescent="0.2">
      <c r="A11" s="13" t="s">
        <v>57</v>
      </c>
      <c r="C11" s="14"/>
      <c r="E11" s="14"/>
      <c r="G11" s="14"/>
      <c r="I11" s="14">
        <v>47803133290</v>
      </c>
      <c r="K11" s="14">
        <v>1943429275</v>
      </c>
      <c r="M11" s="14">
        <v>45859704015</v>
      </c>
      <c r="O11" s="14">
        <v>47803133290</v>
      </c>
      <c r="Q11" s="14">
        <v>1943429275</v>
      </c>
      <c r="S11" s="14">
        <v>45859704015</v>
      </c>
    </row>
    <row r="14" spans="1:19" x14ac:dyDescent="0.2">
      <c r="M14" s="3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workbookViewId="0">
      <selection activeCell="M13" sqref="M13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1.75" customHeight="1" x14ac:dyDescent="0.2">
      <c r="A2" s="17" t="s">
        <v>73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14.45" customHeight="1" x14ac:dyDescent="0.2"/>
    <row r="5" spans="1:13" ht="14.45" customHeight="1" x14ac:dyDescent="0.2">
      <c r="A5" s="18" t="s">
        <v>118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4.45" customHeight="1" x14ac:dyDescent="0.2">
      <c r="A6" s="19" t="s">
        <v>76</v>
      </c>
      <c r="C6" s="19" t="s">
        <v>92</v>
      </c>
      <c r="D6" s="19"/>
      <c r="E6" s="19"/>
      <c r="F6" s="19"/>
      <c r="G6" s="19"/>
      <c r="I6" s="19" t="s">
        <v>93</v>
      </c>
      <c r="J6" s="19"/>
      <c r="K6" s="19"/>
      <c r="L6" s="19"/>
      <c r="M6" s="19"/>
    </row>
    <row r="7" spans="1:13" ht="29.1" customHeight="1" x14ac:dyDescent="0.2">
      <c r="A7" s="19"/>
      <c r="C7" s="16" t="s">
        <v>116</v>
      </c>
      <c r="D7" s="3"/>
      <c r="E7" s="16" t="s">
        <v>111</v>
      </c>
      <c r="F7" s="3"/>
      <c r="G7" s="16" t="s">
        <v>117</v>
      </c>
      <c r="I7" s="16" t="s">
        <v>116</v>
      </c>
      <c r="J7" s="3"/>
      <c r="K7" s="16" t="s">
        <v>111</v>
      </c>
      <c r="L7" s="3"/>
      <c r="M7" s="16" t="s">
        <v>117</v>
      </c>
    </row>
    <row r="8" spans="1:13" ht="21.75" customHeight="1" x14ac:dyDescent="0.2">
      <c r="A8" s="5" t="s">
        <v>65</v>
      </c>
      <c r="C8" s="6">
        <v>124603</v>
      </c>
      <c r="E8" s="6">
        <v>0</v>
      </c>
      <c r="G8" s="6">
        <f>C8-E8</f>
        <v>124603</v>
      </c>
      <c r="I8" s="6">
        <v>124603</v>
      </c>
      <c r="K8" s="6">
        <v>0</v>
      </c>
      <c r="M8" s="6">
        <f>I8-K8</f>
        <v>124603</v>
      </c>
    </row>
    <row r="9" spans="1:13" ht="21.75" customHeight="1" x14ac:dyDescent="0.2">
      <c r="A9" s="8" t="s">
        <v>66</v>
      </c>
      <c r="C9" s="9">
        <v>1035</v>
      </c>
      <c r="E9" s="9">
        <v>2</v>
      </c>
      <c r="G9" s="30">
        <f t="shared" ref="G9:G12" si="0">C9-E9</f>
        <v>1033</v>
      </c>
      <c r="I9" s="9">
        <v>1035</v>
      </c>
      <c r="K9" s="9">
        <v>2</v>
      </c>
      <c r="M9" s="30">
        <f t="shared" ref="M9:M12" si="1">I9-K9</f>
        <v>1033</v>
      </c>
    </row>
    <row r="10" spans="1:13" ht="21.75" customHeight="1" x14ac:dyDescent="0.2">
      <c r="A10" s="8" t="s">
        <v>67</v>
      </c>
      <c r="C10" s="9">
        <v>88996</v>
      </c>
      <c r="E10" s="9">
        <f>285+345</f>
        <v>630</v>
      </c>
      <c r="G10" s="30">
        <f t="shared" si="0"/>
        <v>88366</v>
      </c>
      <c r="I10" s="9">
        <v>88996</v>
      </c>
      <c r="K10" s="9">
        <v>630</v>
      </c>
      <c r="M10" s="30">
        <f t="shared" si="1"/>
        <v>88366</v>
      </c>
    </row>
    <row r="11" spans="1:13" ht="21.75" customHeight="1" x14ac:dyDescent="0.2">
      <c r="A11" s="8" t="s">
        <v>68</v>
      </c>
      <c r="C11" s="9">
        <v>2286</v>
      </c>
      <c r="E11" s="9">
        <v>0</v>
      </c>
      <c r="G11" s="30">
        <f t="shared" si="0"/>
        <v>2286</v>
      </c>
      <c r="I11" s="9">
        <v>2286</v>
      </c>
      <c r="K11" s="9">
        <v>0</v>
      </c>
      <c r="M11" s="30">
        <f t="shared" si="1"/>
        <v>2286</v>
      </c>
    </row>
    <row r="12" spans="1:13" ht="21.75" customHeight="1" x14ac:dyDescent="0.2">
      <c r="A12" s="10" t="s">
        <v>72</v>
      </c>
      <c r="C12" s="12">
        <v>3500316</v>
      </c>
      <c r="E12" s="12">
        <v>0</v>
      </c>
      <c r="G12" s="30">
        <f t="shared" si="0"/>
        <v>3500316</v>
      </c>
      <c r="I12" s="12">
        <v>3500316</v>
      </c>
      <c r="K12" s="12">
        <v>0</v>
      </c>
      <c r="M12" s="30">
        <f t="shared" si="1"/>
        <v>3500316</v>
      </c>
    </row>
    <row r="13" spans="1:13" ht="21.75" customHeight="1" x14ac:dyDescent="0.2">
      <c r="A13" s="13" t="s">
        <v>57</v>
      </c>
      <c r="C13" s="14">
        <v>3717236</v>
      </c>
      <c r="E13" s="14">
        <f>SUM(E8:E12)</f>
        <v>632</v>
      </c>
      <c r="G13" s="14">
        <f>SUM(G8:G12)</f>
        <v>3716604</v>
      </c>
      <c r="I13" s="14">
        <v>3717236</v>
      </c>
      <c r="K13" s="14">
        <f>SUM(K8:K12)</f>
        <v>632</v>
      </c>
      <c r="M13" s="14">
        <f>SUM(M8:M12)</f>
        <v>3716604</v>
      </c>
    </row>
    <row r="17" spans="7:7" x14ac:dyDescent="0.2">
      <c r="G17" s="3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10"/>
  <sheetViews>
    <sheetView rightToLeft="1" workbookViewId="0">
      <selection activeCell="U3" sqref="U3:V22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2" max="22" width="12.7109375" bestFit="1" customWidth="1"/>
  </cols>
  <sheetData>
    <row r="1" spans="1:22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22" ht="21.75" customHeight="1" x14ac:dyDescent="0.2">
      <c r="A2" s="17" t="s">
        <v>73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22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22" ht="14.45" customHeight="1" x14ac:dyDescent="0.2"/>
    <row r="5" spans="1:22" ht="14.45" customHeight="1" x14ac:dyDescent="0.2">
      <c r="A5" s="18" t="s">
        <v>119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22" ht="14.45" customHeight="1" x14ac:dyDescent="0.2">
      <c r="A6" s="19" t="s">
        <v>76</v>
      </c>
      <c r="C6" s="19" t="s">
        <v>92</v>
      </c>
      <c r="D6" s="19"/>
      <c r="E6" s="19"/>
      <c r="F6" s="19"/>
      <c r="G6" s="19"/>
      <c r="H6" s="19"/>
      <c r="I6" s="19"/>
      <c r="K6" s="19" t="s">
        <v>93</v>
      </c>
      <c r="L6" s="19"/>
      <c r="M6" s="19"/>
      <c r="N6" s="19"/>
      <c r="O6" s="19"/>
      <c r="P6" s="19"/>
      <c r="Q6" s="19"/>
      <c r="R6" s="19"/>
    </row>
    <row r="7" spans="1:22" ht="29.1" customHeight="1" x14ac:dyDescent="0.2">
      <c r="A7" s="19"/>
      <c r="C7" s="16" t="s">
        <v>13</v>
      </c>
      <c r="D7" s="3"/>
      <c r="E7" s="16" t="s">
        <v>120</v>
      </c>
      <c r="F7" s="3"/>
      <c r="G7" s="16" t="s">
        <v>121</v>
      </c>
      <c r="H7" s="3"/>
      <c r="I7" s="16" t="s">
        <v>122</v>
      </c>
      <c r="K7" s="16" t="s">
        <v>13</v>
      </c>
      <c r="L7" s="3"/>
      <c r="M7" s="16" t="s">
        <v>120</v>
      </c>
      <c r="N7" s="3"/>
      <c r="O7" s="16" t="s">
        <v>121</v>
      </c>
      <c r="P7" s="3"/>
      <c r="Q7" s="28" t="s">
        <v>122</v>
      </c>
      <c r="R7" s="28"/>
      <c r="V7" s="33"/>
    </row>
    <row r="8" spans="1:22" ht="21.75" customHeight="1" x14ac:dyDescent="0.2">
      <c r="A8" s="5" t="s">
        <v>33</v>
      </c>
      <c r="C8" s="6">
        <v>281473</v>
      </c>
      <c r="E8" s="6">
        <v>11835596682</v>
      </c>
      <c r="G8" s="6">
        <v>12378273925</v>
      </c>
      <c r="I8" s="6">
        <v>-542677243</v>
      </c>
      <c r="K8" s="6">
        <v>281473</v>
      </c>
      <c r="M8" s="6">
        <v>11835596682</v>
      </c>
      <c r="O8" s="6">
        <v>12378273925</v>
      </c>
      <c r="Q8" s="22">
        <v>-542677243</v>
      </c>
      <c r="R8" s="22"/>
      <c r="V8" s="33"/>
    </row>
    <row r="9" spans="1:22" ht="21.75" customHeight="1" x14ac:dyDescent="0.2">
      <c r="A9" s="10" t="s">
        <v>46</v>
      </c>
      <c r="C9" s="12">
        <v>12848659</v>
      </c>
      <c r="E9" s="12">
        <v>158375398266</v>
      </c>
      <c r="G9" s="12">
        <v>149307128808</v>
      </c>
      <c r="I9" s="12">
        <v>9068269458</v>
      </c>
      <c r="K9" s="12">
        <v>12848659</v>
      </c>
      <c r="M9" s="12">
        <v>158375398266</v>
      </c>
      <c r="O9" s="12">
        <v>149307128808</v>
      </c>
      <c r="Q9" s="26">
        <v>9068269458</v>
      </c>
      <c r="R9" s="26"/>
      <c r="V9" s="33"/>
    </row>
    <row r="10" spans="1:22" ht="21.75" customHeight="1" x14ac:dyDescent="0.2">
      <c r="A10" s="13" t="s">
        <v>57</v>
      </c>
      <c r="C10" s="14">
        <v>13130132</v>
      </c>
      <c r="E10" s="14">
        <v>170210994948</v>
      </c>
      <c r="G10" s="14">
        <v>161685402733</v>
      </c>
      <c r="I10" s="14">
        <v>8525592215</v>
      </c>
      <c r="K10" s="14">
        <v>13130132</v>
      </c>
      <c r="M10" s="14">
        <v>170210994948</v>
      </c>
      <c r="O10" s="14">
        <v>161685402733</v>
      </c>
      <c r="Q10" s="29">
        <v>8525592215</v>
      </c>
      <c r="R10" s="29"/>
      <c r="V10" s="33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2025-06-29T05:45:27Z</dcterms:created>
  <dcterms:modified xsi:type="dcterms:W3CDTF">2025-06-29T08:32:35Z</dcterms:modified>
</cp:coreProperties>
</file>