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4\"/>
    </mc:Choice>
  </mc:AlternateContent>
  <xr:revisionPtr revIDLastSave="0" documentId="13_ncr:1_{0D4E6791-AF3D-40F0-8DD0-E0FB45647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بانکی'!$A$1:$K$14</definedName>
    <definedName name="_xlnm.Print_Area" localSheetId="3">'درآمد سرمایه گذاری در سهام'!$A$1:$X$54</definedName>
    <definedName name="_xlnm.Print_Area" localSheetId="6">'درآمد سود سهام'!$A$1:$T$35</definedName>
    <definedName name="_xlnm.Print_Area" localSheetId="9">'درآمد ناشی از تغییر قیمت اوراق'!$A$1:$S$44</definedName>
    <definedName name="_xlnm.Print_Area" localSheetId="8">'درآمد ناشی از فروش'!$A$1:$S$30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بانکی'!$A$1:$N$14</definedName>
    <definedName name="_xlnm.Print_Area" localSheetId="0">سهام!$A$1:$AC$47</definedName>
  </definedNames>
  <calcPr calcId="191029"/>
</workbook>
</file>

<file path=xl/calcChain.xml><?xml version="1.0" encoding="utf-8"?>
<calcChain xmlns="http://schemas.openxmlformats.org/spreadsheetml/2006/main">
  <c r="AB47" i="2" l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9" i="2"/>
  <c r="L54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9" i="9"/>
  <c r="F11" i="8"/>
  <c r="H9" i="8"/>
  <c r="H10" i="8"/>
  <c r="H8" i="8"/>
  <c r="H11" i="8" s="1"/>
  <c r="F10" i="8"/>
  <c r="J10" i="8" s="1"/>
  <c r="F9" i="8"/>
  <c r="F8" i="8"/>
  <c r="J9" i="8"/>
  <c r="J8" i="8"/>
  <c r="I9" i="19"/>
  <c r="H10" i="9"/>
  <c r="H54" i="9"/>
  <c r="I30" i="19"/>
  <c r="J10" i="9"/>
  <c r="J54" i="9" s="1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9" i="9"/>
  <c r="I11" i="19"/>
  <c r="I10" i="19"/>
  <c r="I44" i="21"/>
  <c r="W54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9" i="9"/>
  <c r="U54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9" i="9"/>
  <c r="Q54" i="9"/>
  <c r="M14" i="18"/>
  <c r="M9" i="18"/>
  <c r="M10" i="18"/>
  <c r="M11" i="18"/>
  <c r="M12" i="18"/>
  <c r="M13" i="18"/>
  <c r="M8" i="18"/>
  <c r="K14" i="18"/>
  <c r="K10" i="18"/>
  <c r="Q44" i="21"/>
  <c r="Q38" i="21"/>
  <c r="J14" i="13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L10" i="7"/>
  <c r="L11" i="7"/>
  <c r="L12" i="7"/>
  <c r="L13" i="7"/>
  <c r="L14" i="7"/>
  <c r="L15" i="7"/>
  <c r="L16" i="7"/>
  <c r="L9" i="7"/>
  <c r="L17" i="7" s="1"/>
  <c r="J11" i="8" l="1"/>
</calcChain>
</file>

<file path=xl/sharedStrings.xml><?xml version="1.0" encoding="utf-8"?>
<sst xmlns="http://schemas.openxmlformats.org/spreadsheetml/2006/main" count="385" uniqueCount="142">
  <si>
    <t>صندوق سرمایه‌گذاری تجارت شاخصی کاردان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</si>
  <si>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</si>
  <si>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</si>
  <si>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</si>
  <si>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</si>
  <si>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</si>
  <si>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</si>
  <si>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</si>
  <si>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</si>
  <si>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</si>
  <si>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</si>
  <si>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</si>
  <si>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</si>
  <si>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</si>
  <si>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</si>
  <si>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</si>
  <si>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</si>
  <si>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</si>
  <si>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</si>
  <si>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بندرعباس</t>
  </si>
  <si>
    <t>پالایش نفت تبریز</t>
  </si>
  <si>
    <t>پتروشیمی پردیس</t>
  </si>
  <si>
    <t>پتروشیمی نوری</t>
  </si>
  <si>
    <t>پدیده شیمی قرن</t>
  </si>
  <si>
    <t>پست بانک ایران</t>
  </si>
  <si>
    <t>پویا</t>
  </si>
  <si>
    <t>تایدواترخاورمیانه</t>
  </si>
  <si>
    <t>تولیدات پتروشیمی قائد بصیر</t>
  </si>
  <si>
    <t>ح . کاشی‌ الوند</t>
  </si>
  <si>
    <t>س. صنایع‌شیمیایی‌ایران</t>
  </si>
  <si>
    <t>سرمایه گذاری دارویی تامین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</si>
  <si>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</si>
  <si>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</si>
  <si>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</si>
  <si>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</si>
  <si>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</si>
  <si>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</si>
  <si>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</si>
  <si>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</si>
  <si>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مس افق کرمان</t>
  </si>
  <si>
    <t>فولاد مبارکه اصفهان</t>
  </si>
  <si>
    <t>قند لرستان‌</t>
  </si>
  <si>
    <t>گروه مالی صبا تامین</t>
  </si>
  <si>
    <t>گروه مپنا (سهامی عام)</t>
  </si>
  <si>
    <t>گروه‌بهمن‌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</si>
  <si>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</si>
  <si>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</si>
  <si>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</si>
  <si>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</si>
  <si>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</si>
  <si>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</si>
  <si>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کنتورسازی‌ایران‌</t>
  </si>
  <si>
    <t>بانک‌اقتصادنوین‌</t>
  </si>
  <si>
    <t>فجر انرژی خلیج فارس</t>
  </si>
  <si>
    <t>پالایش نفت اصفهان</t>
  </si>
  <si>
    <t>کشت و دامداری فکا</t>
  </si>
  <si>
    <t>دارویی ره آورد تامین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</si>
  <si>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</si>
  <si>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</si>
  <si>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</si>
  <si>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</si>
  <si>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</si>
  <si>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</si>
  <si>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</si>
  <si>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</si>
  <si>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</si>
  <si>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سپرده کوتاه مدت بانک سامان ملاصدرا</t>
  </si>
  <si>
    <t>سپرده کوتاه مدت بانک اقتصاد نوین ظفر</t>
  </si>
  <si>
    <t>سپرده کوتاه مدت بانک خاورمیانه مهستان</t>
  </si>
  <si>
    <t>حساب جاری بانک خاورمیانه مهستان</t>
  </si>
  <si>
    <t>سپرده کوتاه مدت موسسه اعتباری ملل شیراز جنوبی</t>
  </si>
  <si>
    <t>حساب جاری بانک تجارت مطهری-مهرداد</t>
  </si>
  <si>
    <t>سپرده کوتاه مدت بانک تجارت مطهری-مهرداد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</si>
  <si>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</si>
  <si>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</si>
  <si>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</si>
  <si>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</si>
  <si>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</si>
  <si>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</si>
  <si>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</si>
  <si>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</si>
  <si>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</si>
  <si>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</si>
  <si>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</si>
  <si>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</si>
  <si>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</si>
  <si>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</si>
  <si>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</si>
  <si>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</si>
  <si>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</si>
  <si>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</si>
  <si>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</si>
  <si>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</si>
  <si>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</si>
  <si>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مبین انرژی خلیج فارس</t>
  </si>
  <si>
    <t>پتروشیمی فناوران</t>
  </si>
  <si>
    <t>ایمن خودرو شرق</t>
  </si>
  <si>
    <t>مدیریت نیروگاهی ایرانیان مپنا</t>
  </si>
  <si>
    <t>صنایع الکترونیک مادیران</t>
  </si>
  <si>
    <t>سرمایه‌گذاری صنایع پتروشیمی‌</t>
  </si>
  <si>
    <t>توسعه‌ صنایع‌ بهشهر(هلدینگ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</si>
  <si>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</si>
  <si>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</si>
  <si>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</si>
  <si>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</si>
  <si>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</si>
  <si>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</si>
  <si>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</si>
  <si>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</si>
  <si>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</si>
  <si>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</si>
  <si>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</si>
  <si>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</si>
  <si>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</si>
  <si>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</si>
  <si>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</si>
  <si>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</si>
  <si>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</si>
  <si>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1404/04/31</t>
  </si>
  <si>
    <t>1404/05/12</t>
  </si>
  <si>
    <t>1404/05/13</t>
  </si>
  <si>
    <t>1404/05/04</t>
  </si>
  <si>
    <t>1404/03/12</t>
  </si>
  <si>
    <t>1404/04/29</t>
  </si>
  <si>
    <t>1404/05/08</t>
  </si>
  <si>
    <t>1404/06/23</t>
  </si>
  <si>
    <t>1404/03/03</t>
  </si>
  <si>
    <t>1404/03/01</t>
  </si>
  <si>
    <t>1404/06/17</t>
  </si>
  <si>
    <t>1404/04/25</t>
  </si>
  <si>
    <t>1404/05/05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</si>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</sst>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7"/>
  <sheetViews>
    <sheetView rightToLeft="1" tabSelected="1" workbookViewId="0">
      <selection activeCell="AB11" sqref="AB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5703125" bestFit="1" customWidth="1"/>
    <col min="11" max="11" width="1.28515625" customWidth="1"/>
    <col min="12" max="12" width="12.140625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9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ht="14.45" customHeight="1" x14ac:dyDescent="0.2">
      <c r="A4" s="1" t="s">
        <v>3</v>
      </c>
      <c r="B4" s="36" t="s">
        <v>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</row>
    <row r="5" spans="1:29" ht="14.45" customHeight="1" x14ac:dyDescent="0.2">
      <c r="A5" s="36" t="s">
        <v>5</v>
      </c>
      <c r="B5" s="36"/>
      <c r="C5" s="36" t="s">
        <v>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9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9" ht="14.45" customHeight="1" x14ac:dyDescent="0.2">
      <c r="F7" s="3"/>
      <c r="G7" s="3"/>
      <c r="H7" s="3"/>
      <c r="I7" s="3"/>
      <c r="J7" s="3"/>
      <c r="L7" s="34" t="s">
        <v>10</v>
      </c>
      <c r="M7" s="34"/>
      <c r="N7" s="34"/>
      <c r="O7" s="3"/>
      <c r="P7" s="34" t="s">
        <v>11</v>
      </c>
      <c r="Q7" s="34"/>
      <c r="R7" s="34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9" ht="21.75" customHeight="1" x14ac:dyDescent="0.2">
      <c r="A9" s="32" t="s">
        <v>19</v>
      </c>
      <c r="B9" s="32"/>
      <c r="C9" s="32"/>
      <c r="E9" s="33">
        <v>13906018</v>
      </c>
      <c r="F9" s="33"/>
      <c r="G9" s="12"/>
      <c r="H9" s="11">
        <v>143093565475</v>
      </c>
      <c r="I9" s="12"/>
      <c r="J9" s="11">
        <v>127035917402.75101</v>
      </c>
      <c r="K9" s="12"/>
      <c r="L9" s="11">
        <v>0</v>
      </c>
      <c r="M9" s="12"/>
      <c r="N9" s="11">
        <v>0</v>
      </c>
      <c r="O9" s="12"/>
      <c r="P9" s="11">
        <v>0</v>
      </c>
      <c r="Q9" s="12"/>
      <c r="R9" s="11">
        <v>0</v>
      </c>
      <c r="S9" s="12"/>
      <c r="T9" s="11">
        <v>13906018</v>
      </c>
      <c r="U9" s="12"/>
      <c r="V9" s="11">
        <v>10200</v>
      </c>
      <c r="W9" s="12"/>
      <c r="X9" s="11">
        <v>143093565475</v>
      </c>
      <c r="Y9" s="12"/>
      <c r="Z9" s="11">
        <v>140997427367.57999</v>
      </c>
      <c r="AA9" s="12"/>
      <c r="AB9" s="13">
        <f>Z9/6588762498251*100</f>
        <v>2.1399682778823497</v>
      </c>
      <c r="AC9" s="12"/>
    </row>
    <row r="10" spans="1:29" ht="21.75" customHeight="1" x14ac:dyDescent="0.2">
      <c r="A10" s="27" t="s">
        <v>20</v>
      </c>
      <c r="B10" s="27"/>
      <c r="C10" s="27"/>
      <c r="E10" s="28">
        <v>21270877</v>
      </c>
      <c r="F10" s="28"/>
      <c r="G10" s="12"/>
      <c r="H10" s="14">
        <v>278453661049</v>
      </c>
      <c r="I10" s="12"/>
      <c r="J10" s="14">
        <v>346555327469.521</v>
      </c>
      <c r="K10" s="12"/>
      <c r="L10" s="14">
        <v>0</v>
      </c>
      <c r="M10" s="12"/>
      <c r="N10" s="14">
        <v>0</v>
      </c>
      <c r="O10" s="12"/>
      <c r="P10" s="14">
        <v>-5059943</v>
      </c>
      <c r="Q10" s="12"/>
      <c r="R10" s="14">
        <v>90052326566</v>
      </c>
      <c r="S10" s="12"/>
      <c r="T10" s="14">
        <v>16210934</v>
      </c>
      <c r="U10" s="12"/>
      <c r="V10" s="14">
        <v>17600</v>
      </c>
      <c r="W10" s="12"/>
      <c r="X10" s="14">
        <v>212214753596</v>
      </c>
      <c r="Y10" s="12"/>
      <c r="Z10" s="14">
        <v>283614829391.52002</v>
      </c>
      <c r="AA10" s="12"/>
      <c r="AB10" s="44">
        <f t="shared" ref="AB10:AB46" si="0">Z10/6588762498251*100</f>
        <v>4.3045234893017641</v>
      </c>
      <c r="AC10" s="12"/>
    </row>
    <row r="11" spans="1:29" ht="21.75" customHeight="1" x14ac:dyDescent="0.2">
      <c r="A11" s="27" t="s">
        <v>21</v>
      </c>
      <c r="B11" s="27"/>
      <c r="C11" s="27"/>
      <c r="E11" s="28">
        <v>1318102</v>
      </c>
      <c r="F11" s="28"/>
      <c r="G11" s="12"/>
      <c r="H11" s="14">
        <v>219518558194</v>
      </c>
      <c r="I11" s="12"/>
      <c r="J11" s="14">
        <v>351437747595.28198</v>
      </c>
      <c r="K11" s="12"/>
      <c r="L11" s="14">
        <v>0</v>
      </c>
      <c r="M11" s="12"/>
      <c r="N11" s="14">
        <v>0</v>
      </c>
      <c r="O11" s="12"/>
      <c r="P11" s="14">
        <v>0</v>
      </c>
      <c r="Q11" s="12"/>
      <c r="R11" s="14">
        <v>0</v>
      </c>
      <c r="S11" s="12"/>
      <c r="T11" s="14">
        <v>1318102</v>
      </c>
      <c r="U11" s="12"/>
      <c r="V11" s="14">
        <v>252200</v>
      </c>
      <c r="W11" s="12"/>
      <c r="X11" s="14">
        <v>219518558194</v>
      </c>
      <c r="Y11" s="12"/>
      <c r="Z11" s="14">
        <v>330447393719.82001</v>
      </c>
      <c r="AA11" s="12"/>
      <c r="AB11" s="44">
        <f t="shared" si="0"/>
        <v>5.0153180329012912</v>
      </c>
      <c r="AC11" s="12"/>
    </row>
    <row r="12" spans="1:29" ht="21.75" customHeight="1" x14ac:dyDescent="0.2">
      <c r="A12" s="27" t="s">
        <v>22</v>
      </c>
      <c r="B12" s="27"/>
      <c r="C12" s="27"/>
      <c r="E12" s="28">
        <v>8614333</v>
      </c>
      <c r="F12" s="28"/>
      <c r="G12" s="12"/>
      <c r="H12" s="14">
        <v>218060133926</v>
      </c>
      <c r="I12" s="12"/>
      <c r="J12" s="14">
        <v>307071966990.789</v>
      </c>
      <c r="K12" s="12"/>
      <c r="L12" s="14">
        <v>0</v>
      </c>
      <c r="M12" s="12"/>
      <c r="N12" s="14">
        <v>0</v>
      </c>
      <c r="O12" s="12"/>
      <c r="P12" s="14">
        <v>0</v>
      </c>
      <c r="Q12" s="12"/>
      <c r="R12" s="14">
        <v>0</v>
      </c>
      <c r="S12" s="12"/>
      <c r="T12" s="14">
        <v>8614333</v>
      </c>
      <c r="U12" s="12"/>
      <c r="V12" s="14">
        <v>34760</v>
      </c>
      <c r="W12" s="12"/>
      <c r="X12" s="14">
        <v>218060133926</v>
      </c>
      <c r="Y12" s="12"/>
      <c r="Z12" s="14">
        <v>297652581500.27399</v>
      </c>
      <c r="AA12" s="12"/>
      <c r="AB12" s="44">
        <f t="shared" si="0"/>
        <v>4.5175794632040001</v>
      </c>
      <c r="AC12" s="12"/>
    </row>
    <row r="13" spans="1:29" ht="21.75" customHeight="1" x14ac:dyDescent="0.2">
      <c r="A13" s="27" t="s">
        <v>23</v>
      </c>
      <c r="B13" s="27"/>
      <c r="C13" s="27"/>
      <c r="E13" s="28">
        <v>6212232</v>
      </c>
      <c r="F13" s="28"/>
      <c r="G13" s="12"/>
      <c r="H13" s="14">
        <v>54118907274</v>
      </c>
      <c r="I13" s="12"/>
      <c r="J13" s="14">
        <v>73362198328.848007</v>
      </c>
      <c r="K13" s="12"/>
      <c r="L13" s="14">
        <v>0</v>
      </c>
      <c r="M13" s="12"/>
      <c r="N13" s="14">
        <v>0</v>
      </c>
      <c r="O13" s="12"/>
      <c r="P13" s="14">
        <v>-6212232</v>
      </c>
      <c r="Q13" s="12"/>
      <c r="R13" s="14">
        <v>76578476238</v>
      </c>
      <c r="S13" s="12"/>
      <c r="T13" s="14">
        <v>0</v>
      </c>
      <c r="U13" s="12"/>
      <c r="V13" s="14">
        <v>0</v>
      </c>
      <c r="W13" s="12"/>
      <c r="X13" s="14">
        <v>0</v>
      </c>
      <c r="Y13" s="12"/>
      <c r="Z13" s="14">
        <v>0</v>
      </c>
      <c r="AA13" s="12"/>
      <c r="AB13" s="44">
        <f t="shared" si="0"/>
        <v>0</v>
      </c>
      <c r="AC13" s="12"/>
    </row>
    <row r="14" spans="1:29" ht="21.75" customHeight="1" x14ac:dyDescent="0.2">
      <c r="A14" s="27" t="s">
        <v>24</v>
      </c>
      <c r="B14" s="27"/>
      <c r="C14" s="27"/>
      <c r="E14" s="28">
        <v>66893729</v>
      </c>
      <c r="F14" s="28"/>
      <c r="G14" s="12"/>
      <c r="H14" s="14">
        <v>387172239013</v>
      </c>
      <c r="I14" s="12"/>
      <c r="J14" s="14">
        <v>390994782517.20599</v>
      </c>
      <c r="K14" s="12"/>
      <c r="L14" s="14">
        <v>0</v>
      </c>
      <c r="M14" s="12"/>
      <c r="N14" s="14">
        <v>0</v>
      </c>
      <c r="O14" s="12"/>
      <c r="P14" s="14">
        <v>0</v>
      </c>
      <c r="Q14" s="12"/>
      <c r="R14" s="14">
        <v>0</v>
      </c>
      <c r="S14" s="12"/>
      <c r="T14" s="14">
        <v>66893729</v>
      </c>
      <c r="U14" s="12"/>
      <c r="V14" s="14">
        <v>5740</v>
      </c>
      <c r="W14" s="12"/>
      <c r="X14" s="14">
        <v>387172239013</v>
      </c>
      <c r="Y14" s="12"/>
      <c r="Z14" s="14">
        <v>381685382933.46301</v>
      </c>
      <c r="AA14" s="12"/>
      <c r="AB14" s="44">
        <f t="shared" si="0"/>
        <v>5.7929752823050178</v>
      </c>
      <c r="AC14" s="12"/>
    </row>
    <row r="15" spans="1:29" ht="21.75" customHeight="1" x14ac:dyDescent="0.2">
      <c r="A15" s="27" t="s">
        <v>25</v>
      </c>
      <c r="B15" s="27"/>
      <c r="C15" s="27"/>
      <c r="E15" s="28">
        <v>100000</v>
      </c>
      <c r="F15" s="28"/>
      <c r="G15" s="12"/>
      <c r="H15" s="14">
        <v>2712460679</v>
      </c>
      <c r="I15" s="12"/>
      <c r="J15" s="14">
        <v>3146168250</v>
      </c>
      <c r="K15" s="12"/>
      <c r="L15" s="14">
        <v>0</v>
      </c>
      <c r="M15" s="12"/>
      <c r="N15" s="14">
        <v>0</v>
      </c>
      <c r="O15" s="12"/>
      <c r="P15" s="14">
        <v>0</v>
      </c>
      <c r="Q15" s="12"/>
      <c r="R15" s="14">
        <v>0</v>
      </c>
      <c r="S15" s="12"/>
      <c r="T15" s="14">
        <v>100000</v>
      </c>
      <c r="U15" s="12"/>
      <c r="V15" s="14">
        <v>28800</v>
      </c>
      <c r="W15" s="12"/>
      <c r="X15" s="14">
        <v>2712460679</v>
      </c>
      <c r="Y15" s="12"/>
      <c r="Z15" s="14">
        <v>2862864000</v>
      </c>
      <c r="AA15" s="12"/>
      <c r="AB15" s="44">
        <f t="shared" si="0"/>
        <v>4.3450708699242883E-2</v>
      </c>
      <c r="AC15" s="12"/>
    </row>
    <row r="16" spans="1:29" ht="21.75" customHeight="1" x14ac:dyDescent="0.2">
      <c r="A16" s="27" t="s">
        <v>26</v>
      </c>
      <c r="B16" s="27"/>
      <c r="C16" s="27"/>
      <c r="E16" s="28">
        <v>41060833</v>
      </c>
      <c r="F16" s="28"/>
      <c r="G16" s="12"/>
      <c r="H16" s="14">
        <v>222468107882</v>
      </c>
      <c r="I16" s="12"/>
      <c r="J16" s="14">
        <v>293878951514.28003</v>
      </c>
      <c r="K16" s="12"/>
      <c r="L16" s="14">
        <v>0</v>
      </c>
      <c r="M16" s="12"/>
      <c r="N16" s="14">
        <v>0</v>
      </c>
      <c r="O16" s="12"/>
      <c r="P16" s="14">
        <v>0</v>
      </c>
      <c r="Q16" s="12"/>
      <c r="R16" s="14">
        <v>0</v>
      </c>
      <c r="S16" s="12"/>
      <c r="T16" s="14">
        <v>41060833</v>
      </c>
      <c r="U16" s="12"/>
      <c r="V16" s="14">
        <v>6670</v>
      </c>
      <c r="W16" s="12"/>
      <c r="X16" s="14">
        <v>222468107882</v>
      </c>
      <c r="Y16" s="12"/>
      <c r="Z16" s="14">
        <v>272246195361.146</v>
      </c>
      <c r="AA16" s="12"/>
      <c r="AB16" s="44">
        <f t="shared" si="0"/>
        <v>4.1319776730974036</v>
      </c>
      <c r="AC16" s="12"/>
    </row>
    <row r="17" spans="1:29" ht="21.75" customHeight="1" x14ac:dyDescent="0.2">
      <c r="A17" s="27" t="s">
        <v>27</v>
      </c>
      <c r="B17" s="27"/>
      <c r="C17" s="27"/>
      <c r="E17" s="28">
        <v>15688684</v>
      </c>
      <c r="F17" s="28"/>
      <c r="G17" s="12"/>
      <c r="H17" s="14">
        <v>208068253048</v>
      </c>
      <c r="I17" s="12"/>
      <c r="J17" s="14">
        <v>150806902313.034</v>
      </c>
      <c r="K17" s="12"/>
      <c r="L17" s="14">
        <v>0</v>
      </c>
      <c r="M17" s="12"/>
      <c r="N17" s="14">
        <v>0</v>
      </c>
      <c r="O17" s="12"/>
      <c r="P17" s="14">
        <v>0</v>
      </c>
      <c r="Q17" s="12"/>
      <c r="R17" s="14">
        <v>0</v>
      </c>
      <c r="S17" s="12"/>
      <c r="T17" s="14">
        <v>15688684</v>
      </c>
      <c r="U17" s="12"/>
      <c r="V17" s="14">
        <v>9480</v>
      </c>
      <c r="W17" s="12"/>
      <c r="X17" s="14">
        <v>208068253048</v>
      </c>
      <c r="Y17" s="12"/>
      <c r="Z17" s="14">
        <v>147843788410.29599</v>
      </c>
      <c r="AA17" s="12"/>
      <c r="AB17" s="44">
        <f t="shared" si="0"/>
        <v>2.2438779429299722</v>
      </c>
      <c r="AC17" s="12"/>
    </row>
    <row r="18" spans="1:29" ht="21.75" customHeight="1" x14ac:dyDescent="0.2">
      <c r="A18" s="27" t="s">
        <v>28</v>
      </c>
      <c r="B18" s="27"/>
      <c r="C18" s="27"/>
      <c r="E18" s="28">
        <v>10314249</v>
      </c>
      <c r="F18" s="28"/>
      <c r="G18" s="12"/>
      <c r="H18" s="14">
        <v>32881825812</v>
      </c>
      <c r="I18" s="12"/>
      <c r="J18" s="14">
        <v>26636980209.5331</v>
      </c>
      <c r="K18" s="12"/>
      <c r="L18" s="14">
        <v>0</v>
      </c>
      <c r="M18" s="12"/>
      <c r="N18" s="14">
        <v>0</v>
      </c>
      <c r="O18" s="12"/>
      <c r="P18" s="14">
        <v>0</v>
      </c>
      <c r="Q18" s="12"/>
      <c r="R18" s="14">
        <v>0</v>
      </c>
      <c r="S18" s="12"/>
      <c r="T18" s="14">
        <v>10314249</v>
      </c>
      <c r="U18" s="12"/>
      <c r="V18" s="14">
        <v>2233</v>
      </c>
      <c r="W18" s="12"/>
      <c r="X18" s="14">
        <v>32881825812</v>
      </c>
      <c r="Y18" s="12"/>
      <c r="Z18" s="14">
        <v>22894679294.798901</v>
      </c>
      <c r="AA18" s="12"/>
      <c r="AB18" s="44">
        <f t="shared" si="0"/>
        <v>0.3474807188888101</v>
      </c>
      <c r="AC18" s="12"/>
    </row>
    <row r="19" spans="1:29" ht="21.75" customHeight="1" x14ac:dyDescent="0.2">
      <c r="A19" s="27" t="s">
        <v>29</v>
      </c>
      <c r="B19" s="27"/>
      <c r="C19" s="27"/>
      <c r="E19" s="28">
        <v>1531307</v>
      </c>
      <c r="F19" s="28"/>
      <c r="G19" s="12"/>
      <c r="H19" s="14">
        <v>9018718292</v>
      </c>
      <c r="I19" s="12"/>
      <c r="J19" s="14">
        <v>8706959537.5620003</v>
      </c>
      <c r="K19" s="12"/>
      <c r="L19" s="14">
        <v>0</v>
      </c>
      <c r="M19" s="12"/>
      <c r="N19" s="14">
        <v>0</v>
      </c>
      <c r="O19" s="12"/>
      <c r="P19" s="14">
        <v>-800000</v>
      </c>
      <c r="Q19" s="12"/>
      <c r="R19" s="14">
        <v>4081569320</v>
      </c>
      <c r="S19" s="12"/>
      <c r="T19" s="14">
        <v>731307</v>
      </c>
      <c r="U19" s="12"/>
      <c r="V19" s="14">
        <v>5120</v>
      </c>
      <c r="W19" s="12"/>
      <c r="X19" s="14">
        <v>4307073512</v>
      </c>
      <c r="Y19" s="12"/>
      <c r="Z19" s="14">
        <v>3722013303.552</v>
      </c>
      <c r="AA19" s="12"/>
      <c r="AB19" s="44">
        <f t="shared" si="0"/>
        <v>5.6490324314163939E-2</v>
      </c>
      <c r="AC19" s="12"/>
    </row>
    <row r="20" spans="1:29" ht="21.75" customHeight="1" x14ac:dyDescent="0.2">
      <c r="A20" s="27" t="s">
        <v>30</v>
      </c>
      <c r="B20" s="27"/>
      <c r="C20" s="27"/>
      <c r="E20" s="28">
        <v>5000000</v>
      </c>
      <c r="F20" s="28"/>
      <c r="G20" s="12"/>
      <c r="H20" s="14">
        <v>146661603040</v>
      </c>
      <c r="I20" s="12"/>
      <c r="J20" s="14">
        <v>124703572500</v>
      </c>
      <c r="K20" s="12"/>
      <c r="L20" s="14">
        <v>0</v>
      </c>
      <c r="M20" s="12"/>
      <c r="N20" s="14">
        <v>0</v>
      </c>
      <c r="O20" s="12"/>
      <c r="P20" s="14">
        <v>-5000000</v>
      </c>
      <c r="Q20" s="12"/>
      <c r="R20" s="14">
        <v>112404688096</v>
      </c>
      <c r="S20" s="12"/>
      <c r="T20" s="14">
        <v>0</v>
      </c>
      <c r="U20" s="12"/>
      <c r="V20" s="14">
        <v>0</v>
      </c>
      <c r="W20" s="12"/>
      <c r="X20" s="14">
        <v>0</v>
      </c>
      <c r="Y20" s="12"/>
      <c r="Z20" s="14">
        <v>0</v>
      </c>
      <c r="AA20" s="12"/>
      <c r="AB20" s="44">
        <f t="shared" si="0"/>
        <v>0</v>
      </c>
      <c r="AC20" s="12"/>
    </row>
    <row r="21" spans="1:29" ht="21.75" customHeight="1" x14ac:dyDescent="0.2">
      <c r="A21" s="27" t="s">
        <v>31</v>
      </c>
      <c r="B21" s="27"/>
      <c r="C21" s="27"/>
      <c r="E21" s="28">
        <v>30900000</v>
      </c>
      <c r="F21" s="28"/>
      <c r="G21" s="12"/>
      <c r="H21" s="14">
        <v>210865886462</v>
      </c>
      <c r="I21" s="12"/>
      <c r="J21" s="14">
        <v>317297777850</v>
      </c>
      <c r="K21" s="12"/>
      <c r="L21" s="14">
        <v>0</v>
      </c>
      <c r="M21" s="12"/>
      <c r="N21" s="14">
        <v>0</v>
      </c>
      <c r="O21" s="12"/>
      <c r="P21" s="14">
        <v>0</v>
      </c>
      <c r="Q21" s="12"/>
      <c r="R21" s="14">
        <v>0</v>
      </c>
      <c r="S21" s="12"/>
      <c r="T21" s="14">
        <v>30900000</v>
      </c>
      <c r="U21" s="12"/>
      <c r="V21" s="14">
        <v>9320</v>
      </c>
      <c r="W21" s="12"/>
      <c r="X21" s="14">
        <v>210865886462</v>
      </c>
      <c r="Y21" s="12"/>
      <c r="Z21" s="14">
        <v>286274471400</v>
      </c>
      <c r="AA21" s="12"/>
      <c r="AB21" s="44">
        <f t="shared" si="0"/>
        <v>4.3448898253047084</v>
      </c>
      <c r="AC21" s="12"/>
    </row>
    <row r="22" spans="1:29" ht="21.75" customHeight="1" x14ac:dyDescent="0.2">
      <c r="A22" s="27" t="s">
        <v>32</v>
      </c>
      <c r="B22" s="27"/>
      <c r="C22" s="27"/>
      <c r="E22" s="28">
        <v>29116440</v>
      </c>
      <c r="F22" s="28"/>
      <c r="G22" s="12"/>
      <c r="H22" s="14">
        <v>206703889080</v>
      </c>
      <c r="I22" s="12"/>
      <c r="J22" s="14">
        <v>187551917739.35999</v>
      </c>
      <c r="K22" s="12"/>
      <c r="L22" s="14">
        <v>0</v>
      </c>
      <c r="M22" s="12"/>
      <c r="N22" s="14">
        <v>0</v>
      </c>
      <c r="O22" s="12"/>
      <c r="P22" s="14">
        <v>0</v>
      </c>
      <c r="Q22" s="12"/>
      <c r="R22" s="14">
        <v>0</v>
      </c>
      <c r="S22" s="12"/>
      <c r="T22" s="14">
        <v>29116440</v>
      </c>
      <c r="U22" s="12"/>
      <c r="V22" s="14">
        <v>6220</v>
      </c>
      <c r="W22" s="12"/>
      <c r="X22" s="14">
        <v>206703889080</v>
      </c>
      <c r="Y22" s="12"/>
      <c r="Z22" s="14">
        <v>180026686472.04001</v>
      </c>
      <c r="AA22" s="12"/>
      <c r="AB22" s="44">
        <f t="shared" si="0"/>
        <v>2.7323292730589159</v>
      </c>
      <c r="AC22" s="12"/>
    </row>
    <row r="23" spans="1:29" ht="21.75" customHeight="1" x14ac:dyDescent="0.2">
      <c r="A23" s="27" t="s">
        <v>33</v>
      </c>
      <c r="B23" s="27"/>
      <c r="C23" s="27"/>
      <c r="E23" s="28">
        <v>53573515</v>
      </c>
      <c r="F23" s="28"/>
      <c r="G23" s="12"/>
      <c r="H23" s="14">
        <v>315456580249</v>
      </c>
      <c r="I23" s="12"/>
      <c r="J23" s="14">
        <v>246462994966.85101</v>
      </c>
      <c r="K23" s="12"/>
      <c r="L23" s="14">
        <v>0</v>
      </c>
      <c r="M23" s="12"/>
      <c r="N23" s="14">
        <v>0</v>
      </c>
      <c r="O23" s="12"/>
      <c r="P23" s="14">
        <v>0</v>
      </c>
      <c r="Q23" s="12"/>
      <c r="R23" s="14">
        <v>0</v>
      </c>
      <c r="S23" s="12"/>
      <c r="T23" s="14">
        <v>53573515</v>
      </c>
      <c r="U23" s="12"/>
      <c r="V23" s="14">
        <v>5330</v>
      </c>
      <c r="W23" s="12"/>
      <c r="X23" s="14">
        <v>315456580249</v>
      </c>
      <c r="Y23" s="12"/>
      <c r="Z23" s="14">
        <v>283847831282.047</v>
      </c>
      <c r="AA23" s="12"/>
      <c r="AB23" s="44">
        <f t="shared" si="0"/>
        <v>4.3080598421538943</v>
      </c>
      <c r="AC23" s="12"/>
    </row>
    <row r="24" spans="1:29" ht="21.75" customHeight="1" x14ac:dyDescent="0.2">
      <c r="A24" s="27" t="s">
        <v>34</v>
      </c>
      <c r="B24" s="27"/>
      <c r="C24" s="27"/>
      <c r="E24" s="28">
        <v>15497424</v>
      </c>
      <c r="F24" s="28"/>
      <c r="G24" s="12"/>
      <c r="H24" s="14">
        <v>316794493953</v>
      </c>
      <c r="I24" s="12"/>
      <c r="J24" s="14">
        <v>217521626300.064</v>
      </c>
      <c r="K24" s="12"/>
      <c r="L24" s="14">
        <v>0</v>
      </c>
      <c r="M24" s="12"/>
      <c r="N24" s="14">
        <v>0</v>
      </c>
      <c r="O24" s="12"/>
      <c r="P24" s="14">
        <v>0</v>
      </c>
      <c r="Q24" s="12"/>
      <c r="R24" s="14">
        <v>0</v>
      </c>
      <c r="S24" s="12"/>
      <c r="T24" s="14">
        <v>15497424</v>
      </c>
      <c r="U24" s="12"/>
      <c r="V24" s="14">
        <v>13210</v>
      </c>
      <c r="W24" s="12"/>
      <c r="X24" s="14">
        <v>316794493953</v>
      </c>
      <c r="Y24" s="12"/>
      <c r="Z24" s="14">
        <v>203502881262.31201</v>
      </c>
      <c r="AA24" s="12"/>
      <c r="AB24" s="44">
        <f t="shared" si="0"/>
        <v>3.0886358601684649</v>
      </c>
      <c r="AC24" s="12"/>
    </row>
    <row r="25" spans="1:29" ht="21.75" customHeight="1" x14ac:dyDescent="0.2">
      <c r="A25" s="27" t="s">
        <v>35</v>
      </c>
      <c r="B25" s="27"/>
      <c r="C25" s="27"/>
      <c r="E25" s="28">
        <v>10359466</v>
      </c>
      <c r="F25" s="28"/>
      <c r="G25" s="12"/>
      <c r="H25" s="14">
        <v>159588547703</v>
      </c>
      <c r="I25" s="12"/>
      <c r="J25" s="14">
        <v>155909103464.32199</v>
      </c>
      <c r="K25" s="12"/>
      <c r="L25" s="14">
        <v>0</v>
      </c>
      <c r="M25" s="12"/>
      <c r="N25" s="14">
        <v>0</v>
      </c>
      <c r="O25" s="12"/>
      <c r="P25" s="14">
        <v>0</v>
      </c>
      <c r="Q25" s="12"/>
      <c r="R25" s="14">
        <v>0</v>
      </c>
      <c r="S25" s="12"/>
      <c r="T25" s="14">
        <v>10359466</v>
      </c>
      <c r="U25" s="12"/>
      <c r="V25" s="14">
        <v>15120</v>
      </c>
      <c r="W25" s="12"/>
      <c r="X25" s="14">
        <v>159588547703</v>
      </c>
      <c r="Y25" s="12"/>
      <c r="Z25" s="14">
        <v>155703146920.776</v>
      </c>
      <c r="AA25" s="12"/>
      <c r="AB25" s="44">
        <f t="shared" si="0"/>
        <v>2.3631622320899823</v>
      </c>
      <c r="AC25" s="12"/>
    </row>
    <row r="26" spans="1:29" ht="21.75" customHeight="1" x14ac:dyDescent="0.2">
      <c r="A26" s="27" t="s">
        <v>36</v>
      </c>
      <c r="B26" s="27"/>
      <c r="C26" s="27"/>
      <c r="E26" s="28">
        <v>2535127</v>
      </c>
      <c r="F26" s="28"/>
      <c r="G26" s="12"/>
      <c r="H26" s="14">
        <v>147918431557</v>
      </c>
      <c r="I26" s="12"/>
      <c r="J26" s="14">
        <v>273827871766.07101</v>
      </c>
      <c r="K26" s="12"/>
      <c r="L26" s="14">
        <v>0</v>
      </c>
      <c r="M26" s="12"/>
      <c r="N26" s="14">
        <v>0</v>
      </c>
      <c r="O26" s="12"/>
      <c r="P26" s="14">
        <v>0</v>
      </c>
      <c r="Q26" s="12"/>
      <c r="R26" s="14">
        <v>0</v>
      </c>
      <c r="S26" s="12"/>
      <c r="T26" s="14">
        <v>2535127</v>
      </c>
      <c r="U26" s="12"/>
      <c r="V26" s="14">
        <v>115200</v>
      </c>
      <c r="W26" s="12"/>
      <c r="X26" s="14">
        <v>147918431557</v>
      </c>
      <c r="Y26" s="12"/>
      <c r="Z26" s="14">
        <v>290308952949.12</v>
      </c>
      <c r="AA26" s="12"/>
      <c r="AB26" s="44">
        <f t="shared" si="0"/>
        <v>4.4061225917034204</v>
      </c>
      <c r="AC26" s="12"/>
    </row>
    <row r="27" spans="1:29" ht="21.75" customHeight="1" x14ac:dyDescent="0.2">
      <c r="A27" s="27" t="s">
        <v>37</v>
      </c>
      <c r="B27" s="27"/>
      <c r="C27" s="27"/>
      <c r="E27" s="28">
        <v>1440000</v>
      </c>
      <c r="F27" s="28"/>
      <c r="G27" s="12"/>
      <c r="H27" s="14">
        <v>104449661240</v>
      </c>
      <c r="I27" s="12"/>
      <c r="J27" s="14">
        <v>152490450960</v>
      </c>
      <c r="K27" s="12"/>
      <c r="L27" s="14">
        <v>0</v>
      </c>
      <c r="M27" s="12"/>
      <c r="N27" s="14">
        <v>0</v>
      </c>
      <c r="O27" s="12"/>
      <c r="P27" s="14">
        <v>0</v>
      </c>
      <c r="Q27" s="12"/>
      <c r="R27" s="14">
        <v>0</v>
      </c>
      <c r="S27" s="12"/>
      <c r="T27" s="14">
        <v>1440000</v>
      </c>
      <c r="U27" s="12"/>
      <c r="V27" s="14">
        <v>118680</v>
      </c>
      <c r="W27" s="12"/>
      <c r="X27" s="14">
        <v>104449661240</v>
      </c>
      <c r="Y27" s="12"/>
      <c r="Z27" s="14">
        <v>169882349760</v>
      </c>
      <c r="AA27" s="12"/>
      <c r="AB27" s="44">
        <f t="shared" si="0"/>
        <v>2.5783650542130729</v>
      </c>
      <c r="AC27" s="12"/>
    </row>
    <row r="28" spans="1:29" ht="21.75" customHeight="1" x14ac:dyDescent="0.2">
      <c r="A28" s="27" t="s">
        <v>38</v>
      </c>
      <c r="B28" s="27"/>
      <c r="C28" s="27"/>
      <c r="E28" s="28">
        <v>46317973</v>
      </c>
      <c r="F28" s="28"/>
      <c r="G28" s="12"/>
      <c r="H28" s="14">
        <v>121823189307</v>
      </c>
      <c r="I28" s="12"/>
      <c r="J28" s="14">
        <v>123900047434.209</v>
      </c>
      <c r="K28" s="12"/>
      <c r="L28" s="14">
        <v>0</v>
      </c>
      <c r="M28" s="12"/>
      <c r="N28" s="14">
        <v>0</v>
      </c>
      <c r="O28" s="12"/>
      <c r="P28" s="14">
        <v>0</v>
      </c>
      <c r="Q28" s="12"/>
      <c r="R28" s="14">
        <v>0</v>
      </c>
      <c r="S28" s="12"/>
      <c r="T28" s="14">
        <v>46317973</v>
      </c>
      <c r="U28" s="12"/>
      <c r="V28" s="14">
        <v>2711</v>
      </c>
      <c r="W28" s="12"/>
      <c r="X28" s="14">
        <v>121823189307</v>
      </c>
      <c r="Y28" s="12"/>
      <c r="Z28" s="14">
        <v>124820895055.422</v>
      </c>
      <c r="AA28" s="12"/>
      <c r="AB28" s="44">
        <f t="shared" si="0"/>
        <v>1.8944512734911292</v>
      </c>
      <c r="AC28" s="12"/>
    </row>
    <row r="29" spans="1:29" ht="21.75" customHeight="1" x14ac:dyDescent="0.2">
      <c r="A29" s="27" t="s">
        <v>39</v>
      </c>
      <c r="B29" s="27"/>
      <c r="C29" s="27"/>
      <c r="E29" s="28">
        <v>13013363</v>
      </c>
      <c r="F29" s="28"/>
      <c r="G29" s="12"/>
      <c r="H29" s="14">
        <v>73230197646</v>
      </c>
      <c r="I29" s="12"/>
      <c r="J29" s="14">
        <v>70888915526.022003</v>
      </c>
      <c r="K29" s="12"/>
      <c r="L29" s="14">
        <v>0</v>
      </c>
      <c r="M29" s="12"/>
      <c r="N29" s="14">
        <v>0</v>
      </c>
      <c r="O29" s="12"/>
      <c r="P29" s="14">
        <v>-11494215</v>
      </c>
      <c r="Q29" s="12"/>
      <c r="R29" s="14">
        <v>58367429413</v>
      </c>
      <c r="S29" s="12"/>
      <c r="T29" s="14">
        <v>1519148</v>
      </c>
      <c r="U29" s="12"/>
      <c r="V29" s="14">
        <v>4910</v>
      </c>
      <c r="W29" s="12"/>
      <c r="X29" s="14">
        <v>8548713210</v>
      </c>
      <c r="Y29" s="12"/>
      <c r="Z29" s="14">
        <v>7414635530.7539997</v>
      </c>
      <c r="AA29" s="12"/>
      <c r="AB29" s="44">
        <f t="shared" si="0"/>
        <v>0.11253456977273395</v>
      </c>
      <c r="AC29" s="12"/>
    </row>
    <row r="30" spans="1:29" ht="21.75" customHeight="1" x14ac:dyDescent="0.2">
      <c r="A30" s="27" t="s">
        <v>40</v>
      </c>
      <c r="B30" s="27"/>
      <c r="C30" s="27"/>
      <c r="E30" s="28">
        <v>124051883</v>
      </c>
      <c r="F30" s="28"/>
      <c r="G30" s="12"/>
      <c r="H30" s="14">
        <v>326388927438</v>
      </c>
      <c r="I30" s="12"/>
      <c r="J30" s="14">
        <v>262658339250.79901</v>
      </c>
      <c r="K30" s="12"/>
      <c r="L30" s="14">
        <v>48365799</v>
      </c>
      <c r="M30" s="12"/>
      <c r="N30" s="14">
        <v>115481230883</v>
      </c>
      <c r="O30" s="12"/>
      <c r="P30" s="14">
        <v>0</v>
      </c>
      <c r="Q30" s="12"/>
      <c r="R30" s="14">
        <v>0</v>
      </c>
      <c r="S30" s="12"/>
      <c r="T30" s="14">
        <v>172417682</v>
      </c>
      <c r="U30" s="12"/>
      <c r="V30" s="14">
        <v>2230</v>
      </c>
      <c r="W30" s="12"/>
      <c r="X30" s="14">
        <v>441870158321</v>
      </c>
      <c r="Y30" s="12"/>
      <c r="Z30" s="14">
        <v>382203706846.383</v>
      </c>
      <c r="AA30" s="12"/>
      <c r="AB30" s="44">
        <f t="shared" si="0"/>
        <v>5.8008420693239398</v>
      </c>
      <c r="AC30" s="12"/>
    </row>
    <row r="31" spans="1:29" ht="21.75" customHeight="1" x14ac:dyDescent="0.2">
      <c r="A31" s="27" t="s">
        <v>41</v>
      </c>
      <c r="B31" s="27"/>
      <c r="C31" s="27"/>
      <c r="E31" s="28">
        <v>14040447</v>
      </c>
      <c r="F31" s="28"/>
      <c r="G31" s="12"/>
      <c r="H31" s="14">
        <v>123902183684</v>
      </c>
      <c r="I31" s="12"/>
      <c r="J31" s="14">
        <v>101187570967.53799</v>
      </c>
      <c r="K31" s="12"/>
      <c r="L31" s="14">
        <v>0</v>
      </c>
      <c r="M31" s="12"/>
      <c r="N31" s="14">
        <v>0</v>
      </c>
      <c r="O31" s="12"/>
      <c r="P31" s="14">
        <v>0</v>
      </c>
      <c r="Q31" s="12"/>
      <c r="R31" s="14">
        <v>0</v>
      </c>
      <c r="S31" s="12"/>
      <c r="T31" s="14">
        <v>14040447</v>
      </c>
      <c r="U31" s="12"/>
      <c r="V31" s="14">
        <v>7270</v>
      </c>
      <c r="W31" s="12"/>
      <c r="X31" s="14">
        <v>123902183684</v>
      </c>
      <c r="Y31" s="12"/>
      <c r="Z31" s="14">
        <v>101466709094.34399</v>
      </c>
      <c r="AA31" s="12"/>
      <c r="AB31" s="44">
        <f t="shared" si="0"/>
        <v>1.5399964579278511</v>
      </c>
      <c r="AC31" s="12"/>
    </row>
    <row r="32" spans="1:29" ht="21.75" customHeight="1" x14ac:dyDescent="0.2">
      <c r="A32" s="27" t="s">
        <v>42</v>
      </c>
      <c r="B32" s="27"/>
      <c r="C32" s="27"/>
      <c r="E32" s="28">
        <v>45000000</v>
      </c>
      <c r="F32" s="28"/>
      <c r="G32" s="12"/>
      <c r="H32" s="14">
        <v>170061328945</v>
      </c>
      <c r="I32" s="12"/>
      <c r="J32" s="14">
        <v>130036650750</v>
      </c>
      <c r="K32" s="12"/>
      <c r="L32" s="14">
        <v>0</v>
      </c>
      <c r="M32" s="12"/>
      <c r="N32" s="14">
        <v>0</v>
      </c>
      <c r="O32" s="12"/>
      <c r="P32" s="14">
        <v>0</v>
      </c>
      <c r="Q32" s="12"/>
      <c r="R32" s="14">
        <v>0</v>
      </c>
      <c r="S32" s="12"/>
      <c r="T32" s="14">
        <v>45000000</v>
      </c>
      <c r="U32" s="12"/>
      <c r="V32" s="14">
        <v>2750</v>
      </c>
      <c r="W32" s="12"/>
      <c r="X32" s="14">
        <v>170061328945</v>
      </c>
      <c r="Y32" s="12"/>
      <c r="Z32" s="14">
        <v>123013687500</v>
      </c>
      <c r="AA32" s="12"/>
      <c r="AB32" s="44">
        <f t="shared" si="0"/>
        <v>1.8670226394205927</v>
      </c>
      <c r="AC32" s="12"/>
    </row>
    <row r="33" spans="1:29" ht="21.75" customHeight="1" x14ac:dyDescent="0.2">
      <c r="A33" s="27" t="s">
        <v>43</v>
      </c>
      <c r="B33" s="27"/>
      <c r="C33" s="27"/>
      <c r="E33" s="28">
        <v>11563426</v>
      </c>
      <c r="F33" s="28"/>
      <c r="G33" s="12"/>
      <c r="H33" s="14">
        <v>155858499453</v>
      </c>
      <c r="I33" s="12"/>
      <c r="J33" s="14">
        <v>137130859730.52901</v>
      </c>
      <c r="K33" s="12"/>
      <c r="L33" s="14">
        <v>0</v>
      </c>
      <c r="M33" s="12"/>
      <c r="N33" s="14">
        <v>0</v>
      </c>
      <c r="O33" s="12"/>
      <c r="P33" s="14">
        <v>0</v>
      </c>
      <c r="Q33" s="12"/>
      <c r="R33" s="14">
        <v>0</v>
      </c>
      <c r="S33" s="12"/>
      <c r="T33" s="14">
        <v>11563426</v>
      </c>
      <c r="U33" s="12"/>
      <c r="V33" s="14">
        <v>11710</v>
      </c>
      <c r="W33" s="12"/>
      <c r="X33" s="14">
        <v>155858499453</v>
      </c>
      <c r="Y33" s="12"/>
      <c r="Z33" s="14">
        <v>134602042535.16299</v>
      </c>
      <c r="AA33" s="12"/>
      <c r="AB33" s="44">
        <f t="shared" si="0"/>
        <v>2.0429032397342195</v>
      </c>
      <c r="AC33" s="12"/>
    </row>
    <row r="34" spans="1:29" ht="21.75" customHeight="1" x14ac:dyDescent="0.2">
      <c r="A34" s="27" t="s">
        <v>44</v>
      </c>
      <c r="B34" s="27"/>
      <c r="C34" s="27"/>
      <c r="E34" s="28">
        <v>66300000</v>
      </c>
      <c r="F34" s="28"/>
      <c r="G34" s="12"/>
      <c r="H34" s="14">
        <v>159483019213</v>
      </c>
      <c r="I34" s="12"/>
      <c r="J34" s="14">
        <v>94969847115</v>
      </c>
      <c r="K34" s="12"/>
      <c r="L34" s="14">
        <v>34900000</v>
      </c>
      <c r="M34" s="12"/>
      <c r="N34" s="14">
        <v>50966352324</v>
      </c>
      <c r="O34" s="12"/>
      <c r="P34" s="14">
        <v>0</v>
      </c>
      <c r="Q34" s="12"/>
      <c r="R34" s="14">
        <v>0</v>
      </c>
      <c r="S34" s="12"/>
      <c r="T34" s="14">
        <v>101200000</v>
      </c>
      <c r="U34" s="12"/>
      <c r="V34" s="14">
        <v>1459</v>
      </c>
      <c r="W34" s="12"/>
      <c r="X34" s="14">
        <v>210449371537</v>
      </c>
      <c r="Y34" s="12"/>
      <c r="Z34" s="14">
        <v>146772277740</v>
      </c>
      <c r="AA34" s="12"/>
      <c r="AB34" s="44">
        <f t="shared" si="0"/>
        <v>2.2276152430590872</v>
      </c>
      <c r="AC34" s="12"/>
    </row>
    <row r="35" spans="1:29" ht="21.75" customHeight="1" x14ac:dyDescent="0.2">
      <c r="A35" s="27" t="s">
        <v>45</v>
      </c>
      <c r="B35" s="27"/>
      <c r="C35" s="27"/>
      <c r="E35" s="28">
        <v>4607501</v>
      </c>
      <c r="F35" s="28"/>
      <c r="G35" s="12"/>
      <c r="H35" s="14">
        <v>25458852826</v>
      </c>
      <c r="I35" s="12"/>
      <c r="J35" s="14">
        <v>58808308978.601997</v>
      </c>
      <c r="K35" s="12"/>
      <c r="L35" s="14">
        <v>7125519</v>
      </c>
      <c r="M35" s="12"/>
      <c r="N35" s="14">
        <v>92384765204</v>
      </c>
      <c r="O35" s="12"/>
      <c r="P35" s="14">
        <v>0</v>
      </c>
      <c r="Q35" s="12"/>
      <c r="R35" s="14">
        <v>0</v>
      </c>
      <c r="S35" s="12"/>
      <c r="T35" s="14">
        <v>11733020</v>
      </c>
      <c r="U35" s="12"/>
      <c r="V35" s="14">
        <v>13340</v>
      </c>
      <c r="W35" s="12"/>
      <c r="X35" s="14">
        <v>117843618030</v>
      </c>
      <c r="Y35" s="12"/>
      <c r="Z35" s="14">
        <v>155587201803.54001</v>
      </c>
      <c r="AA35" s="12"/>
      <c r="AB35" s="44">
        <f t="shared" si="0"/>
        <v>2.3614024916642684</v>
      </c>
      <c r="AC35" s="12"/>
    </row>
    <row r="36" spans="1:29" ht="21.75" customHeight="1" x14ac:dyDescent="0.2">
      <c r="A36" s="27" t="s">
        <v>46</v>
      </c>
      <c r="B36" s="27"/>
      <c r="C36" s="27"/>
      <c r="E36" s="28">
        <v>60844412</v>
      </c>
      <c r="F36" s="28"/>
      <c r="G36" s="12"/>
      <c r="H36" s="14">
        <v>275963542372</v>
      </c>
      <c r="I36" s="12"/>
      <c r="J36" s="14">
        <v>329629013229.87</v>
      </c>
      <c r="K36" s="12"/>
      <c r="L36" s="14">
        <v>0</v>
      </c>
      <c r="M36" s="12"/>
      <c r="N36" s="14">
        <v>0</v>
      </c>
      <c r="O36" s="12"/>
      <c r="P36" s="14">
        <v>0</v>
      </c>
      <c r="Q36" s="12"/>
      <c r="R36" s="14">
        <v>0</v>
      </c>
      <c r="S36" s="12"/>
      <c r="T36" s="14">
        <v>60844412</v>
      </c>
      <c r="U36" s="12"/>
      <c r="V36" s="14">
        <v>5870</v>
      </c>
      <c r="W36" s="12"/>
      <c r="X36" s="14">
        <v>275963542372</v>
      </c>
      <c r="Y36" s="12"/>
      <c r="Z36" s="14">
        <v>355031616084.28198</v>
      </c>
      <c r="AA36" s="12"/>
      <c r="AB36" s="44">
        <f t="shared" si="0"/>
        <v>5.388441549965199</v>
      </c>
      <c r="AC36" s="12"/>
    </row>
    <row r="37" spans="1:29" ht="21.75" customHeight="1" x14ac:dyDescent="0.2">
      <c r="A37" s="27" t="s">
        <v>47</v>
      </c>
      <c r="B37" s="27"/>
      <c r="C37" s="27"/>
      <c r="E37" s="28">
        <v>13157782</v>
      </c>
      <c r="F37" s="28"/>
      <c r="G37" s="12"/>
      <c r="H37" s="14">
        <v>203275272296</v>
      </c>
      <c r="I37" s="12"/>
      <c r="J37" s="14">
        <v>169641026766.38699</v>
      </c>
      <c r="K37" s="12"/>
      <c r="L37" s="14">
        <v>0</v>
      </c>
      <c r="M37" s="12"/>
      <c r="N37" s="14">
        <v>0</v>
      </c>
      <c r="O37" s="12"/>
      <c r="P37" s="14">
        <v>0</v>
      </c>
      <c r="Q37" s="12"/>
      <c r="R37" s="14">
        <v>0</v>
      </c>
      <c r="S37" s="12"/>
      <c r="T37" s="14">
        <v>13157782</v>
      </c>
      <c r="U37" s="12"/>
      <c r="V37" s="14">
        <v>14370</v>
      </c>
      <c r="W37" s="12"/>
      <c r="X37" s="14">
        <v>203275272296</v>
      </c>
      <c r="Y37" s="12"/>
      <c r="Z37" s="14">
        <v>187952317242.327</v>
      </c>
      <c r="AA37" s="12"/>
      <c r="AB37" s="44">
        <f t="shared" si="0"/>
        <v>2.8526193999589347</v>
      </c>
      <c r="AC37" s="12"/>
    </row>
    <row r="38" spans="1:29" ht="21.75" customHeight="1" x14ac:dyDescent="0.2">
      <c r="A38" s="27" t="s">
        <v>48</v>
      </c>
      <c r="B38" s="27"/>
      <c r="C38" s="27"/>
      <c r="E38" s="28">
        <v>10490473</v>
      </c>
      <c r="F38" s="28"/>
      <c r="G38" s="12"/>
      <c r="H38" s="14">
        <v>112163249343</v>
      </c>
      <c r="I38" s="12"/>
      <c r="J38" s="14">
        <v>99483641701.100998</v>
      </c>
      <c r="K38" s="12"/>
      <c r="L38" s="14">
        <v>6283825</v>
      </c>
      <c r="M38" s="12"/>
      <c r="N38" s="14">
        <v>63098142609</v>
      </c>
      <c r="O38" s="12"/>
      <c r="P38" s="14">
        <v>0</v>
      </c>
      <c r="Q38" s="12"/>
      <c r="R38" s="14">
        <v>0</v>
      </c>
      <c r="S38" s="12"/>
      <c r="T38" s="14">
        <v>16774298</v>
      </c>
      <c r="U38" s="12"/>
      <c r="V38" s="14">
        <v>10810</v>
      </c>
      <c r="W38" s="12"/>
      <c r="X38" s="14">
        <v>175261391952</v>
      </c>
      <c r="Y38" s="12"/>
      <c r="Z38" s="14">
        <v>180251246919.789</v>
      </c>
      <c r="AA38" s="12"/>
      <c r="AB38" s="44">
        <f t="shared" si="0"/>
        <v>2.7357375071212093</v>
      </c>
      <c r="AC38" s="12"/>
    </row>
    <row r="39" spans="1:29" ht="21.75" customHeight="1" x14ac:dyDescent="0.2">
      <c r="A39" s="27" t="s">
        <v>49</v>
      </c>
      <c r="B39" s="27"/>
      <c r="C39" s="27"/>
      <c r="E39" s="28">
        <v>26431351</v>
      </c>
      <c r="F39" s="28"/>
      <c r="G39" s="12"/>
      <c r="H39" s="14">
        <v>110733951314</v>
      </c>
      <c r="I39" s="12"/>
      <c r="J39" s="14">
        <v>94534155892.656906</v>
      </c>
      <c r="K39" s="12"/>
      <c r="L39" s="14">
        <v>0</v>
      </c>
      <c r="M39" s="12"/>
      <c r="N39" s="14">
        <v>0</v>
      </c>
      <c r="O39" s="12"/>
      <c r="P39" s="14">
        <v>0</v>
      </c>
      <c r="Q39" s="12"/>
      <c r="R39" s="14">
        <v>0</v>
      </c>
      <c r="S39" s="12"/>
      <c r="T39" s="14">
        <v>26431351</v>
      </c>
      <c r="U39" s="12"/>
      <c r="V39" s="14">
        <v>3233</v>
      </c>
      <c r="W39" s="12"/>
      <c r="X39" s="14">
        <v>110733951314</v>
      </c>
      <c r="Y39" s="12"/>
      <c r="Z39" s="14">
        <v>84944115064.191101</v>
      </c>
      <c r="AA39" s="12"/>
      <c r="AB39" s="44">
        <f t="shared" si="0"/>
        <v>1.289227151331372</v>
      </c>
      <c r="AC39" s="12"/>
    </row>
    <row r="40" spans="1:29" ht="21.75" customHeight="1" x14ac:dyDescent="0.2">
      <c r="A40" s="27" t="s">
        <v>50</v>
      </c>
      <c r="B40" s="27"/>
      <c r="C40" s="27"/>
      <c r="E40" s="28">
        <v>14707675</v>
      </c>
      <c r="F40" s="28"/>
      <c r="G40" s="12"/>
      <c r="H40" s="14">
        <v>127003086221</v>
      </c>
      <c r="I40" s="12"/>
      <c r="J40" s="14">
        <v>86843776142.475006</v>
      </c>
      <c r="K40" s="12"/>
      <c r="L40" s="14">
        <v>0</v>
      </c>
      <c r="M40" s="12"/>
      <c r="N40" s="14">
        <v>0</v>
      </c>
      <c r="O40" s="12"/>
      <c r="P40" s="14">
        <v>0</v>
      </c>
      <c r="Q40" s="12"/>
      <c r="R40" s="14">
        <v>0</v>
      </c>
      <c r="S40" s="12"/>
      <c r="T40" s="14">
        <v>14707675</v>
      </c>
      <c r="U40" s="12"/>
      <c r="V40" s="14">
        <v>5910</v>
      </c>
      <c r="W40" s="12"/>
      <c r="X40" s="14">
        <v>127003086221</v>
      </c>
      <c r="Y40" s="12"/>
      <c r="Z40" s="14">
        <v>86405171212.462494</v>
      </c>
      <c r="AA40" s="12"/>
      <c r="AB40" s="44">
        <f t="shared" si="0"/>
        <v>1.3114021219523229</v>
      </c>
      <c r="AC40" s="12"/>
    </row>
    <row r="41" spans="1:29" ht="21.75" customHeight="1" x14ac:dyDescent="0.2">
      <c r="A41" s="27" t="s">
        <v>51</v>
      </c>
      <c r="B41" s="27"/>
      <c r="C41" s="27"/>
      <c r="E41" s="28">
        <v>10200</v>
      </c>
      <c r="F41" s="28"/>
      <c r="G41" s="12"/>
      <c r="H41" s="14">
        <v>698446833</v>
      </c>
      <c r="I41" s="12"/>
      <c r="J41" s="14">
        <v>465323353.82999998</v>
      </c>
      <c r="K41" s="12"/>
      <c r="L41" s="14">
        <v>0</v>
      </c>
      <c r="M41" s="12"/>
      <c r="N41" s="14">
        <v>0</v>
      </c>
      <c r="O41" s="12"/>
      <c r="P41" s="14">
        <v>0</v>
      </c>
      <c r="Q41" s="12"/>
      <c r="R41" s="14">
        <v>0</v>
      </c>
      <c r="S41" s="12"/>
      <c r="T41" s="14">
        <v>10200</v>
      </c>
      <c r="U41" s="12"/>
      <c r="V41" s="14">
        <v>45893</v>
      </c>
      <c r="W41" s="12"/>
      <c r="X41" s="14">
        <v>698446833</v>
      </c>
      <c r="Y41" s="12"/>
      <c r="Z41" s="14">
        <v>465323353.82999998</v>
      </c>
      <c r="AA41" s="12"/>
      <c r="AB41" s="44">
        <f t="shared" si="0"/>
        <v>7.06237861743417E-3</v>
      </c>
      <c r="AC41" s="12"/>
    </row>
    <row r="42" spans="1:29" ht="21.75" customHeight="1" x14ac:dyDescent="0.2">
      <c r="A42" s="27" t="s">
        <v>52</v>
      </c>
      <c r="B42" s="27"/>
      <c r="C42" s="27"/>
      <c r="E42" s="28">
        <v>0</v>
      </c>
      <c r="F42" s="28"/>
      <c r="G42" s="12"/>
      <c r="H42" s="14">
        <v>0</v>
      </c>
      <c r="I42" s="12"/>
      <c r="J42" s="14">
        <v>0</v>
      </c>
      <c r="K42" s="12"/>
      <c r="L42" s="14">
        <v>30096560</v>
      </c>
      <c r="M42" s="12"/>
      <c r="N42" s="14">
        <v>113797588737</v>
      </c>
      <c r="O42" s="12"/>
      <c r="P42" s="14">
        <v>0</v>
      </c>
      <c r="Q42" s="12"/>
      <c r="R42" s="14">
        <v>0</v>
      </c>
      <c r="S42" s="12"/>
      <c r="T42" s="14">
        <v>30096560</v>
      </c>
      <c r="U42" s="12"/>
      <c r="V42" s="14">
        <v>3562</v>
      </c>
      <c r="W42" s="12"/>
      <c r="X42" s="14">
        <v>113797588737</v>
      </c>
      <c r="Y42" s="12"/>
      <c r="Z42" s="14">
        <v>106566083237.01601</v>
      </c>
      <c r="AA42" s="12"/>
      <c r="AB42" s="44">
        <f t="shared" si="0"/>
        <v>1.6173914792846789</v>
      </c>
      <c r="AC42" s="12"/>
    </row>
    <row r="43" spans="1:29" ht="21.75" customHeight="1" x14ac:dyDescent="0.2">
      <c r="A43" s="27" t="s">
        <v>53</v>
      </c>
      <c r="B43" s="27"/>
      <c r="C43" s="27"/>
      <c r="E43" s="28">
        <v>0</v>
      </c>
      <c r="F43" s="28"/>
      <c r="G43" s="12"/>
      <c r="H43" s="14">
        <v>0</v>
      </c>
      <c r="I43" s="12"/>
      <c r="J43" s="14">
        <v>0</v>
      </c>
      <c r="K43" s="12"/>
      <c r="L43" s="14">
        <v>5856055</v>
      </c>
      <c r="M43" s="12"/>
      <c r="N43" s="14">
        <v>65841362097</v>
      </c>
      <c r="O43" s="12"/>
      <c r="P43" s="14">
        <v>0</v>
      </c>
      <c r="Q43" s="12"/>
      <c r="R43" s="14">
        <v>0</v>
      </c>
      <c r="S43" s="12"/>
      <c r="T43" s="14">
        <v>5856055</v>
      </c>
      <c r="U43" s="12"/>
      <c r="V43" s="14">
        <v>11530</v>
      </c>
      <c r="W43" s="12"/>
      <c r="X43" s="14">
        <v>65841362097</v>
      </c>
      <c r="Y43" s="12"/>
      <c r="Z43" s="14">
        <v>67118568280.807503</v>
      </c>
      <c r="AA43" s="12"/>
      <c r="AB43" s="44">
        <f t="shared" si="0"/>
        <v>1.0186824657684088</v>
      </c>
      <c r="AC43" s="12"/>
    </row>
    <row r="44" spans="1:29" ht="21.75" customHeight="1" x14ac:dyDescent="0.2">
      <c r="A44" s="27" t="s">
        <v>54</v>
      </c>
      <c r="B44" s="27"/>
      <c r="C44" s="27"/>
      <c r="E44" s="28">
        <v>0</v>
      </c>
      <c r="F44" s="28"/>
      <c r="G44" s="12"/>
      <c r="H44" s="14">
        <v>0</v>
      </c>
      <c r="I44" s="12"/>
      <c r="J44" s="14">
        <v>0</v>
      </c>
      <c r="K44" s="12"/>
      <c r="L44" s="14">
        <v>36550000</v>
      </c>
      <c r="M44" s="12"/>
      <c r="N44" s="14">
        <v>128645200053</v>
      </c>
      <c r="O44" s="12"/>
      <c r="P44" s="14">
        <v>0</v>
      </c>
      <c r="Q44" s="12"/>
      <c r="R44" s="14">
        <v>0</v>
      </c>
      <c r="S44" s="12"/>
      <c r="T44" s="14">
        <v>36550000</v>
      </c>
      <c r="U44" s="12"/>
      <c r="V44" s="14">
        <v>3476</v>
      </c>
      <c r="W44" s="12"/>
      <c r="X44" s="14">
        <v>128645200053</v>
      </c>
      <c r="Y44" s="12"/>
      <c r="Z44" s="14">
        <v>126291865590</v>
      </c>
      <c r="AA44" s="12"/>
      <c r="AB44" s="44">
        <f t="shared" si="0"/>
        <v>1.9167767182915523</v>
      </c>
      <c r="AC44" s="12"/>
    </row>
    <row r="45" spans="1:29" ht="21.75" customHeight="1" x14ac:dyDescent="0.2">
      <c r="A45" s="27" t="s">
        <v>55</v>
      </c>
      <c r="B45" s="27"/>
      <c r="C45" s="27"/>
      <c r="E45" s="28">
        <v>0</v>
      </c>
      <c r="F45" s="28"/>
      <c r="G45" s="12"/>
      <c r="H45" s="14">
        <v>0</v>
      </c>
      <c r="I45" s="12"/>
      <c r="J45" s="14">
        <v>0</v>
      </c>
      <c r="K45" s="12"/>
      <c r="L45" s="14">
        <v>26353593</v>
      </c>
      <c r="M45" s="12"/>
      <c r="N45" s="14">
        <v>92128889840</v>
      </c>
      <c r="O45" s="12"/>
      <c r="P45" s="14">
        <v>0</v>
      </c>
      <c r="Q45" s="12"/>
      <c r="R45" s="14">
        <v>0</v>
      </c>
      <c r="S45" s="12"/>
      <c r="T45" s="14">
        <v>26353593</v>
      </c>
      <c r="U45" s="12"/>
      <c r="V45" s="14">
        <v>3391</v>
      </c>
      <c r="W45" s="12"/>
      <c r="X45" s="14">
        <v>92128889840</v>
      </c>
      <c r="Y45" s="12"/>
      <c r="Z45" s="14">
        <v>88833311911.515198</v>
      </c>
      <c r="AA45" s="12"/>
      <c r="AB45" s="44">
        <f t="shared" si="0"/>
        <v>1.3482548799580525</v>
      </c>
      <c r="AC45" s="12"/>
    </row>
    <row r="46" spans="1:29" ht="21.75" customHeight="1" x14ac:dyDescent="0.2">
      <c r="A46" s="29" t="s">
        <v>56</v>
      </c>
      <c r="B46" s="29"/>
      <c r="C46" s="29"/>
      <c r="D46" s="8"/>
      <c r="E46" s="28">
        <v>0</v>
      </c>
      <c r="F46" s="30"/>
      <c r="G46" s="12"/>
      <c r="H46" s="16">
        <v>0</v>
      </c>
      <c r="I46" s="12"/>
      <c r="J46" s="16">
        <v>0</v>
      </c>
      <c r="K46" s="12"/>
      <c r="L46" s="16">
        <v>19000000</v>
      </c>
      <c r="M46" s="12"/>
      <c r="N46" s="16">
        <v>159698620800</v>
      </c>
      <c r="O46" s="12"/>
      <c r="P46" s="16">
        <v>0</v>
      </c>
      <c r="Q46" s="12"/>
      <c r="R46" s="16">
        <v>0</v>
      </c>
      <c r="S46" s="12"/>
      <c r="T46" s="16">
        <v>19000000</v>
      </c>
      <c r="U46" s="12"/>
      <c r="V46" s="16">
        <v>7890</v>
      </c>
      <c r="W46" s="12"/>
      <c r="X46" s="16">
        <v>159698620800</v>
      </c>
      <c r="Y46" s="12"/>
      <c r="Z46" s="16">
        <v>149018035500</v>
      </c>
      <c r="AA46" s="12"/>
      <c r="AB46" s="44">
        <f t="shared" si="0"/>
        <v>2.2616999101053818</v>
      </c>
      <c r="AC46" s="12"/>
    </row>
    <row r="47" spans="1:29" ht="21.75" customHeight="1" x14ac:dyDescent="0.2">
      <c r="A47" s="26" t="s">
        <v>57</v>
      </c>
      <c r="B47" s="26"/>
      <c r="C47" s="26"/>
      <c r="D47" s="26"/>
      <c r="E47" s="12"/>
      <c r="F47" s="17">
        <v>785868822</v>
      </c>
      <c r="G47" s="12"/>
      <c r="H47" s="17">
        <v>5370049270819</v>
      </c>
      <c r="I47" s="12"/>
      <c r="J47" s="17">
        <v>5515576694514.4902</v>
      </c>
      <c r="K47" s="12"/>
      <c r="L47" s="17">
        <v>214531351</v>
      </c>
      <c r="M47" s="12"/>
      <c r="N47" s="17">
        <v>882042152547</v>
      </c>
      <c r="O47" s="12"/>
      <c r="P47" s="17">
        <v>-28566390</v>
      </c>
      <c r="Q47" s="12"/>
      <c r="R47" s="17">
        <v>341484489633</v>
      </c>
      <c r="S47" s="12"/>
      <c r="T47" s="17">
        <v>971833783</v>
      </c>
      <c r="U47" s="12"/>
      <c r="V47" s="17"/>
      <c r="W47" s="12"/>
      <c r="X47" s="17">
        <v>5915678876383</v>
      </c>
      <c r="Y47" s="12"/>
      <c r="Z47" s="17">
        <v>6062272285830.5703</v>
      </c>
      <c r="AA47" s="12"/>
      <c r="AB47" s="18">
        <f>SUM(AB9:AB46)</f>
        <v>92.009270138964851</v>
      </c>
      <c r="AC47" s="12"/>
    </row>
  </sheetData>
  <mergeCells count="9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7:D47"/>
    <mergeCell ref="A44:C44"/>
    <mergeCell ref="E44:F44"/>
    <mergeCell ref="A45:C45"/>
    <mergeCell ref="E45:F45"/>
    <mergeCell ref="A46:C46"/>
    <mergeCell ref="E46:F4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53"/>
  <sheetViews>
    <sheetView rightToLeft="1" topLeftCell="A37" workbookViewId="0">
      <selection activeCell="I61" sqref="I6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style="12" bestFit="1" customWidth="1"/>
    <col min="4" max="4" width="1.28515625" style="12" customWidth="1"/>
    <col min="5" max="5" width="17.5703125" style="12" bestFit="1" customWidth="1"/>
    <col min="6" max="6" width="1.28515625" style="12" customWidth="1"/>
    <col min="7" max="7" width="17.7109375" style="12" bestFit="1" customWidth="1"/>
    <col min="8" max="8" width="1.28515625" style="12" customWidth="1"/>
    <col min="9" max="9" width="26.28515625" style="12" bestFit="1" customWidth="1"/>
    <col min="10" max="10" width="1.28515625" style="12" customWidth="1"/>
    <col min="11" max="11" width="12.140625" style="12" bestFit="1" customWidth="1"/>
    <col min="12" max="12" width="1.28515625" style="12" customWidth="1"/>
    <col min="13" max="13" width="17.5703125" style="12" bestFit="1" customWidth="1"/>
    <col min="14" max="14" width="1.28515625" style="12" customWidth="1"/>
    <col min="15" max="15" width="17.85546875" style="12" bestFit="1" customWidth="1"/>
    <col min="16" max="16" width="1.28515625" style="12" customWidth="1"/>
    <col min="17" max="17" width="22.42578125" style="12" customWidth="1"/>
    <col min="18" max="18" width="1.28515625" customWidth="1"/>
    <col min="19" max="19" width="0.28515625" customWidth="1"/>
  </cols>
  <sheetData>
    <row r="1" spans="1:2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0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20" ht="14.45" customHeight="1" x14ac:dyDescent="0.2"/>
    <row r="5" spans="1:20" ht="14.45" customHeight="1" x14ac:dyDescent="0.2">
      <c r="A5" s="36" t="s">
        <v>140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20" ht="14.45" customHeight="1" x14ac:dyDescent="0.2">
      <c r="A6" s="31" t="s">
        <v>76</v>
      </c>
      <c r="C6" s="31" t="s">
        <v>88</v>
      </c>
      <c r="D6" s="31"/>
      <c r="E6" s="31"/>
      <c r="F6" s="31"/>
      <c r="G6" s="31"/>
      <c r="H6" s="31"/>
      <c r="I6" s="31"/>
      <c r="K6" s="31" t="s">
        <v>89</v>
      </c>
      <c r="L6" s="31"/>
      <c r="M6" s="31"/>
      <c r="N6" s="31"/>
      <c r="O6" s="31"/>
      <c r="P6" s="31"/>
      <c r="Q6" s="31"/>
      <c r="R6" s="31"/>
    </row>
    <row r="7" spans="1:20" ht="36.75" customHeight="1" x14ac:dyDescent="0.2">
      <c r="A7" s="31"/>
      <c r="C7" s="10" t="s">
        <v>13</v>
      </c>
      <c r="D7" s="24"/>
      <c r="E7" s="10" t="s">
        <v>15</v>
      </c>
      <c r="F7" s="24"/>
      <c r="G7" s="10" t="s">
        <v>138</v>
      </c>
      <c r="H7" s="24"/>
      <c r="I7" s="10" t="s">
        <v>141</v>
      </c>
      <c r="K7" s="10" t="s">
        <v>13</v>
      </c>
      <c r="L7" s="24"/>
      <c r="M7" s="10" t="s">
        <v>15</v>
      </c>
      <c r="N7" s="24"/>
      <c r="O7" s="10" t="s">
        <v>138</v>
      </c>
      <c r="P7" s="24"/>
      <c r="Q7" s="39" t="s">
        <v>141</v>
      </c>
      <c r="R7" s="39"/>
    </row>
    <row r="8" spans="1:20" ht="21.75" customHeight="1" x14ac:dyDescent="0.2">
      <c r="A8" s="5" t="s">
        <v>36</v>
      </c>
      <c r="C8" s="11">
        <v>2535127</v>
      </c>
      <c r="E8" s="11">
        <v>290308952949</v>
      </c>
      <c r="G8" s="11">
        <v>273827871766</v>
      </c>
      <c r="I8" s="11">
        <v>16481081183</v>
      </c>
      <c r="K8" s="11">
        <v>2535127</v>
      </c>
      <c r="M8" s="11">
        <v>290308952949</v>
      </c>
      <c r="O8" s="11">
        <v>300993935245</v>
      </c>
      <c r="Q8" s="43">
        <v>-10684982295</v>
      </c>
      <c r="R8" s="43"/>
      <c r="S8" s="25"/>
      <c r="T8" s="25"/>
    </row>
    <row r="9" spans="1:20" ht="21.75" customHeight="1" x14ac:dyDescent="0.2">
      <c r="A9" s="6" t="s">
        <v>28</v>
      </c>
      <c r="C9" s="14">
        <v>10314249</v>
      </c>
      <c r="E9" s="14">
        <v>22894679294</v>
      </c>
      <c r="G9" s="14">
        <v>26636980209</v>
      </c>
      <c r="I9" s="14">
        <v>-3742300914</v>
      </c>
      <c r="K9" s="14">
        <v>10314249</v>
      </c>
      <c r="M9" s="14">
        <v>22894679294</v>
      </c>
      <c r="O9" s="14">
        <v>32881825812</v>
      </c>
      <c r="Q9" s="42">
        <v>-9987146517</v>
      </c>
      <c r="R9" s="42"/>
      <c r="S9" s="25"/>
      <c r="T9" s="25"/>
    </row>
    <row r="10" spans="1:20" ht="21.75" customHeight="1" x14ac:dyDescent="0.2">
      <c r="A10" s="6" t="s">
        <v>21</v>
      </c>
      <c r="C10" s="14">
        <v>1318102</v>
      </c>
      <c r="E10" s="14">
        <v>330447393719</v>
      </c>
      <c r="G10" s="14">
        <v>351437747595</v>
      </c>
      <c r="I10" s="14">
        <v>-20990353875</v>
      </c>
      <c r="K10" s="14">
        <v>1318102</v>
      </c>
      <c r="M10" s="14">
        <v>330447393719</v>
      </c>
      <c r="O10" s="14">
        <v>371917100347</v>
      </c>
      <c r="Q10" s="42">
        <v>-41469706627</v>
      </c>
      <c r="R10" s="42"/>
      <c r="S10" s="25"/>
      <c r="T10" s="25"/>
    </row>
    <row r="11" spans="1:20" ht="21.75" customHeight="1" x14ac:dyDescent="0.2">
      <c r="A11" s="6" t="s">
        <v>39</v>
      </c>
      <c r="C11" s="14">
        <v>1519148</v>
      </c>
      <c r="E11" s="14">
        <v>7414635530</v>
      </c>
      <c r="G11" s="14">
        <v>-19603613898</v>
      </c>
      <c r="I11" s="14">
        <v>27018249428</v>
      </c>
      <c r="K11" s="14">
        <v>1519148</v>
      </c>
      <c r="M11" s="14">
        <v>7414635530</v>
      </c>
      <c r="O11" s="14">
        <v>11960063820</v>
      </c>
      <c r="Q11" s="42">
        <v>-4545428289</v>
      </c>
      <c r="R11" s="42"/>
      <c r="S11" s="25"/>
      <c r="T11" s="25"/>
    </row>
    <row r="12" spans="1:20" ht="21.75" customHeight="1" x14ac:dyDescent="0.2">
      <c r="A12" s="6" t="s">
        <v>31</v>
      </c>
      <c r="C12" s="14">
        <v>30900000</v>
      </c>
      <c r="E12" s="14">
        <v>286274471400</v>
      </c>
      <c r="G12" s="14">
        <v>317297777850</v>
      </c>
      <c r="I12" s="14">
        <v>-31023306450</v>
      </c>
      <c r="K12" s="14">
        <v>30900000</v>
      </c>
      <c r="M12" s="14">
        <v>286274471400</v>
      </c>
      <c r="O12" s="14">
        <v>391630848750</v>
      </c>
      <c r="Q12" s="42">
        <v>-105356377350</v>
      </c>
      <c r="R12" s="42"/>
      <c r="S12" s="25"/>
      <c r="T12" s="25"/>
    </row>
    <row r="13" spans="1:20" ht="21.75" customHeight="1" x14ac:dyDescent="0.2">
      <c r="A13" s="6" t="s">
        <v>38</v>
      </c>
      <c r="C13" s="14">
        <v>46317973</v>
      </c>
      <c r="E13" s="14">
        <v>124820895055</v>
      </c>
      <c r="G13" s="14">
        <v>123900047434</v>
      </c>
      <c r="I13" s="14">
        <v>920847621</v>
      </c>
      <c r="K13" s="14">
        <v>46317973</v>
      </c>
      <c r="M13" s="14">
        <v>124820895055</v>
      </c>
      <c r="O13" s="14">
        <v>164601512293</v>
      </c>
      <c r="Q13" s="42">
        <v>-39780617237</v>
      </c>
      <c r="R13" s="42"/>
      <c r="S13" s="25"/>
      <c r="T13" s="25"/>
    </row>
    <row r="14" spans="1:20" ht="21.75" customHeight="1" x14ac:dyDescent="0.2">
      <c r="A14" s="6" t="s">
        <v>47</v>
      </c>
      <c r="C14" s="14">
        <v>13157782</v>
      </c>
      <c r="E14" s="14">
        <v>187952317242</v>
      </c>
      <c r="G14" s="14">
        <v>169641026766</v>
      </c>
      <c r="I14" s="14">
        <v>18311290476</v>
      </c>
      <c r="K14" s="14">
        <v>13157782</v>
      </c>
      <c r="M14" s="14">
        <v>187952317242</v>
      </c>
      <c r="O14" s="14">
        <v>238046776187</v>
      </c>
      <c r="Q14" s="42">
        <v>-50094458944</v>
      </c>
      <c r="R14" s="42"/>
      <c r="S14" s="25"/>
      <c r="T14" s="25"/>
    </row>
    <row r="15" spans="1:20" ht="21.75" customHeight="1" x14ac:dyDescent="0.2">
      <c r="A15" s="6" t="s">
        <v>22</v>
      </c>
      <c r="C15" s="14">
        <v>8614333</v>
      </c>
      <c r="E15" s="14">
        <v>297652581500</v>
      </c>
      <c r="G15" s="14">
        <v>307071966990</v>
      </c>
      <c r="I15" s="14">
        <v>-9419385489</v>
      </c>
      <c r="K15" s="14">
        <v>8614333</v>
      </c>
      <c r="M15" s="14">
        <v>297652581500</v>
      </c>
      <c r="O15" s="14">
        <v>412483453710</v>
      </c>
      <c r="Q15" s="42">
        <v>-114830872209</v>
      </c>
      <c r="R15" s="42"/>
      <c r="S15" s="25"/>
      <c r="T15" s="25"/>
    </row>
    <row r="16" spans="1:20" ht="21.75" customHeight="1" x14ac:dyDescent="0.2">
      <c r="A16" s="6" t="s">
        <v>25</v>
      </c>
      <c r="C16" s="14">
        <v>100000</v>
      </c>
      <c r="E16" s="14">
        <v>2862864000</v>
      </c>
      <c r="G16" s="14">
        <v>3146168250</v>
      </c>
      <c r="I16" s="14">
        <v>-283304250</v>
      </c>
      <c r="K16" s="14">
        <v>100000</v>
      </c>
      <c r="M16" s="14">
        <v>2862864000</v>
      </c>
      <c r="O16" s="14">
        <v>2712460679</v>
      </c>
      <c r="Q16" s="42">
        <v>150403320</v>
      </c>
      <c r="R16" s="42"/>
      <c r="S16" s="25"/>
      <c r="T16" s="25"/>
    </row>
    <row r="17" spans="1:20" ht="21.75" customHeight="1" x14ac:dyDescent="0.2">
      <c r="A17" s="6" t="s">
        <v>50</v>
      </c>
      <c r="C17" s="14">
        <v>14707675</v>
      </c>
      <c r="E17" s="14">
        <v>86405171212</v>
      </c>
      <c r="G17" s="14">
        <v>86843776142</v>
      </c>
      <c r="I17" s="14">
        <v>-438604929</v>
      </c>
      <c r="K17" s="14">
        <v>14707675</v>
      </c>
      <c r="M17" s="14">
        <v>86405171212</v>
      </c>
      <c r="O17" s="14">
        <v>150587692646</v>
      </c>
      <c r="Q17" s="42">
        <v>-64182521433</v>
      </c>
      <c r="R17" s="42"/>
      <c r="S17" s="25"/>
      <c r="T17" s="25"/>
    </row>
    <row r="18" spans="1:20" ht="21.75" customHeight="1" x14ac:dyDescent="0.2">
      <c r="A18" s="6" t="s">
        <v>29</v>
      </c>
      <c r="C18" s="14">
        <v>731307</v>
      </c>
      <c r="E18" s="14">
        <v>3722013303</v>
      </c>
      <c r="G18" s="14">
        <v>3995314757</v>
      </c>
      <c r="I18" s="14">
        <v>-273301453</v>
      </c>
      <c r="K18" s="14">
        <v>731307</v>
      </c>
      <c r="M18" s="14">
        <v>3722013303</v>
      </c>
      <c r="O18" s="14">
        <v>4307073512</v>
      </c>
      <c r="Q18" s="42">
        <v>-585060208</v>
      </c>
      <c r="R18" s="42"/>
      <c r="S18" s="25"/>
      <c r="T18" s="25"/>
    </row>
    <row r="19" spans="1:20" ht="21.75" customHeight="1" x14ac:dyDescent="0.2">
      <c r="A19" s="6" t="s">
        <v>51</v>
      </c>
      <c r="C19" s="14">
        <v>10200</v>
      </c>
      <c r="E19" s="14">
        <v>465323353</v>
      </c>
      <c r="G19" s="14">
        <v>465323353</v>
      </c>
      <c r="I19" s="14">
        <v>0</v>
      </c>
      <c r="K19" s="14">
        <v>10200</v>
      </c>
      <c r="M19" s="14">
        <v>465323353</v>
      </c>
      <c r="O19" s="14">
        <v>465323353</v>
      </c>
      <c r="Q19" s="42">
        <v>0</v>
      </c>
      <c r="R19" s="42"/>
      <c r="S19" s="25"/>
      <c r="T19" s="25"/>
    </row>
    <row r="20" spans="1:20" ht="21.75" customHeight="1" x14ac:dyDescent="0.2">
      <c r="A20" s="6" t="s">
        <v>33</v>
      </c>
      <c r="C20" s="14">
        <v>53573515</v>
      </c>
      <c r="E20" s="14">
        <v>283847831282</v>
      </c>
      <c r="G20" s="14">
        <v>246462994966</v>
      </c>
      <c r="I20" s="14">
        <v>37384836316</v>
      </c>
      <c r="K20" s="14">
        <v>53573515</v>
      </c>
      <c r="M20" s="14">
        <v>283847831282</v>
      </c>
      <c r="O20" s="14">
        <v>325919085824</v>
      </c>
      <c r="Q20" s="42">
        <v>-42071254541</v>
      </c>
      <c r="R20" s="42"/>
      <c r="S20" s="25"/>
      <c r="T20" s="25"/>
    </row>
    <row r="21" spans="1:20" ht="21.75" customHeight="1" x14ac:dyDescent="0.2">
      <c r="A21" s="6" t="s">
        <v>24</v>
      </c>
      <c r="C21" s="14">
        <v>66893729</v>
      </c>
      <c r="E21" s="14">
        <v>381685382933</v>
      </c>
      <c r="G21" s="14">
        <v>390994782517</v>
      </c>
      <c r="I21" s="14">
        <v>-9309399583</v>
      </c>
      <c r="K21" s="14">
        <v>66893729</v>
      </c>
      <c r="M21" s="14">
        <v>381685382933</v>
      </c>
      <c r="O21" s="14">
        <v>564548589082</v>
      </c>
      <c r="Q21" s="42">
        <v>-182863206148</v>
      </c>
      <c r="R21" s="42"/>
      <c r="S21" s="25"/>
      <c r="T21" s="25"/>
    </row>
    <row r="22" spans="1:20" ht="21.75" customHeight="1" x14ac:dyDescent="0.2">
      <c r="A22" s="6" t="s">
        <v>46</v>
      </c>
      <c r="C22" s="14">
        <v>60844412</v>
      </c>
      <c r="E22" s="14">
        <v>355031616084</v>
      </c>
      <c r="G22" s="14">
        <v>329629013229</v>
      </c>
      <c r="I22" s="14">
        <v>25402602855</v>
      </c>
      <c r="K22" s="14">
        <v>60844412</v>
      </c>
      <c r="M22" s="14">
        <v>355031616084</v>
      </c>
      <c r="O22" s="14">
        <v>411885060569</v>
      </c>
      <c r="Q22" s="42">
        <v>-56853444484</v>
      </c>
      <c r="R22" s="42"/>
      <c r="S22" s="25"/>
      <c r="T22" s="25"/>
    </row>
    <row r="23" spans="1:20" ht="21.75" customHeight="1" x14ac:dyDescent="0.2">
      <c r="A23" s="6" t="s">
        <v>19</v>
      </c>
      <c r="C23" s="14">
        <v>13906018</v>
      </c>
      <c r="E23" s="14">
        <v>140997427367</v>
      </c>
      <c r="G23" s="14">
        <v>127035917402</v>
      </c>
      <c r="I23" s="14">
        <v>13961509965</v>
      </c>
      <c r="K23" s="14">
        <v>13906018</v>
      </c>
      <c r="M23" s="14">
        <v>140997427367</v>
      </c>
      <c r="O23" s="14">
        <v>146250272705</v>
      </c>
      <c r="Q23" s="42">
        <v>-5252845337</v>
      </c>
      <c r="R23" s="42"/>
      <c r="S23" s="25"/>
      <c r="T23" s="25"/>
    </row>
    <row r="24" spans="1:20" ht="21.75" customHeight="1" x14ac:dyDescent="0.2">
      <c r="A24" s="6" t="s">
        <v>55</v>
      </c>
      <c r="C24" s="14">
        <v>26353593</v>
      </c>
      <c r="E24" s="14">
        <v>88833311911</v>
      </c>
      <c r="G24" s="14">
        <v>92128889840</v>
      </c>
      <c r="I24" s="14">
        <v>-3295577928</v>
      </c>
      <c r="K24" s="14">
        <v>26353593</v>
      </c>
      <c r="M24" s="14">
        <v>88833311911</v>
      </c>
      <c r="O24" s="14">
        <v>92128889840</v>
      </c>
      <c r="Q24" s="42">
        <v>-3295577928</v>
      </c>
      <c r="R24" s="42"/>
      <c r="S24" s="25"/>
      <c r="T24" s="25"/>
    </row>
    <row r="25" spans="1:20" ht="21.75" customHeight="1" x14ac:dyDescent="0.2">
      <c r="A25" s="6" t="s">
        <v>48</v>
      </c>
      <c r="C25" s="14">
        <v>16774298</v>
      </c>
      <c r="E25" s="14">
        <v>180251246919</v>
      </c>
      <c r="G25" s="14">
        <v>162581784310</v>
      </c>
      <c r="I25" s="14">
        <v>17669462609</v>
      </c>
      <c r="K25" s="14">
        <v>16774298</v>
      </c>
      <c r="M25" s="14">
        <v>180251246919</v>
      </c>
      <c r="O25" s="14">
        <v>183318471762</v>
      </c>
      <c r="Q25" s="42">
        <v>-3067224842</v>
      </c>
      <c r="R25" s="42"/>
      <c r="S25" s="25"/>
      <c r="T25" s="25"/>
    </row>
    <row r="26" spans="1:20" ht="21.75" customHeight="1" x14ac:dyDescent="0.2">
      <c r="A26" s="6" t="s">
        <v>37</v>
      </c>
      <c r="C26" s="14">
        <v>1440000</v>
      </c>
      <c r="E26" s="14">
        <v>169882349760</v>
      </c>
      <c r="G26" s="14">
        <v>152490450960</v>
      </c>
      <c r="I26" s="14">
        <v>17391898800</v>
      </c>
      <c r="K26" s="14">
        <v>1440000</v>
      </c>
      <c r="M26" s="14">
        <v>169882349760</v>
      </c>
      <c r="O26" s="14">
        <v>171485553600</v>
      </c>
      <c r="Q26" s="42">
        <v>-1603203840</v>
      </c>
      <c r="R26" s="42"/>
      <c r="S26" s="25"/>
      <c r="T26" s="25"/>
    </row>
    <row r="27" spans="1:20" ht="21.75" customHeight="1" x14ac:dyDescent="0.2">
      <c r="A27" s="6" t="s">
        <v>52</v>
      </c>
      <c r="C27" s="14">
        <v>30096560</v>
      </c>
      <c r="E27" s="14">
        <v>106566083237</v>
      </c>
      <c r="G27" s="14">
        <v>113797588737</v>
      </c>
      <c r="I27" s="14">
        <v>-7231505499</v>
      </c>
      <c r="K27" s="14">
        <v>30096560</v>
      </c>
      <c r="M27" s="14">
        <v>106566083237</v>
      </c>
      <c r="O27" s="14">
        <v>113797588737</v>
      </c>
      <c r="Q27" s="42">
        <v>-7231505499</v>
      </c>
      <c r="R27" s="42"/>
      <c r="S27" s="25"/>
      <c r="T27" s="25"/>
    </row>
    <row r="28" spans="1:20" ht="21.75" customHeight="1" x14ac:dyDescent="0.2">
      <c r="A28" s="6" t="s">
        <v>43</v>
      </c>
      <c r="C28" s="14">
        <v>11563426</v>
      </c>
      <c r="E28" s="14">
        <v>134602042535</v>
      </c>
      <c r="G28" s="14">
        <v>137130859730</v>
      </c>
      <c r="I28" s="14">
        <v>-2528817194</v>
      </c>
      <c r="K28" s="14">
        <v>11563426</v>
      </c>
      <c r="M28" s="14">
        <v>134602042535</v>
      </c>
      <c r="O28" s="14">
        <v>155858499453</v>
      </c>
      <c r="Q28" s="42">
        <v>-21256456917</v>
      </c>
      <c r="R28" s="42"/>
      <c r="S28" s="25"/>
      <c r="T28" s="25"/>
    </row>
    <row r="29" spans="1:20" ht="21.75" customHeight="1" x14ac:dyDescent="0.2">
      <c r="A29" s="6" t="s">
        <v>54</v>
      </c>
      <c r="C29" s="14">
        <v>36550000</v>
      </c>
      <c r="E29" s="14">
        <v>126291865590</v>
      </c>
      <c r="G29" s="14">
        <v>128645200053</v>
      </c>
      <c r="I29" s="14">
        <v>-2353334463</v>
      </c>
      <c r="K29" s="14">
        <v>36550000</v>
      </c>
      <c r="M29" s="14">
        <v>126291865590</v>
      </c>
      <c r="O29" s="14">
        <v>128645200053</v>
      </c>
      <c r="Q29" s="42">
        <v>-2353334463</v>
      </c>
      <c r="R29" s="42"/>
      <c r="S29" s="25"/>
      <c r="T29" s="25"/>
    </row>
    <row r="30" spans="1:20" ht="21.75" customHeight="1" x14ac:dyDescent="0.2">
      <c r="A30" s="6" t="s">
        <v>34</v>
      </c>
      <c r="C30" s="14">
        <v>15497424</v>
      </c>
      <c r="E30" s="14">
        <v>203502881262</v>
      </c>
      <c r="G30" s="14">
        <v>217521626300</v>
      </c>
      <c r="I30" s="14">
        <v>-14018745037</v>
      </c>
      <c r="K30" s="14">
        <v>15497424</v>
      </c>
      <c r="M30" s="14">
        <v>203502881262</v>
      </c>
      <c r="O30" s="14">
        <v>372498082431</v>
      </c>
      <c r="Q30" s="42">
        <v>-168995201168</v>
      </c>
      <c r="R30" s="42"/>
      <c r="S30" s="25"/>
      <c r="T30" s="25"/>
    </row>
    <row r="31" spans="1:20" ht="21.75" customHeight="1" x14ac:dyDescent="0.2">
      <c r="A31" s="6" t="s">
        <v>27</v>
      </c>
      <c r="C31" s="14">
        <v>15688684</v>
      </c>
      <c r="E31" s="14">
        <v>147843788410</v>
      </c>
      <c r="G31" s="14">
        <v>150806902313</v>
      </c>
      <c r="I31" s="14">
        <v>-2963113902</v>
      </c>
      <c r="K31" s="14">
        <v>15688684</v>
      </c>
      <c r="M31" s="14">
        <v>147843788410</v>
      </c>
      <c r="O31" s="14">
        <v>240168179487</v>
      </c>
      <c r="Q31" s="42">
        <v>-92324391076</v>
      </c>
      <c r="R31" s="42"/>
      <c r="S31" s="25"/>
      <c r="T31" s="25"/>
    </row>
    <row r="32" spans="1:20" ht="21.75" customHeight="1" x14ac:dyDescent="0.2">
      <c r="A32" s="6" t="s">
        <v>35</v>
      </c>
      <c r="C32" s="14">
        <v>10359466</v>
      </c>
      <c r="E32" s="14">
        <v>155703146920</v>
      </c>
      <c r="G32" s="14">
        <v>155909103464</v>
      </c>
      <c r="I32" s="14">
        <v>-205956543</v>
      </c>
      <c r="K32" s="14">
        <v>10359466</v>
      </c>
      <c r="M32" s="14">
        <v>155703146920</v>
      </c>
      <c r="O32" s="14">
        <v>226861132716</v>
      </c>
      <c r="Q32" s="42">
        <v>-71157985795</v>
      </c>
      <c r="R32" s="42"/>
      <c r="S32" s="25"/>
      <c r="T32" s="25"/>
    </row>
    <row r="33" spans="1:20" ht="21.75" customHeight="1" x14ac:dyDescent="0.2">
      <c r="A33" s="6" t="s">
        <v>40</v>
      </c>
      <c r="C33" s="14">
        <v>172417682</v>
      </c>
      <c r="E33" s="14">
        <v>382203706846</v>
      </c>
      <c r="G33" s="14">
        <v>378139570133</v>
      </c>
      <c r="I33" s="14">
        <v>4064136713</v>
      </c>
      <c r="K33" s="14">
        <v>172417682</v>
      </c>
      <c r="M33" s="14">
        <v>382203706846</v>
      </c>
      <c r="O33" s="14">
        <v>580250846205</v>
      </c>
      <c r="Q33" s="42">
        <v>-198047139358</v>
      </c>
      <c r="R33" s="42"/>
      <c r="S33" s="25"/>
      <c r="T33" s="25"/>
    </row>
    <row r="34" spans="1:20" ht="21.75" customHeight="1" x14ac:dyDescent="0.2">
      <c r="A34" s="6" t="s">
        <v>26</v>
      </c>
      <c r="C34" s="14">
        <v>41060833</v>
      </c>
      <c r="E34" s="14">
        <v>272246195361</v>
      </c>
      <c r="G34" s="14">
        <v>293878951514</v>
      </c>
      <c r="I34" s="14">
        <v>-21632756152</v>
      </c>
      <c r="K34" s="14">
        <v>41060833</v>
      </c>
      <c r="M34" s="14">
        <v>272246195361</v>
      </c>
      <c r="O34" s="14">
        <v>367348689392</v>
      </c>
      <c r="Q34" s="42">
        <v>-95102494030</v>
      </c>
      <c r="R34" s="42"/>
      <c r="S34" s="25"/>
      <c r="T34" s="25"/>
    </row>
    <row r="35" spans="1:20" ht="21.75" customHeight="1" x14ac:dyDescent="0.2">
      <c r="A35" s="6" t="s">
        <v>32</v>
      </c>
      <c r="C35" s="14">
        <v>29116440</v>
      </c>
      <c r="E35" s="14">
        <v>180026686472</v>
      </c>
      <c r="G35" s="14">
        <v>187551917739</v>
      </c>
      <c r="I35" s="14">
        <v>-7525231266</v>
      </c>
      <c r="K35" s="14">
        <v>29116440</v>
      </c>
      <c r="M35" s="14">
        <v>180026686472</v>
      </c>
      <c r="O35" s="14">
        <v>269461165764</v>
      </c>
      <c r="Q35" s="42">
        <v>-89434479291</v>
      </c>
      <c r="R35" s="42"/>
      <c r="S35" s="25"/>
      <c r="T35" s="25"/>
    </row>
    <row r="36" spans="1:20" ht="21.75" customHeight="1" x14ac:dyDescent="0.2">
      <c r="A36" s="6" t="s">
        <v>45</v>
      </c>
      <c r="C36" s="14">
        <v>11733020</v>
      </c>
      <c r="E36" s="14">
        <v>155587201803</v>
      </c>
      <c r="G36" s="14">
        <v>151193074182</v>
      </c>
      <c r="I36" s="14">
        <v>4394127621</v>
      </c>
      <c r="K36" s="14">
        <v>11733020</v>
      </c>
      <c r="M36" s="14">
        <v>155587201803</v>
      </c>
      <c r="O36" s="14">
        <v>172856882708</v>
      </c>
      <c r="Q36" s="42">
        <v>-17269680904</v>
      </c>
      <c r="R36" s="42"/>
      <c r="S36" s="25"/>
      <c r="T36" s="25"/>
    </row>
    <row r="37" spans="1:20" ht="21.75" customHeight="1" x14ac:dyDescent="0.2">
      <c r="A37" s="6" t="s">
        <v>56</v>
      </c>
      <c r="C37" s="14">
        <v>19000000</v>
      </c>
      <c r="E37" s="14">
        <v>149018035500</v>
      </c>
      <c r="G37" s="14">
        <v>159698620800</v>
      </c>
      <c r="I37" s="14">
        <v>-10680585300</v>
      </c>
      <c r="K37" s="14">
        <v>19000000</v>
      </c>
      <c r="M37" s="14">
        <v>149018035500</v>
      </c>
      <c r="O37" s="14">
        <v>159698620800</v>
      </c>
      <c r="Q37" s="42">
        <v>-10680585300</v>
      </c>
      <c r="R37" s="42"/>
      <c r="S37" s="25"/>
      <c r="T37" s="25"/>
    </row>
    <row r="38" spans="1:20" ht="21.75" customHeight="1" x14ac:dyDescent="0.2">
      <c r="A38" s="6" t="s">
        <v>20</v>
      </c>
      <c r="C38" s="14">
        <v>16210934</v>
      </c>
      <c r="E38" s="14">
        <v>283614829391</v>
      </c>
      <c r="G38" s="14">
        <v>225889553697</v>
      </c>
      <c r="I38" s="14">
        <v>57725275694</v>
      </c>
      <c r="K38" s="14">
        <v>16210934</v>
      </c>
      <c r="M38" s="14">
        <v>283614829391</v>
      </c>
      <c r="O38" s="14">
        <v>386586349839</v>
      </c>
      <c r="Q38" s="42">
        <f>-102971520447-26</f>
        <v>-102971520473</v>
      </c>
      <c r="R38" s="42"/>
      <c r="S38" s="25"/>
      <c r="T38" s="25"/>
    </row>
    <row r="39" spans="1:20" ht="21.75" customHeight="1" x14ac:dyDescent="0.2">
      <c r="A39" s="6" t="s">
        <v>53</v>
      </c>
      <c r="C39" s="14">
        <v>5856055</v>
      </c>
      <c r="E39" s="14">
        <v>67118568280</v>
      </c>
      <c r="G39" s="14">
        <v>65841362097</v>
      </c>
      <c r="I39" s="14">
        <v>1277206183</v>
      </c>
      <c r="K39" s="14">
        <v>5856055</v>
      </c>
      <c r="M39" s="14">
        <v>67118568280</v>
      </c>
      <c r="O39" s="14">
        <v>65841362097</v>
      </c>
      <c r="Q39" s="42">
        <v>1277206183</v>
      </c>
      <c r="R39" s="42"/>
      <c r="S39" s="25"/>
      <c r="T39" s="25"/>
    </row>
    <row r="40" spans="1:20" ht="21.75" customHeight="1" x14ac:dyDescent="0.2">
      <c r="A40" s="6" t="s">
        <v>41</v>
      </c>
      <c r="C40" s="14">
        <v>14040447</v>
      </c>
      <c r="E40" s="14">
        <v>101466709094</v>
      </c>
      <c r="G40" s="14">
        <v>101187570967</v>
      </c>
      <c r="I40" s="14">
        <v>279138127</v>
      </c>
      <c r="K40" s="14">
        <v>14040447</v>
      </c>
      <c r="M40" s="14">
        <v>101466709094</v>
      </c>
      <c r="O40" s="14">
        <v>133380201533</v>
      </c>
      <c r="Q40" s="42">
        <v>-31913492438</v>
      </c>
      <c r="R40" s="42"/>
      <c r="S40" s="25"/>
      <c r="T40" s="25"/>
    </row>
    <row r="41" spans="1:20" ht="21.75" customHeight="1" x14ac:dyDescent="0.2">
      <c r="A41" s="6" t="s">
        <v>44</v>
      </c>
      <c r="C41" s="14">
        <v>101200000</v>
      </c>
      <c r="E41" s="14">
        <v>146772277740</v>
      </c>
      <c r="G41" s="14">
        <v>145936199439</v>
      </c>
      <c r="I41" s="14">
        <v>836078300</v>
      </c>
      <c r="K41" s="14">
        <v>101200000</v>
      </c>
      <c r="M41" s="14">
        <v>146772277740</v>
      </c>
      <c r="O41" s="14">
        <v>203208091974</v>
      </c>
      <c r="Q41" s="42">
        <v>-56435814234</v>
      </c>
      <c r="R41" s="42"/>
      <c r="S41" s="25"/>
      <c r="T41" s="25"/>
    </row>
    <row r="42" spans="1:20" ht="21.75" customHeight="1" x14ac:dyDescent="0.2">
      <c r="A42" s="6" t="s">
        <v>42</v>
      </c>
      <c r="C42" s="14">
        <v>45000000</v>
      </c>
      <c r="E42" s="14">
        <v>123013687500</v>
      </c>
      <c r="G42" s="14">
        <v>130036650750</v>
      </c>
      <c r="I42" s="14">
        <v>-7022963250</v>
      </c>
      <c r="K42" s="14">
        <v>45000000</v>
      </c>
      <c r="M42" s="14">
        <v>123013687500</v>
      </c>
      <c r="O42" s="14">
        <v>184252137750</v>
      </c>
      <c r="Q42" s="42">
        <v>-61238450250</v>
      </c>
      <c r="R42" s="42"/>
      <c r="S42" s="25"/>
      <c r="T42" s="25"/>
    </row>
    <row r="43" spans="1:20" ht="21.75" customHeight="1" x14ac:dyDescent="0.2">
      <c r="A43" s="7" t="s">
        <v>49</v>
      </c>
      <c r="C43" s="14">
        <v>26431351</v>
      </c>
      <c r="E43" s="16">
        <v>84944115064</v>
      </c>
      <c r="G43" s="16">
        <v>94534155892</v>
      </c>
      <c r="I43" s="16">
        <v>-9590040827</v>
      </c>
      <c r="K43" s="14">
        <v>26431351</v>
      </c>
      <c r="M43" s="16">
        <v>84944115064</v>
      </c>
      <c r="O43" s="16">
        <v>161020917514</v>
      </c>
      <c r="Q43" s="40">
        <v>-76076802449</v>
      </c>
      <c r="R43" s="40"/>
      <c r="S43" s="25"/>
      <c r="T43" s="25"/>
    </row>
    <row r="44" spans="1:20" ht="21.75" customHeight="1" x14ac:dyDescent="0.2">
      <c r="A44" s="9" t="s">
        <v>57</v>
      </c>
      <c r="C44" s="14"/>
      <c r="E44" s="17">
        <v>6062272285818</v>
      </c>
      <c r="G44" s="17">
        <v>5983683128245</v>
      </c>
      <c r="I44" s="17">
        <f>SUM(I8:I43)</f>
        <v>78589157587</v>
      </c>
      <c r="K44" s="14"/>
      <c r="M44" s="17">
        <v>6062272285818</v>
      </c>
      <c r="O44" s="17">
        <v>7899857938189</v>
      </c>
      <c r="Q44" s="41">
        <f t="shared" ref="Q44" si="0">SUM(Q8:R43)</f>
        <v>-1837585652371</v>
      </c>
      <c r="R44" s="41"/>
      <c r="S44" s="25"/>
      <c r="T44" s="25"/>
    </row>
    <row r="45" spans="1:20" x14ac:dyDescent="0.2">
      <c r="R45" s="25"/>
      <c r="S45" s="25"/>
      <c r="T45" s="25"/>
    </row>
    <row r="46" spans="1:20" x14ac:dyDescent="0.2">
      <c r="I46" s="20"/>
      <c r="R46" s="25"/>
      <c r="S46" s="25"/>
      <c r="T46" s="25"/>
    </row>
    <row r="48" spans="1:20" x14ac:dyDescent="0.2">
      <c r="E48" s="23"/>
      <c r="G48" s="20"/>
      <c r="I48" s="20"/>
    </row>
    <row r="49" spans="5:7" x14ac:dyDescent="0.2">
      <c r="E49" s="23"/>
      <c r="G49" s="20"/>
    </row>
    <row r="50" spans="5:7" x14ac:dyDescent="0.2">
      <c r="E50" s="23"/>
      <c r="G50" s="20"/>
    </row>
    <row r="51" spans="5:7" x14ac:dyDescent="0.2">
      <c r="E51" s="23"/>
      <c r="G51" s="20"/>
    </row>
    <row r="52" spans="5:7" x14ac:dyDescent="0.2">
      <c r="E52" s="23"/>
      <c r="G52" s="20"/>
    </row>
    <row r="53" spans="5:7" x14ac:dyDescent="0.2">
      <c r="G53" s="20"/>
    </row>
  </sheetData>
  <mergeCells count="4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  <col min="15" max="15" width="20.28515625" customWidth="1"/>
  </cols>
  <sheetData>
    <row r="1" spans="1:1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"/>
    <row r="5" spans="1:12" ht="14.45" customHeight="1" x14ac:dyDescent="0.2">
      <c r="A5" s="1" t="s">
        <v>59</v>
      </c>
      <c r="B5" s="36" t="s">
        <v>60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4.45" customHeight="1" x14ac:dyDescent="0.2">
      <c r="D6" s="2" t="s">
        <v>7</v>
      </c>
      <c r="F6" s="31" t="s">
        <v>8</v>
      </c>
      <c r="G6" s="31"/>
      <c r="H6" s="31"/>
      <c r="J6" s="37" t="s">
        <v>9</v>
      </c>
      <c r="K6" s="37"/>
      <c r="L6" s="37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31" t="s">
        <v>61</v>
      </c>
      <c r="B8" s="31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32" t="s">
        <v>65</v>
      </c>
      <c r="B9" s="32"/>
      <c r="D9" s="11">
        <v>294280182867</v>
      </c>
      <c r="E9" s="12"/>
      <c r="F9" s="11">
        <v>61836522451</v>
      </c>
      <c r="G9" s="12"/>
      <c r="H9" s="11">
        <v>343069151468</v>
      </c>
      <c r="I9" s="12"/>
      <c r="J9" s="11">
        <v>13047553850</v>
      </c>
      <c r="K9" s="12"/>
      <c r="L9" s="13">
        <f>J9/6588762498251*100</f>
        <v>0.1980273815221523</v>
      </c>
    </row>
    <row r="10" spans="1:12" ht="21.75" customHeight="1" x14ac:dyDescent="0.2">
      <c r="A10" s="27" t="s">
        <v>66</v>
      </c>
      <c r="B10" s="27"/>
      <c r="D10" s="14">
        <v>10137</v>
      </c>
      <c r="E10" s="12"/>
      <c r="F10" s="14">
        <v>0</v>
      </c>
      <c r="G10" s="12"/>
      <c r="H10" s="14">
        <v>0</v>
      </c>
      <c r="I10" s="12"/>
      <c r="J10" s="14">
        <v>10137</v>
      </c>
      <c r="K10" s="12"/>
      <c r="L10" s="15">
        <f t="shared" ref="L10:L16" si="0">J10/6588762498251*100</f>
        <v>1.5385286694870071E-7</v>
      </c>
    </row>
    <row r="11" spans="1:12" ht="21.75" customHeight="1" x14ac:dyDescent="0.2">
      <c r="A11" s="27" t="s">
        <v>67</v>
      </c>
      <c r="B11" s="27"/>
      <c r="D11" s="14">
        <v>21458889</v>
      </c>
      <c r="E11" s="12"/>
      <c r="F11" s="14">
        <v>88451</v>
      </c>
      <c r="G11" s="12"/>
      <c r="H11" s="14">
        <v>630000</v>
      </c>
      <c r="I11" s="12"/>
      <c r="J11" s="14">
        <v>20917340</v>
      </c>
      <c r="K11" s="12"/>
      <c r="L11" s="15">
        <f t="shared" si="0"/>
        <v>3.1746993468883644E-4</v>
      </c>
    </row>
    <row r="12" spans="1:12" ht="21.75" customHeight="1" x14ac:dyDescent="0.2">
      <c r="A12" s="27" t="s">
        <v>68</v>
      </c>
      <c r="B12" s="27"/>
      <c r="D12" s="14">
        <v>545452</v>
      </c>
      <c r="E12" s="12"/>
      <c r="F12" s="14">
        <v>2316</v>
      </c>
      <c r="G12" s="12"/>
      <c r="H12" s="14">
        <v>0</v>
      </c>
      <c r="I12" s="12"/>
      <c r="J12" s="14">
        <v>547768</v>
      </c>
      <c r="K12" s="12"/>
      <c r="L12" s="15">
        <f t="shared" si="0"/>
        <v>8.3136704372847868E-6</v>
      </c>
    </row>
    <row r="13" spans="1:12" ht="21.75" customHeight="1" x14ac:dyDescent="0.2">
      <c r="A13" s="27" t="s">
        <v>69</v>
      </c>
      <c r="B13" s="27"/>
      <c r="D13" s="14">
        <v>496000</v>
      </c>
      <c r="E13" s="12"/>
      <c r="F13" s="14">
        <v>0</v>
      </c>
      <c r="G13" s="12"/>
      <c r="H13" s="14">
        <v>0</v>
      </c>
      <c r="I13" s="12"/>
      <c r="J13" s="14">
        <v>496000</v>
      </c>
      <c r="K13" s="12"/>
      <c r="L13" s="15">
        <f t="shared" si="0"/>
        <v>7.5279690250128787E-6</v>
      </c>
    </row>
    <row r="14" spans="1:12" ht="21.75" customHeight="1" x14ac:dyDescent="0.2">
      <c r="A14" s="27" t="s">
        <v>70</v>
      </c>
      <c r="B14" s="27"/>
      <c r="D14" s="14">
        <v>927618</v>
      </c>
      <c r="E14" s="12"/>
      <c r="F14" s="14">
        <v>3939</v>
      </c>
      <c r="G14" s="12"/>
      <c r="H14" s="14">
        <v>639000</v>
      </c>
      <c r="I14" s="12"/>
      <c r="J14" s="14">
        <v>292557</v>
      </c>
      <c r="K14" s="12"/>
      <c r="L14" s="15">
        <f t="shared" si="0"/>
        <v>4.4402420041344612E-6</v>
      </c>
    </row>
    <row r="15" spans="1:12" ht="21.75" customHeight="1" x14ac:dyDescent="0.2">
      <c r="A15" s="27" t="s">
        <v>71</v>
      </c>
      <c r="B15" s="27"/>
      <c r="D15" s="14">
        <v>433945</v>
      </c>
      <c r="E15" s="12"/>
      <c r="F15" s="14">
        <v>0</v>
      </c>
      <c r="G15" s="12"/>
      <c r="H15" s="14">
        <v>0</v>
      </c>
      <c r="I15" s="12"/>
      <c r="J15" s="14">
        <v>433945</v>
      </c>
      <c r="K15" s="12"/>
      <c r="L15" s="15">
        <f t="shared" si="0"/>
        <v>6.5861381422564799E-6</v>
      </c>
    </row>
    <row r="16" spans="1:12" ht="21.75" customHeight="1" x14ac:dyDescent="0.2">
      <c r="A16" s="29" t="s">
        <v>72</v>
      </c>
      <c r="B16" s="29"/>
      <c r="D16" s="16">
        <v>214673125307</v>
      </c>
      <c r="E16" s="12"/>
      <c r="F16" s="16">
        <v>225282758219</v>
      </c>
      <c r="G16" s="12"/>
      <c r="H16" s="16">
        <v>311548710256</v>
      </c>
      <c r="I16" s="12"/>
      <c r="J16" s="16">
        <v>128407173270</v>
      </c>
      <c r="K16" s="12"/>
      <c r="L16" s="15">
        <f t="shared" si="0"/>
        <v>1.9488814979153664</v>
      </c>
    </row>
    <row r="17" spans="1:12" ht="21.75" customHeight="1" x14ac:dyDescent="0.2">
      <c r="A17" s="26" t="s">
        <v>57</v>
      </c>
      <c r="B17" s="26"/>
      <c r="D17" s="17">
        <v>508977180215</v>
      </c>
      <c r="E17" s="12"/>
      <c r="F17" s="17">
        <v>287119375376</v>
      </c>
      <c r="G17" s="12"/>
      <c r="H17" s="17">
        <v>654619130724</v>
      </c>
      <c r="I17" s="12"/>
      <c r="J17" s="17">
        <v>141477424867</v>
      </c>
      <c r="K17" s="12"/>
      <c r="L17" s="18">
        <f>SUM(L9:L16)</f>
        <v>2.1472533712446831</v>
      </c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5"/>
  <sheetViews>
    <sheetView rightToLeft="1" workbookViewId="0">
      <selection activeCell="J8" sqref="J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7" bestFit="1" customWidth="1"/>
    <col min="16" max="16" width="18" customWidth="1"/>
  </cols>
  <sheetData>
    <row r="1" spans="1:16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6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</row>
    <row r="3" spans="1:16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6" ht="14.45" customHeight="1" x14ac:dyDescent="0.2"/>
    <row r="5" spans="1:16" ht="29.1" customHeight="1" x14ac:dyDescent="0.2">
      <c r="A5" s="1" t="s">
        <v>74</v>
      </c>
      <c r="B5" s="36" t="s">
        <v>75</v>
      </c>
      <c r="C5" s="36"/>
      <c r="D5" s="36"/>
      <c r="E5" s="36"/>
      <c r="F5" s="36"/>
      <c r="G5" s="36"/>
      <c r="H5" s="36"/>
      <c r="I5" s="36"/>
      <c r="J5" s="36"/>
    </row>
    <row r="6" spans="1:16" ht="14.45" customHeight="1" x14ac:dyDescent="0.2"/>
    <row r="7" spans="1:16" ht="14.45" customHeight="1" x14ac:dyDescent="0.2">
      <c r="A7" s="31" t="s">
        <v>76</v>
      </c>
      <c r="B7" s="31"/>
      <c r="D7" s="2" t="s">
        <v>77</v>
      </c>
      <c r="F7" s="2" t="s">
        <v>62</v>
      </c>
      <c r="H7" s="2" t="s">
        <v>78</v>
      </c>
      <c r="J7" s="2" t="s">
        <v>79</v>
      </c>
    </row>
    <row r="8" spans="1:16" ht="21.75" customHeight="1" x14ac:dyDescent="0.2">
      <c r="A8" s="32" t="s">
        <v>80</v>
      </c>
      <c r="B8" s="32"/>
      <c r="D8" s="21" t="s">
        <v>81</v>
      </c>
      <c r="E8" s="12"/>
      <c r="F8" s="11">
        <f>'درآمد سرمایه گذاری در سهام'!J54</f>
        <v>120547586226</v>
      </c>
      <c r="G8" s="12"/>
      <c r="H8" s="13">
        <f>F8/F$11*100</f>
        <v>99.844320401142895</v>
      </c>
      <c r="I8" s="12"/>
      <c r="J8" s="13">
        <f>F8/6588762498251*100</f>
        <v>1.8295937402205587</v>
      </c>
      <c r="N8" s="19"/>
      <c r="P8" s="19"/>
    </row>
    <row r="9" spans="1:16" ht="21.75" customHeight="1" x14ac:dyDescent="0.2">
      <c r="A9" s="27" t="s">
        <v>82</v>
      </c>
      <c r="B9" s="27"/>
      <c r="D9" s="22" t="s">
        <v>83</v>
      </c>
      <c r="E9" s="12"/>
      <c r="F9" s="14">
        <f>'سود سپرده بانکی'!G14</f>
        <v>26031856</v>
      </c>
      <c r="G9" s="12"/>
      <c r="H9" s="15">
        <f t="shared" ref="H9:H10" si="0">F9/F$11*100</f>
        <v>2.1561053625973201E-2</v>
      </c>
      <c r="I9" s="12"/>
      <c r="J9" s="15">
        <f t="shared" ref="J9:J10" si="1">F9/6588762498251*100</f>
        <v>3.9509476941853965E-4</v>
      </c>
      <c r="N9" s="19"/>
      <c r="P9" s="19"/>
    </row>
    <row r="10" spans="1:16" ht="21.75" customHeight="1" x14ac:dyDescent="0.2">
      <c r="A10" s="29" t="s">
        <v>84</v>
      </c>
      <c r="B10" s="29"/>
      <c r="D10" s="22" t="s">
        <v>85</v>
      </c>
      <c r="E10" s="12"/>
      <c r="F10" s="16">
        <f>'سایر درآمدها'!D11</f>
        <v>161928759</v>
      </c>
      <c r="G10" s="12"/>
      <c r="H10" s="15">
        <f t="shared" si="0"/>
        <v>0.13411854523113106</v>
      </c>
      <c r="I10" s="12"/>
      <c r="J10" s="15">
        <f t="shared" si="1"/>
        <v>2.4576505685701116E-3</v>
      </c>
      <c r="N10" s="19"/>
      <c r="P10" s="19"/>
    </row>
    <row r="11" spans="1:16" ht="21.75" customHeight="1" x14ac:dyDescent="0.2">
      <c r="A11" s="26" t="s">
        <v>57</v>
      </c>
      <c r="B11" s="26"/>
      <c r="D11" s="14"/>
      <c r="E11" s="12"/>
      <c r="F11" s="17">
        <f>SUM(F8:F10)</f>
        <v>120735546841</v>
      </c>
      <c r="G11" s="12"/>
      <c r="H11" s="18">
        <f>SUM(H8:H10)</f>
        <v>100</v>
      </c>
      <c r="I11" s="12"/>
      <c r="J11" s="18">
        <f>SUM(J8:J10)</f>
        <v>1.8324464855585472</v>
      </c>
      <c r="N11" s="19"/>
      <c r="P11" s="19"/>
    </row>
    <row r="12" spans="1:16" x14ac:dyDescent="0.2">
      <c r="D12" s="12"/>
      <c r="E12" s="12"/>
      <c r="F12" s="12"/>
      <c r="G12" s="12"/>
      <c r="H12" s="12"/>
      <c r="I12" s="12"/>
      <c r="J12" s="12"/>
    </row>
    <row r="13" spans="1:16" x14ac:dyDescent="0.2">
      <c r="D13" s="12"/>
      <c r="E13" s="12"/>
      <c r="F13" s="12"/>
      <c r="G13" s="12"/>
      <c r="H13" s="12"/>
      <c r="I13" s="12"/>
      <c r="J13" s="12"/>
    </row>
    <row r="14" spans="1:16" x14ac:dyDescent="0.2">
      <c r="D14" s="12"/>
      <c r="E14" s="12"/>
      <c r="F14" s="12"/>
      <c r="G14" s="12"/>
      <c r="H14" s="12"/>
      <c r="I14" s="12"/>
      <c r="J14" s="12"/>
    </row>
    <row r="15" spans="1:16" x14ac:dyDescent="0.2">
      <c r="D15" s="12"/>
      <c r="E15" s="12"/>
      <c r="F15" s="20"/>
      <c r="G15" s="12"/>
      <c r="H15" s="12"/>
      <c r="I15" s="12"/>
      <c r="J15" s="12"/>
    </row>
    <row r="16" spans="1:16" x14ac:dyDescent="0.2">
      <c r="D16" s="12"/>
      <c r="E16" s="12"/>
      <c r="F16" s="20"/>
      <c r="G16" s="12"/>
      <c r="H16" s="12"/>
      <c r="I16" s="12"/>
      <c r="J16" s="12"/>
      <c r="N16" s="19"/>
    </row>
    <row r="17" spans="4:14" x14ac:dyDescent="0.2">
      <c r="D17" s="12"/>
      <c r="E17" s="12"/>
      <c r="F17" s="12"/>
      <c r="G17" s="12"/>
      <c r="H17" s="12"/>
      <c r="I17" s="12"/>
      <c r="J17" s="12"/>
      <c r="N17" s="19"/>
    </row>
    <row r="18" spans="4:14" x14ac:dyDescent="0.2">
      <c r="D18" s="12"/>
      <c r="E18" s="12"/>
      <c r="F18" s="20"/>
      <c r="G18" s="12"/>
      <c r="H18" s="12"/>
      <c r="I18" s="12"/>
      <c r="J18" s="12"/>
      <c r="N18" s="19"/>
    </row>
    <row r="19" spans="4:14" x14ac:dyDescent="0.2">
      <c r="D19" s="12"/>
      <c r="E19" s="12"/>
      <c r="F19" s="12"/>
      <c r="G19" s="12"/>
      <c r="H19" s="12"/>
      <c r="I19" s="12"/>
      <c r="J19" s="12"/>
      <c r="N19" s="19"/>
    </row>
    <row r="20" spans="4:14" x14ac:dyDescent="0.2">
      <c r="F20" s="19"/>
      <c r="N20" s="19"/>
    </row>
    <row r="21" spans="4:14" x14ac:dyDescent="0.2">
      <c r="F21" s="19"/>
      <c r="N21" s="19"/>
    </row>
    <row r="22" spans="4:14" x14ac:dyDescent="0.2">
      <c r="F22" s="19"/>
      <c r="N22" s="19"/>
    </row>
    <row r="23" spans="4:14" x14ac:dyDescent="0.2">
      <c r="F23" s="19"/>
      <c r="N23" s="19"/>
    </row>
    <row r="24" spans="4:14" x14ac:dyDescent="0.2">
      <c r="F24" s="19"/>
      <c r="N24" s="19"/>
    </row>
    <row r="25" spans="4:14" x14ac:dyDescent="0.2">
      <c r="N25" s="1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3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7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8.5703125" bestFit="1" customWidth="1"/>
    <col min="18" max="18" width="1.28515625" customWidth="1"/>
    <col min="19" max="19" width="16.85546875" bestFit="1" customWidth="1"/>
    <col min="20" max="20" width="1.28515625" customWidth="1"/>
    <col min="21" max="21" width="18.28515625" bestFit="1" customWidth="1"/>
    <col min="22" max="22" width="1.28515625" customWidth="1"/>
    <col min="23" max="23" width="17.28515625" bestFit="1" customWidth="1"/>
    <col min="24" max="24" width="0.28515625" customWidth="1"/>
    <col min="26" max="26" width="20.7109375" customWidth="1"/>
  </cols>
  <sheetData>
    <row r="1" spans="1:26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6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6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6" ht="14.45" customHeight="1" x14ac:dyDescent="0.2"/>
    <row r="5" spans="1:26" ht="14.45" customHeight="1" x14ac:dyDescent="0.2">
      <c r="A5" s="1" t="s">
        <v>86</v>
      </c>
      <c r="B5" s="36" t="s">
        <v>87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6" ht="14.45" customHeight="1" x14ac:dyDescent="0.2">
      <c r="D6" s="31" t="s">
        <v>88</v>
      </c>
      <c r="E6" s="31"/>
      <c r="F6" s="31"/>
      <c r="G6" s="31"/>
      <c r="H6" s="31"/>
      <c r="I6" s="31"/>
      <c r="J6" s="31"/>
      <c r="K6" s="31"/>
      <c r="L6" s="31"/>
      <c r="N6" s="31" t="s">
        <v>89</v>
      </c>
      <c r="O6" s="31"/>
      <c r="P6" s="31"/>
      <c r="Q6" s="31"/>
      <c r="R6" s="31"/>
      <c r="S6" s="31"/>
      <c r="T6" s="31"/>
      <c r="U6" s="31"/>
      <c r="V6" s="31"/>
      <c r="W6" s="31"/>
    </row>
    <row r="7" spans="1:26" ht="14.45" customHeight="1" x14ac:dyDescent="0.2">
      <c r="D7" s="3"/>
      <c r="E7" s="3"/>
      <c r="F7" s="3"/>
      <c r="G7" s="3"/>
      <c r="H7" s="3"/>
      <c r="I7" s="3"/>
      <c r="J7" s="34" t="s">
        <v>57</v>
      </c>
      <c r="K7" s="34"/>
      <c r="L7" s="34"/>
      <c r="N7" s="3"/>
      <c r="O7" s="3"/>
      <c r="P7" s="3"/>
      <c r="Q7" s="3"/>
      <c r="R7" s="3"/>
      <c r="S7" s="3"/>
      <c r="T7" s="3"/>
      <c r="U7" s="34" t="s">
        <v>57</v>
      </c>
      <c r="V7" s="34"/>
      <c r="W7" s="34"/>
    </row>
    <row r="8" spans="1:26" ht="14.45" customHeight="1" x14ac:dyDescent="0.2">
      <c r="A8" s="31" t="s">
        <v>90</v>
      </c>
      <c r="B8" s="31"/>
      <c r="D8" s="2" t="s">
        <v>91</v>
      </c>
      <c r="F8" s="2" t="s">
        <v>92</v>
      </c>
      <c r="H8" s="2" t="s">
        <v>93</v>
      </c>
      <c r="J8" s="4" t="s">
        <v>62</v>
      </c>
      <c r="K8" s="3"/>
      <c r="L8" s="4" t="s">
        <v>78</v>
      </c>
      <c r="N8" s="2" t="s">
        <v>91</v>
      </c>
      <c r="P8" s="31" t="s">
        <v>92</v>
      </c>
      <c r="Q8" s="31"/>
      <c r="S8" s="2" t="s">
        <v>93</v>
      </c>
      <c r="U8" s="4" t="s">
        <v>62</v>
      </c>
      <c r="V8" s="3"/>
      <c r="W8" s="4" t="s">
        <v>78</v>
      </c>
    </row>
    <row r="9" spans="1:26" ht="21.75" customHeight="1" x14ac:dyDescent="0.2">
      <c r="A9" s="32" t="s">
        <v>29</v>
      </c>
      <c r="B9" s="32"/>
      <c r="D9" s="11">
        <v>0</v>
      </c>
      <c r="E9" s="12"/>
      <c r="F9" s="11">
        <v>-273301453</v>
      </c>
      <c r="G9" s="12"/>
      <c r="H9" s="11">
        <v>-630075460</v>
      </c>
      <c r="I9" s="12"/>
      <c r="J9" s="11">
        <f>D9+F9+H9</f>
        <v>-903376913</v>
      </c>
      <c r="K9" s="12"/>
      <c r="L9" s="13">
        <f>J9/120735546841*100</f>
        <v>-0.74822778927707367</v>
      </c>
      <c r="M9" s="12"/>
      <c r="N9" s="11">
        <v>0</v>
      </c>
      <c r="O9" s="12"/>
      <c r="P9" s="33">
        <v>-585060208</v>
      </c>
      <c r="Q9" s="33"/>
      <c r="R9" s="12"/>
      <c r="S9" s="11">
        <v>-630075460</v>
      </c>
      <c r="T9" s="12"/>
      <c r="U9" s="11">
        <f>N9+P9+S9</f>
        <v>-1215135668</v>
      </c>
      <c r="V9" s="12"/>
      <c r="W9" s="13">
        <f>U9/-1358985991842*100</f>
        <v>8.9414878099882245E-2</v>
      </c>
      <c r="Z9" s="14"/>
    </row>
    <row r="10" spans="1:26" ht="21.75" customHeight="1" x14ac:dyDescent="0.2">
      <c r="A10" s="27" t="s">
        <v>20</v>
      </c>
      <c r="B10" s="27"/>
      <c r="D10" s="14">
        <v>0</v>
      </c>
      <c r="E10" s="12"/>
      <c r="F10" s="14">
        <v>57725275694</v>
      </c>
      <c r="G10" s="12"/>
      <c r="H10" s="14">
        <f>-30613447206-14</f>
        <v>-30613447220</v>
      </c>
      <c r="I10" s="12"/>
      <c r="J10" s="14">
        <f t="shared" ref="J10:J53" si="0">D10+F10+H10</f>
        <v>27111828474</v>
      </c>
      <c r="K10" s="12"/>
      <c r="L10" s="15">
        <f t="shared" ref="L10:L53" si="1">J10/120735546841*100</f>
        <v>22.455547834395713</v>
      </c>
      <c r="M10" s="12"/>
      <c r="N10" s="14">
        <v>41483474514</v>
      </c>
      <c r="O10" s="12"/>
      <c r="P10" s="28">
        <v>-102971520473</v>
      </c>
      <c r="Q10" s="28"/>
      <c r="R10" s="12"/>
      <c r="S10" s="14">
        <v>-30613447206</v>
      </c>
      <c r="T10" s="12"/>
      <c r="U10" s="14">
        <f t="shared" ref="U10:U53" si="2">N10+P10+S10</f>
        <v>-92101493165</v>
      </c>
      <c r="V10" s="12"/>
      <c r="W10" s="15">
        <f t="shared" ref="W10:W53" si="3">U10/-1358985991842*100</f>
        <v>6.7772216724738694</v>
      </c>
    </row>
    <row r="11" spans="1:26" ht="21.75" customHeight="1" x14ac:dyDescent="0.2">
      <c r="A11" s="27" t="s">
        <v>30</v>
      </c>
      <c r="B11" s="27"/>
      <c r="D11" s="14">
        <v>15808680132</v>
      </c>
      <c r="E11" s="12"/>
      <c r="F11" s="14">
        <v>0</v>
      </c>
      <c r="G11" s="12"/>
      <c r="H11" s="14">
        <v>-12298884404</v>
      </c>
      <c r="I11" s="12"/>
      <c r="J11" s="14">
        <f t="shared" si="0"/>
        <v>3509795728</v>
      </c>
      <c r="K11" s="12"/>
      <c r="L11" s="15">
        <f t="shared" si="1"/>
        <v>2.9070110831751541</v>
      </c>
      <c r="M11" s="12"/>
      <c r="N11" s="14">
        <v>15808680132</v>
      </c>
      <c r="O11" s="12"/>
      <c r="P11" s="28">
        <v>0</v>
      </c>
      <c r="Q11" s="28"/>
      <c r="R11" s="12"/>
      <c r="S11" s="14">
        <v>-36305191904</v>
      </c>
      <c r="T11" s="12"/>
      <c r="U11" s="14">
        <f t="shared" si="2"/>
        <v>-20496511772</v>
      </c>
      <c r="V11" s="12"/>
      <c r="W11" s="15">
        <f t="shared" si="3"/>
        <v>1.5082209746855866</v>
      </c>
    </row>
    <row r="12" spans="1:26" ht="21.75" customHeight="1" x14ac:dyDescent="0.2">
      <c r="A12" s="27" t="s">
        <v>23</v>
      </c>
      <c r="B12" s="27"/>
      <c r="D12" s="14">
        <v>0</v>
      </c>
      <c r="E12" s="12"/>
      <c r="F12" s="14">
        <v>0</v>
      </c>
      <c r="G12" s="12"/>
      <c r="H12" s="14">
        <v>3216277910</v>
      </c>
      <c r="I12" s="12"/>
      <c r="J12" s="14">
        <f t="shared" si="0"/>
        <v>3216277910</v>
      </c>
      <c r="K12" s="12"/>
      <c r="L12" s="15">
        <f t="shared" si="1"/>
        <v>2.6639030460810402</v>
      </c>
      <c r="M12" s="12"/>
      <c r="N12" s="14">
        <v>5534151083</v>
      </c>
      <c r="O12" s="12"/>
      <c r="P12" s="28">
        <v>0</v>
      </c>
      <c r="Q12" s="28"/>
      <c r="R12" s="12"/>
      <c r="S12" s="14">
        <v>-3700023616</v>
      </c>
      <c r="T12" s="12"/>
      <c r="U12" s="14">
        <f t="shared" si="2"/>
        <v>1834127467</v>
      </c>
      <c r="V12" s="12"/>
      <c r="W12" s="15">
        <f t="shared" si="3"/>
        <v>-0.13496294134084361</v>
      </c>
    </row>
    <row r="13" spans="1:26" ht="21.75" customHeight="1" x14ac:dyDescent="0.2">
      <c r="A13" s="27" t="s">
        <v>39</v>
      </c>
      <c r="B13" s="27"/>
      <c r="D13" s="14">
        <v>0</v>
      </c>
      <c r="E13" s="12"/>
      <c r="F13" s="14">
        <v>27018249428</v>
      </c>
      <c r="G13" s="12"/>
      <c r="H13" s="14">
        <v>-32125100011</v>
      </c>
      <c r="I13" s="12"/>
      <c r="J13" s="14">
        <f t="shared" si="0"/>
        <v>-5106850583</v>
      </c>
      <c r="K13" s="12"/>
      <c r="L13" s="15">
        <f t="shared" si="1"/>
        <v>-4.2297821284773347</v>
      </c>
      <c r="M13" s="12"/>
      <c r="N13" s="14">
        <v>8895953219</v>
      </c>
      <c r="O13" s="12"/>
      <c r="P13" s="28">
        <v>-4545428289</v>
      </c>
      <c r="Q13" s="28"/>
      <c r="R13" s="12"/>
      <c r="S13" s="14">
        <v>-32566458203</v>
      </c>
      <c r="T13" s="12"/>
      <c r="U13" s="14">
        <f t="shared" si="2"/>
        <v>-28215933273</v>
      </c>
      <c r="V13" s="12"/>
      <c r="W13" s="15">
        <f t="shared" si="3"/>
        <v>2.0762490152496342</v>
      </c>
    </row>
    <row r="14" spans="1:26" ht="21.75" customHeight="1" x14ac:dyDescent="0.2">
      <c r="A14" s="27" t="s">
        <v>35</v>
      </c>
      <c r="B14" s="27"/>
      <c r="D14" s="14">
        <v>0</v>
      </c>
      <c r="E14" s="12"/>
      <c r="F14" s="14">
        <v>-205956543</v>
      </c>
      <c r="G14" s="12"/>
      <c r="H14" s="14">
        <v>0</v>
      </c>
      <c r="I14" s="12"/>
      <c r="J14" s="14">
        <f t="shared" si="0"/>
        <v>-205956543</v>
      </c>
      <c r="K14" s="12"/>
      <c r="L14" s="15">
        <f t="shared" si="1"/>
        <v>-0.1705848429801953</v>
      </c>
      <c r="M14" s="12"/>
      <c r="N14" s="14">
        <v>20624757027</v>
      </c>
      <c r="O14" s="12"/>
      <c r="P14" s="28">
        <v>-71157985795</v>
      </c>
      <c r="Q14" s="28"/>
      <c r="R14" s="12"/>
      <c r="S14" s="14">
        <v>-21897</v>
      </c>
      <c r="T14" s="12"/>
      <c r="U14" s="14">
        <f t="shared" si="2"/>
        <v>-50533250665</v>
      </c>
      <c r="V14" s="12"/>
      <c r="W14" s="15">
        <f t="shared" si="3"/>
        <v>3.718452652812565</v>
      </c>
    </row>
    <row r="15" spans="1:26" ht="21.75" customHeight="1" x14ac:dyDescent="0.2">
      <c r="A15" s="27" t="s">
        <v>27</v>
      </c>
      <c r="B15" s="27"/>
      <c r="D15" s="14">
        <v>0</v>
      </c>
      <c r="E15" s="12"/>
      <c r="F15" s="14">
        <v>-2963113902</v>
      </c>
      <c r="G15" s="12"/>
      <c r="H15" s="14">
        <v>0</v>
      </c>
      <c r="I15" s="12"/>
      <c r="J15" s="14">
        <f t="shared" si="0"/>
        <v>-2963113902</v>
      </c>
      <c r="K15" s="12"/>
      <c r="L15" s="15">
        <f t="shared" si="1"/>
        <v>-2.4542183139338465</v>
      </c>
      <c r="M15" s="12"/>
      <c r="N15" s="14">
        <v>26544000000</v>
      </c>
      <c r="O15" s="12"/>
      <c r="P15" s="28">
        <v>-92324391076</v>
      </c>
      <c r="Q15" s="28"/>
      <c r="R15" s="12"/>
      <c r="S15" s="14">
        <v>-4551455131</v>
      </c>
      <c r="T15" s="12"/>
      <c r="U15" s="14">
        <f t="shared" si="2"/>
        <v>-70331846207</v>
      </c>
      <c r="V15" s="12"/>
      <c r="W15" s="15">
        <f t="shared" si="3"/>
        <v>5.1753179671609892</v>
      </c>
    </row>
    <row r="16" spans="1:26" ht="21.75" customHeight="1" x14ac:dyDescent="0.2">
      <c r="A16" s="27" t="s">
        <v>25</v>
      </c>
      <c r="B16" s="27"/>
      <c r="D16" s="14">
        <v>0</v>
      </c>
      <c r="E16" s="12"/>
      <c r="F16" s="14">
        <v>-283304250</v>
      </c>
      <c r="G16" s="12"/>
      <c r="H16" s="14">
        <v>0</v>
      </c>
      <c r="I16" s="12"/>
      <c r="J16" s="14">
        <f t="shared" si="0"/>
        <v>-283304250</v>
      </c>
      <c r="K16" s="12"/>
      <c r="L16" s="15">
        <f t="shared" si="1"/>
        <v>-0.2346485831327631</v>
      </c>
      <c r="M16" s="12"/>
      <c r="N16" s="14">
        <v>470000000</v>
      </c>
      <c r="O16" s="12"/>
      <c r="P16" s="28">
        <v>150403320</v>
      </c>
      <c r="Q16" s="28"/>
      <c r="R16" s="12"/>
      <c r="S16" s="14">
        <v>768727790</v>
      </c>
      <c r="T16" s="12"/>
      <c r="U16" s="14">
        <f t="shared" si="2"/>
        <v>1389131110</v>
      </c>
      <c r="V16" s="12"/>
      <c r="W16" s="15">
        <f t="shared" si="3"/>
        <v>-0.10221820668785118</v>
      </c>
    </row>
    <row r="17" spans="1:23" ht="21.75" customHeight="1" x14ac:dyDescent="0.2">
      <c r="A17" s="27" t="s">
        <v>94</v>
      </c>
      <c r="B17" s="27"/>
      <c r="D17" s="14">
        <v>0</v>
      </c>
      <c r="E17" s="12"/>
      <c r="F17" s="14">
        <v>0</v>
      </c>
      <c r="G17" s="12"/>
      <c r="H17" s="14">
        <v>0</v>
      </c>
      <c r="I17" s="12"/>
      <c r="J17" s="14">
        <f t="shared" si="0"/>
        <v>0</v>
      </c>
      <c r="K17" s="12"/>
      <c r="L17" s="15">
        <f t="shared" si="1"/>
        <v>0</v>
      </c>
      <c r="M17" s="12"/>
      <c r="N17" s="14">
        <v>0</v>
      </c>
      <c r="O17" s="12"/>
      <c r="P17" s="28">
        <v>0</v>
      </c>
      <c r="Q17" s="28"/>
      <c r="R17" s="12"/>
      <c r="S17" s="14">
        <v>9068269458</v>
      </c>
      <c r="T17" s="12"/>
      <c r="U17" s="14">
        <f t="shared" si="2"/>
        <v>9068269458</v>
      </c>
      <c r="V17" s="12"/>
      <c r="W17" s="15">
        <f t="shared" si="3"/>
        <v>-0.66728204061240293</v>
      </c>
    </row>
    <row r="18" spans="1:23" ht="21.75" customHeight="1" x14ac:dyDescent="0.2">
      <c r="A18" s="27" t="s">
        <v>24</v>
      </c>
      <c r="B18" s="27"/>
      <c r="D18" s="14">
        <v>0</v>
      </c>
      <c r="E18" s="12"/>
      <c r="F18" s="14">
        <v>-9309399583</v>
      </c>
      <c r="G18" s="12"/>
      <c r="H18" s="14">
        <v>0</v>
      </c>
      <c r="I18" s="12"/>
      <c r="J18" s="14">
        <f t="shared" si="0"/>
        <v>-9309399583</v>
      </c>
      <c r="K18" s="12"/>
      <c r="L18" s="15">
        <f t="shared" si="1"/>
        <v>-7.7105706037508632</v>
      </c>
      <c r="M18" s="12"/>
      <c r="N18" s="14">
        <v>108320196821</v>
      </c>
      <c r="O18" s="12"/>
      <c r="P18" s="28">
        <v>-182863206148</v>
      </c>
      <c r="Q18" s="28"/>
      <c r="R18" s="12"/>
      <c r="S18" s="14">
        <v>-4325805889</v>
      </c>
      <c r="T18" s="12"/>
      <c r="U18" s="14">
        <f t="shared" si="2"/>
        <v>-78868815216</v>
      </c>
      <c r="V18" s="12"/>
      <c r="W18" s="15">
        <f t="shared" si="3"/>
        <v>5.8035046490140383</v>
      </c>
    </row>
    <row r="19" spans="1:23" ht="21.75" customHeight="1" x14ac:dyDescent="0.2">
      <c r="A19" s="27" t="s">
        <v>46</v>
      </c>
      <c r="B19" s="27"/>
      <c r="D19" s="14">
        <v>0</v>
      </c>
      <c r="E19" s="12"/>
      <c r="F19" s="14">
        <v>25402602855</v>
      </c>
      <c r="G19" s="12"/>
      <c r="H19" s="14">
        <v>0</v>
      </c>
      <c r="I19" s="12"/>
      <c r="J19" s="14">
        <f t="shared" si="0"/>
        <v>25402602855</v>
      </c>
      <c r="K19" s="12"/>
      <c r="L19" s="15">
        <f t="shared" si="1"/>
        <v>21.03987062604967</v>
      </c>
      <c r="M19" s="12"/>
      <c r="N19" s="14">
        <v>22512432810</v>
      </c>
      <c r="O19" s="12"/>
      <c r="P19" s="28">
        <v>-56853444484</v>
      </c>
      <c r="Q19" s="28"/>
      <c r="R19" s="12"/>
      <c r="S19" s="14">
        <v>-6767</v>
      </c>
      <c r="T19" s="12"/>
      <c r="U19" s="14">
        <f t="shared" si="2"/>
        <v>-34341018441</v>
      </c>
      <c r="V19" s="12"/>
      <c r="W19" s="15">
        <f t="shared" si="3"/>
        <v>2.5269589714058358</v>
      </c>
    </row>
    <row r="20" spans="1:23" ht="21.75" customHeight="1" x14ac:dyDescent="0.2">
      <c r="A20" s="27" t="s">
        <v>22</v>
      </c>
      <c r="B20" s="27"/>
      <c r="D20" s="14">
        <v>0</v>
      </c>
      <c r="E20" s="12"/>
      <c r="F20" s="14">
        <v>-9419385489</v>
      </c>
      <c r="G20" s="12"/>
      <c r="H20" s="14">
        <v>0</v>
      </c>
      <c r="I20" s="12"/>
      <c r="J20" s="14">
        <f t="shared" si="0"/>
        <v>-9419385489</v>
      </c>
      <c r="K20" s="12"/>
      <c r="L20" s="15">
        <f t="shared" si="1"/>
        <v>-7.8016671439809286</v>
      </c>
      <c r="M20" s="12"/>
      <c r="N20" s="14">
        <v>29288732200</v>
      </c>
      <c r="O20" s="12"/>
      <c r="P20" s="28">
        <v>-114830872209</v>
      </c>
      <c r="Q20" s="28"/>
      <c r="R20" s="12"/>
      <c r="S20" s="14">
        <v>-1282324487</v>
      </c>
      <c r="T20" s="12"/>
      <c r="U20" s="14">
        <f t="shared" si="2"/>
        <v>-86824464496</v>
      </c>
      <c r="V20" s="12"/>
      <c r="W20" s="15">
        <f t="shared" si="3"/>
        <v>6.3889153396140737</v>
      </c>
    </row>
    <row r="21" spans="1:23" ht="21.75" customHeight="1" x14ac:dyDescent="0.2">
      <c r="A21" s="27" t="s">
        <v>95</v>
      </c>
      <c r="B21" s="27"/>
      <c r="D21" s="14">
        <v>0</v>
      </c>
      <c r="E21" s="12"/>
      <c r="F21" s="14">
        <v>0</v>
      </c>
      <c r="G21" s="12"/>
      <c r="H21" s="14">
        <v>0</v>
      </c>
      <c r="I21" s="12"/>
      <c r="J21" s="14">
        <f t="shared" si="0"/>
        <v>0</v>
      </c>
      <c r="K21" s="12"/>
      <c r="L21" s="15">
        <f t="shared" si="1"/>
        <v>0</v>
      </c>
      <c r="M21" s="12"/>
      <c r="N21" s="14">
        <v>0</v>
      </c>
      <c r="O21" s="12"/>
      <c r="P21" s="28">
        <v>0</v>
      </c>
      <c r="Q21" s="28"/>
      <c r="R21" s="12"/>
      <c r="S21" s="14">
        <v>-10436555789</v>
      </c>
      <c r="T21" s="12"/>
      <c r="U21" s="14">
        <f t="shared" si="2"/>
        <v>-10436555789</v>
      </c>
      <c r="V21" s="12"/>
      <c r="W21" s="15">
        <f t="shared" si="3"/>
        <v>0.76796639933381938</v>
      </c>
    </row>
    <row r="22" spans="1:23" ht="21.75" customHeight="1" x14ac:dyDescent="0.2">
      <c r="A22" s="27" t="s">
        <v>96</v>
      </c>
      <c r="B22" s="27"/>
      <c r="D22" s="14">
        <v>0</v>
      </c>
      <c r="E22" s="12"/>
      <c r="F22" s="14">
        <v>0</v>
      </c>
      <c r="G22" s="12"/>
      <c r="H22" s="14">
        <v>0</v>
      </c>
      <c r="I22" s="12"/>
      <c r="J22" s="14">
        <f t="shared" si="0"/>
        <v>0</v>
      </c>
      <c r="K22" s="12"/>
      <c r="L22" s="15">
        <f t="shared" si="1"/>
        <v>0</v>
      </c>
      <c r="M22" s="12"/>
      <c r="N22" s="14">
        <v>0</v>
      </c>
      <c r="O22" s="12"/>
      <c r="P22" s="28">
        <v>0</v>
      </c>
      <c r="Q22" s="28"/>
      <c r="R22" s="12"/>
      <c r="S22" s="14">
        <v>458548952</v>
      </c>
      <c r="T22" s="12"/>
      <c r="U22" s="14">
        <f t="shared" si="2"/>
        <v>458548952</v>
      </c>
      <c r="V22" s="12"/>
      <c r="W22" s="15">
        <f t="shared" si="3"/>
        <v>-3.374199254095861E-2</v>
      </c>
    </row>
    <row r="23" spans="1:23" ht="21.75" customHeight="1" x14ac:dyDescent="0.2">
      <c r="A23" s="27" t="s">
        <v>97</v>
      </c>
      <c r="B23" s="27"/>
      <c r="D23" s="14">
        <v>0</v>
      </c>
      <c r="E23" s="12"/>
      <c r="F23" s="14">
        <v>0</v>
      </c>
      <c r="G23" s="12"/>
      <c r="H23" s="14">
        <v>0</v>
      </c>
      <c r="I23" s="12"/>
      <c r="J23" s="14">
        <f t="shared" si="0"/>
        <v>0</v>
      </c>
      <c r="K23" s="12"/>
      <c r="L23" s="15">
        <f t="shared" si="1"/>
        <v>0</v>
      </c>
      <c r="M23" s="12"/>
      <c r="N23" s="14">
        <v>6109513080</v>
      </c>
      <c r="O23" s="12"/>
      <c r="P23" s="28">
        <v>0</v>
      </c>
      <c r="Q23" s="28"/>
      <c r="R23" s="12"/>
      <c r="S23" s="14">
        <v>-41888700391</v>
      </c>
      <c r="T23" s="12"/>
      <c r="U23" s="14">
        <f t="shared" si="2"/>
        <v>-35779187311</v>
      </c>
      <c r="V23" s="12"/>
      <c r="W23" s="15">
        <f t="shared" si="3"/>
        <v>2.6327855861489851</v>
      </c>
    </row>
    <row r="24" spans="1:23" ht="21.75" customHeight="1" x14ac:dyDescent="0.2">
      <c r="A24" s="27" t="s">
        <v>50</v>
      </c>
      <c r="B24" s="27"/>
      <c r="D24" s="14">
        <v>0</v>
      </c>
      <c r="E24" s="12"/>
      <c r="F24" s="14">
        <v>-438604929</v>
      </c>
      <c r="G24" s="12"/>
      <c r="H24" s="14">
        <v>0</v>
      </c>
      <c r="I24" s="12"/>
      <c r="J24" s="14">
        <f t="shared" si="0"/>
        <v>-438604929</v>
      </c>
      <c r="K24" s="12"/>
      <c r="L24" s="15">
        <f t="shared" si="1"/>
        <v>-0.36327737810109151</v>
      </c>
      <c r="M24" s="12"/>
      <c r="N24" s="14">
        <v>19751963009</v>
      </c>
      <c r="O24" s="12"/>
      <c r="P24" s="28">
        <v>-64182521433</v>
      </c>
      <c r="Q24" s="28"/>
      <c r="R24" s="12"/>
      <c r="S24" s="14">
        <v>-154077719</v>
      </c>
      <c r="T24" s="12"/>
      <c r="U24" s="14">
        <f t="shared" si="2"/>
        <v>-44584636143</v>
      </c>
      <c r="V24" s="12"/>
      <c r="W24" s="15">
        <f t="shared" si="3"/>
        <v>3.2807281613380717</v>
      </c>
    </row>
    <row r="25" spans="1:23" ht="21.75" customHeight="1" x14ac:dyDescent="0.2">
      <c r="A25" s="27" t="s">
        <v>98</v>
      </c>
      <c r="B25" s="27"/>
      <c r="D25" s="14">
        <v>0</v>
      </c>
      <c r="E25" s="12"/>
      <c r="F25" s="14">
        <v>0</v>
      </c>
      <c r="G25" s="12"/>
      <c r="H25" s="14">
        <v>0</v>
      </c>
      <c r="I25" s="12"/>
      <c r="J25" s="14">
        <f t="shared" si="0"/>
        <v>0</v>
      </c>
      <c r="K25" s="12"/>
      <c r="L25" s="15">
        <f t="shared" si="1"/>
        <v>0</v>
      </c>
      <c r="M25" s="12"/>
      <c r="N25" s="14">
        <v>201905347</v>
      </c>
      <c r="O25" s="12"/>
      <c r="P25" s="28">
        <v>0</v>
      </c>
      <c r="Q25" s="28"/>
      <c r="R25" s="12"/>
      <c r="S25" s="14">
        <v>-1263372106</v>
      </c>
      <c r="T25" s="12"/>
      <c r="U25" s="14">
        <f t="shared" si="2"/>
        <v>-1061466759</v>
      </c>
      <c r="V25" s="12"/>
      <c r="W25" s="15">
        <f t="shared" si="3"/>
        <v>7.8107262721763909E-2</v>
      </c>
    </row>
    <row r="26" spans="1:23" ht="21.75" customHeight="1" x14ac:dyDescent="0.2">
      <c r="A26" s="27" t="s">
        <v>38</v>
      </c>
      <c r="B26" s="27"/>
      <c r="D26" s="14">
        <v>0</v>
      </c>
      <c r="E26" s="12"/>
      <c r="F26" s="14">
        <v>920847621</v>
      </c>
      <c r="G26" s="12"/>
      <c r="H26" s="14">
        <v>0</v>
      </c>
      <c r="I26" s="12"/>
      <c r="J26" s="14">
        <f t="shared" si="0"/>
        <v>920847621</v>
      </c>
      <c r="K26" s="12"/>
      <c r="L26" s="15">
        <f t="shared" si="1"/>
        <v>0.76269801652755154</v>
      </c>
      <c r="M26" s="12"/>
      <c r="N26" s="14">
        <v>12320581350</v>
      </c>
      <c r="O26" s="12"/>
      <c r="P26" s="28">
        <v>-39780617237</v>
      </c>
      <c r="Q26" s="28"/>
      <c r="R26" s="12"/>
      <c r="S26" s="14">
        <v>-7104</v>
      </c>
      <c r="T26" s="12"/>
      <c r="U26" s="14">
        <f t="shared" si="2"/>
        <v>-27460042991</v>
      </c>
      <c r="V26" s="12"/>
      <c r="W26" s="15">
        <f t="shared" si="3"/>
        <v>2.0206273762822269</v>
      </c>
    </row>
    <row r="27" spans="1:23" ht="21.75" customHeight="1" x14ac:dyDescent="0.2">
      <c r="A27" s="27" t="s">
        <v>99</v>
      </c>
      <c r="B27" s="27"/>
      <c r="D27" s="14">
        <v>0</v>
      </c>
      <c r="E27" s="12"/>
      <c r="F27" s="14">
        <v>0</v>
      </c>
      <c r="G27" s="12"/>
      <c r="H27" s="14">
        <v>0</v>
      </c>
      <c r="I27" s="12"/>
      <c r="J27" s="14">
        <f t="shared" si="0"/>
        <v>0</v>
      </c>
      <c r="K27" s="12"/>
      <c r="L27" s="15">
        <f t="shared" si="1"/>
        <v>0</v>
      </c>
      <c r="M27" s="12"/>
      <c r="N27" s="14">
        <v>0</v>
      </c>
      <c r="O27" s="12"/>
      <c r="P27" s="28">
        <v>0</v>
      </c>
      <c r="Q27" s="28"/>
      <c r="R27" s="12"/>
      <c r="S27" s="14">
        <v>-10947933632</v>
      </c>
      <c r="T27" s="12"/>
      <c r="U27" s="14">
        <f t="shared" si="2"/>
        <v>-10947933632</v>
      </c>
      <c r="V27" s="12"/>
      <c r="W27" s="15">
        <f t="shared" si="3"/>
        <v>0.80559576755908457</v>
      </c>
    </row>
    <row r="28" spans="1:23" ht="21.75" customHeight="1" x14ac:dyDescent="0.2">
      <c r="A28" s="27" t="s">
        <v>21</v>
      </c>
      <c r="B28" s="27"/>
      <c r="D28" s="14">
        <v>47733876606</v>
      </c>
      <c r="E28" s="12"/>
      <c r="F28" s="14">
        <v>-20990353875</v>
      </c>
      <c r="G28" s="12"/>
      <c r="H28" s="14">
        <v>0</v>
      </c>
      <c r="I28" s="12"/>
      <c r="J28" s="14">
        <f t="shared" si="0"/>
        <v>26743522731</v>
      </c>
      <c r="K28" s="12"/>
      <c r="L28" s="15">
        <f t="shared" si="1"/>
        <v>22.150496213198327</v>
      </c>
      <c r="M28" s="12"/>
      <c r="N28" s="14">
        <v>47733876606</v>
      </c>
      <c r="O28" s="12"/>
      <c r="P28" s="28">
        <v>-41469706627</v>
      </c>
      <c r="Q28" s="28"/>
      <c r="R28" s="12"/>
      <c r="S28" s="14">
        <v>-3521852246</v>
      </c>
      <c r="T28" s="12"/>
      <c r="U28" s="14">
        <f t="shared" si="2"/>
        <v>2742317733</v>
      </c>
      <c r="V28" s="12"/>
      <c r="W28" s="15">
        <f t="shared" si="3"/>
        <v>-0.20179146433165224</v>
      </c>
    </row>
    <row r="29" spans="1:23" ht="21.75" customHeight="1" x14ac:dyDescent="0.2">
      <c r="A29" s="27" t="s">
        <v>100</v>
      </c>
      <c r="B29" s="27"/>
      <c r="D29" s="14">
        <v>0</v>
      </c>
      <c r="E29" s="12"/>
      <c r="F29" s="14">
        <v>0</v>
      </c>
      <c r="G29" s="12"/>
      <c r="H29" s="14">
        <v>0</v>
      </c>
      <c r="I29" s="12"/>
      <c r="J29" s="14">
        <f t="shared" si="0"/>
        <v>0</v>
      </c>
      <c r="K29" s="12"/>
      <c r="L29" s="15">
        <f t="shared" si="1"/>
        <v>0</v>
      </c>
      <c r="M29" s="12"/>
      <c r="N29" s="14">
        <v>1807205093</v>
      </c>
      <c r="O29" s="12"/>
      <c r="P29" s="28">
        <v>0</v>
      </c>
      <c r="Q29" s="28"/>
      <c r="R29" s="12"/>
      <c r="S29" s="14">
        <v>-9039687495</v>
      </c>
      <c r="T29" s="12"/>
      <c r="U29" s="14">
        <f t="shared" si="2"/>
        <v>-7232482402</v>
      </c>
      <c r="V29" s="12"/>
      <c r="W29" s="15">
        <f t="shared" si="3"/>
        <v>0.53219697961690771</v>
      </c>
    </row>
    <row r="30" spans="1:23" ht="21.75" customHeight="1" x14ac:dyDescent="0.2">
      <c r="A30" s="27" t="s">
        <v>19</v>
      </c>
      <c r="B30" s="27"/>
      <c r="D30" s="14">
        <v>0</v>
      </c>
      <c r="E30" s="12"/>
      <c r="F30" s="14">
        <v>13961509965</v>
      </c>
      <c r="G30" s="12"/>
      <c r="H30" s="14">
        <v>0</v>
      </c>
      <c r="I30" s="12"/>
      <c r="J30" s="14">
        <f t="shared" si="0"/>
        <v>13961509965</v>
      </c>
      <c r="K30" s="12"/>
      <c r="L30" s="15">
        <f t="shared" si="1"/>
        <v>11.563711210407901</v>
      </c>
      <c r="M30" s="12"/>
      <c r="N30" s="14">
        <v>12494022326</v>
      </c>
      <c r="O30" s="12"/>
      <c r="P30" s="28">
        <v>-5252845337</v>
      </c>
      <c r="Q30" s="28"/>
      <c r="R30" s="12"/>
      <c r="S30" s="14">
        <v>-126244256</v>
      </c>
      <c r="T30" s="12"/>
      <c r="U30" s="14">
        <f t="shared" si="2"/>
        <v>7114932733</v>
      </c>
      <c r="V30" s="12"/>
      <c r="W30" s="15">
        <f t="shared" si="3"/>
        <v>-0.52354717235578418</v>
      </c>
    </row>
    <row r="31" spans="1:23" ht="21.75" customHeight="1" x14ac:dyDescent="0.2">
      <c r="A31" s="27" t="s">
        <v>47</v>
      </c>
      <c r="B31" s="27"/>
      <c r="D31" s="14">
        <v>0</v>
      </c>
      <c r="E31" s="12"/>
      <c r="F31" s="14">
        <v>18311290476</v>
      </c>
      <c r="G31" s="12"/>
      <c r="H31" s="14">
        <v>0</v>
      </c>
      <c r="I31" s="12"/>
      <c r="J31" s="14">
        <f t="shared" si="0"/>
        <v>18311290476</v>
      </c>
      <c r="K31" s="12"/>
      <c r="L31" s="15">
        <f t="shared" si="1"/>
        <v>15.166445139901215</v>
      </c>
      <c r="M31" s="12"/>
      <c r="N31" s="14">
        <v>13815671100</v>
      </c>
      <c r="O31" s="12"/>
      <c r="P31" s="28">
        <v>-50094458944</v>
      </c>
      <c r="Q31" s="28"/>
      <c r="R31" s="12"/>
      <c r="S31" s="14">
        <v>0</v>
      </c>
      <c r="T31" s="12"/>
      <c r="U31" s="14">
        <f t="shared" si="2"/>
        <v>-36278787844</v>
      </c>
      <c r="V31" s="12"/>
      <c r="W31" s="15">
        <f t="shared" si="3"/>
        <v>2.6695483295473061</v>
      </c>
    </row>
    <row r="32" spans="1:23" ht="21.75" customHeight="1" x14ac:dyDescent="0.2">
      <c r="A32" s="27" t="s">
        <v>26</v>
      </c>
      <c r="B32" s="27"/>
      <c r="D32" s="14">
        <v>0</v>
      </c>
      <c r="E32" s="12"/>
      <c r="F32" s="14">
        <v>-21632756152</v>
      </c>
      <c r="G32" s="12"/>
      <c r="H32" s="14">
        <v>0</v>
      </c>
      <c r="I32" s="12"/>
      <c r="J32" s="14">
        <f t="shared" si="0"/>
        <v>-21632756152</v>
      </c>
      <c r="K32" s="12"/>
      <c r="L32" s="15">
        <f t="shared" si="1"/>
        <v>-17.917470635627119</v>
      </c>
      <c r="M32" s="12"/>
      <c r="N32" s="14">
        <v>41060833000</v>
      </c>
      <c r="O32" s="12"/>
      <c r="P32" s="28">
        <v>-95102494030</v>
      </c>
      <c r="Q32" s="28"/>
      <c r="R32" s="12"/>
      <c r="S32" s="14">
        <v>0</v>
      </c>
      <c r="T32" s="12"/>
      <c r="U32" s="14">
        <f t="shared" si="2"/>
        <v>-54041661030</v>
      </c>
      <c r="V32" s="12"/>
      <c r="W32" s="15">
        <f t="shared" si="3"/>
        <v>3.9766164886475925</v>
      </c>
    </row>
    <row r="33" spans="1:23" ht="21.75" customHeight="1" x14ac:dyDescent="0.2">
      <c r="A33" s="27" t="s">
        <v>34</v>
      </c>
      <c r="B33" s="27"/>
      <c r="D33" s="14">
        <v>0</v>
      </c>
      <c r="E33" s="12"/>
      <c r="F33" s="14">
        <v>-14018745037</v>
      </c>
      <c r="G33" s="12"/>
      <c r="H33" s="14">
        <v>0</v>
      </c>
      <c r="I33" s="12"/>
      <c r="J33" s="14">
        <f t="shared" si="0"/>
        <v>-14018745037</v>
      </c>
      <c r="K33" s="12"/>
      <c r="L33" s="15">
        <f t="shared" si="1"/>
        <v>-11.61111653013149</v>
      </c>
      <c r="M33" s="12"/>
      <c r="N33" s="14">
        <v>37038843360</v>
      </c>
      <c r="O33" s="12"/>
      <c r="P33" s="28">
        <v>-168995201168</v>
      </c>
      <c r="Q33" s="28"/>
      <c r="R33" s="12"/>
      <c r="S33" s="14">
        <v>0</v>
      </c>
      <c r="T33" s="12"/>
      <c r="U33" s="14">
        <f t="shared" si="2"/>
        <v>-131956357808</v>
      </c>
      <c r="V33" s="12"/>
      <c r="W33" s="15">
        <f t="shared" si="3"/>
        <v>9.7099130233964654</v>
      </c>
    </row>
    <row r="34" spans="1:23" ht="21.75" customHeight="1" x14ac:dyDescent="0.2">
      <c r="A34" s="27" t="s">
        <v>44</v>
      </c>
      <c r="B34" s="27"/>
      <c r="D34" s="14">
        <v>0</v>
      </c>
      <c r="E34" s="12"/>
      <c r="F34" s="14">
        <v>836078300</v>
      </c>
      <c r="G34" s="12"/>
      <c r="H34" s="14">
        <v>0</v>
      </c>
      <c r="I34" s="12"/>
      <c r="J34" s="14">
        <f t="shared" si="0"/>
        <v>836078300</v>
      </c>
      <c r="K34" s="12"/>
      <c r="L34" s="15">
        <f t="shared" si="1"/>
        <v>0.69248727642825425</v>
      </c>
      <c r="M34" s="12"/>
      <c r="N34" s="14">
        <v>7347702970</v>
      </c>
      <c r="O34" s="12"/>
      <c r="P34" s="28">
        <v>-56435814234</v>
      </c>
      <c r="Q34" s="28"/>
      <c r="R34" s="12"/>
      <c r="S34" s="14">
        <v>0</v>
      </c>
      <c r="T34" s="12"/>
      <c r="U34" s="14">
        <f t="shared" si="2"/>
        <v>-49088111264</v>
      </c>
      <c r="V34" s="12"/>
      <c r="W34" s="15">
        <f t="shared" si="3"/>
        <v>3.6121131165940041</v>
      </c>
    </row>
    <row r="35" spans="1:23" ht="21.75" customHeight="1" x14ac:dyDescent="0.2">
      <c r="A35" s="27" t="s">
        <v>32</v>
      </c>
      <c r="B35" s="27"/>
      <c r="D35" s="14">
        <v>0</v>
      </c>
      <c r="E35" s="12"/>
      <c r="F35" s="14">
        <v>-7525231266</v>
      </c>
      <c r="G35" s="12"/>
      <c r="H35" s="14">
        <v>0</v>
      </c>
      <c r="I35" s="12"/>
      <c r="J35" s="14">
        <f t="shared" si="0"/>
        <v>-7525231266</v>
      </c>
      <c r="K35" s="12"/>
      <c r="L35" s="15">
        <f t="shared" si="1"/>
        <v>-6.2328216195601343</v>
      </c>
      <c r="M35" s="12"/>
      <c r="N35" s="14">
        <v>56604530493</v>
      </c>
      <c r="O35" s="12"/>
      <c r="P35" s="28">
        <v>-89434479291</v>
      </c>
      <c r="Q35" s="28"/>
      <c r="R35" s="12"/>
      <c r="S35" s="14">
        <v>0</v>
      </c>
      <c r="T35" s="12"/>
      <c r="U35" s="14">
        <f t="shared" si="2"/>
        <v>-32829948798</v>
      </c>
      <c r="V35" s="12"/>
      <c r="W35" s="15">
        <f t="shared" si="3"/>
        <v>2.4157680060779398</v>
      </c>
    </row>
    <row r="36" spans="1:23" ht="21.75" customHeight="1" x14ac:dyDescent="0.2">
      <c r="A36" s="27" t="s">
        <v>40</v>
      </c>
      <c r="B36" s="27"/>
      <c r="D36" s="14">
        <v>0</v>
      </c>
      <c r="E36" s="12"/>
      <c r="F36" s="14">
        <v>4064136713</v>
      </c>
      <c r="G36" s="12"/>
      <c r="H36" s="14">
        <v>0</v>
      </c>
      <c r="I36" s="12"/>
      <c r="J36" s="14">
        <f t="shared" si="0"/>
        <v>4064136713</v>
      </c>
      <c r="K36" s="12"/>
      <c r="L36" s="15">
        <f t="shared" si="1"/>
        <v>3.3661476005506272</v>
      </c>
      <c r="M36" s="12"/>
      <c r="N36" s="14">
        <v>34521722104</v>
      </c>
      <c r="O36" s="12"/>
      <c r="P36" s="28">
        <v>-198047139358</v>
      </c>
      <c r="Q36" s="28"/>
      <c r="R36" s="12"/>
      <c r="S36" s="14">
        <v>0</v>
      </c>
      <c r="T36" s="12"/>
      <c r="U36" s="14">
        <f t="shared" si="2"/>
        <v>-163525417254</v>
      </c>
      <c r="V36" s="12"/>
      <c r="W36" s="15">
        <f t="shared" si="3"/>
        <v>12.03289939967328</v>
      </c>
    </row>
    <row r="37" spans="1:23" ht="21.75" customHeight="1" x14ac:dyDescent="0.2">
      <c r="A37" s="27" t="s">
        <v>45</v>
      </c>
      <c r="B37" s="27"/>
      <c r="D37" s="14">
        <v>0</v>
      </c>
      <c r="E37" s="12"/>
      <c r="F37" s="14">
        <v>4394127621</v>
      </c>
      <c r="G37" s="12"/>
      <c r="H37" s="14">
        <v>0</v>
      </c>
      <c r="I37" s="12"/>
      <c r="J37" s="14">
        <f t="shared" si="0"/>
        <v>4394127621</v>
      </c>
      <c r="K37" s="12"/>
      <c r="L37" s="15">
        <f t="shared" si="1"/>
        <v>3.6394647110736567</v>
      </c>
      <c r="M37" s="12"/>
      <c r="N37" s="14">
        <v>8192269826</v>
      </c>
      <c r="O37" s="12"/>
      <c r="P37" s="28">
        <v>-17269680904</v>
      </c>
      <c r="Q37" s="28"/>
      <c r="R37" s="12"/>
      <c r="S37" s="14">
        <v>0</v>
      </c>
      <c r="T37" s="12"/>
      <c r="U37" s="14">
        <f t="shared" si="2"/>
        <v>-9077411078</v>
      </c>
      <c r="V37" s="12"/>
      <c r="W37" s="15">
        <f t="shared" si="3"/>
        <v>0.66795472009952617</v>
      </c>
    </row>
    <row r="38" spans="1:23" ht="21.75" customHeight="1" x14ac:dyDescent="0.2">
      <c r="A38" s="27" t="s">
        <v>49</v>
      </c>
      <c r="B38" s="27"/>
      <c r="D38" s="14">
        <v>0</v>
      </c>
      <c r="E38" s="12"/>
      <c r="F38" s="14">
        <v>-9590040827</v>
      </c>
      <c r="G38" s="12"/>
      <c r="H38" s="14">
        <v>0</v>
      </c>
      <c r="I38" s="12"/>
      <c r="J38" s="14">
        <f t="shared" si="0"/>
        <v>-9590040827</v>
      </c>
      <c r="K38" s="12"/>
      <c r="L38" s="15">
        <f t="shared" si="1"/>
        <v>-7.9430135348866155</v>
      </c>
      <c r="M38" s="12"/>
      <c r="N38" s="14">
        <v>20831186213</v>
      </c>
      <c r="O38" s="12"/>
      <c r="P38" s="28">
        <v>-76076802449</v>
      </c>
      <c r="Q38" s="28"/>
      <c r="R38" s="12"/>
      <c r="S38" s="14">
        <v>0</v>
      </c>
      <c r="T38" s="12"/>
      <c r="U38" s="14">
        <f t="shared" si="2"/>
        <v>-55245616236</v>
      </c>
      <c r="V38" s="12"/>
      <c r="W38" s="15">
        <f t="shared" si="3"/>
        <v>4.0652086605483593</v>
      </c>
    </row>
    <row r="39" spans="1:23" ht="21.75" customHeight="1" x14ac:dyDescent="0.2">
      <c r="A39" s="27" t="s">
        <v>31</v>
      </c>
      <c r="B39" s="27"/>
      <c r="D39" s="14">
        <v>31669049138</v>
      </c>
      <c r="E39" s="12"/>
      <c r="F39" s="14">
        <v>-31023306450</v>
      </c>
      <c r="G39" s="12"/>
      <c r="H39" s="14">
        <v>0</v>
      </c>
      <c r="I39" s="12"/>
      <c r="J39" s="14">
        <f t="shared" si="0"/>
        <v>645742688</v>
      </c>
      <c r="K39" s="12"/>
      <c r="L39" s="15">
        <f t="shared" si="1"/>
        <v>0.53484057089698411</v>
      </c>
      <c r="M39" s="12"/>
      <c r="N39" s="14">
        <v>31669049138</v>
      </c>
      <c r="O39" s="12"/>
      <c r="P39" s="28">
        <v>-105356377350</v>
      </c>
      <c r="Q39" s="28"/>
      <c r="R39" s="12"/>
      <c r="S39" s="14">
        <v>0</v>
      </c>
      <c r="T39" s="12"/>
      <c r="U39" s="14">
        <f t="shared" si="2"/>
        <v>-73687328212</v>
      </c>
      <c r="V39" s="12"/>
      <c r="W39" s="15">
        <f t="shared" si="3"/>
        <v>5.4222286803797406</v>
      </c>
    </row>
    <row r="40" spans="1:23" ht="21.75" customHeight="1" x14ac:dyDescent="0.2">
      <c r="A40" s="27" t="s">
        <v>42</v>
      </c>
      <c r="B40" s="27"/>
      <c r="D40" s="14">
        <v>19198051948</v>
      </c>
      <c r="E40" s="12"/>
      <c r="F40" s="14">
        <v>-7022963250</v>
      </c>
      <c r="G40" s="12"/>
      <c r="H40" s="14">
        <v>0</v>
      </c>
      <c r="I40" s="12"/>
      <c r="J40" s="14">
        <f t="shared" si="0"/>
        <v>12175088698</v>
      </c>
      <c r="K40" s="12"/>
      <c r="L40" s="15">
        <f t="shared" si="1"/>
        <v>10.084096205762593</v>
      </c>
      <c r="M40" s="12"/>
      <c r="N40" s="14">
        <v>19198051948</v>
      </c>
      <c r="O40" s="12"/>
      <c r="P40" s="28">
        <v>-61238450250</v>
      </c>
      <c r="Q40" s="28"/>
      <c r="R40" s="12"/>
      <c r="S40" s="14">
        <v>0</v>
      </c>
      <c r="T40" s="12"/>
      <c r="U40" s="14">
        <f t="shared" si="2"/>
        <v>-42040398302</v>
      </c>
      <c r="V40" s="12"/>
      <c r="W40" s="15">
        <f t="shared" si="3"/>
        <v>3.0935122624051115</v>
      </c>
    </row>
    <row r="41" spans="1:23" ht="21.75" customHeight="1" x14ac:dyDescent="0.2">
      <c r="A41" s="27" t="s">
        <v>36</v>
      </c>
      <c r="B41" s="27"/>
      <c r="D41" s="14">
        <v>0</v>
      </c>
      <c r="E41" s="12"/>
      <c r="F41" s="14">
        <v>16481081183</v>
      </c>
      <c r="G41" s="12"/>
      <c r="H41" s="14">
        <v>0</v>
      </c>
      <c r="I41" s="12"/>
      <c r="J41" s="14">
        <f t="shared" si="0"/>
        <v>16481081183</v>
      </c>
      <c r="K41" s="12"/>
      <c r="L41" s="15">
        <f t="shared" si="1"/>
        <v>13.650562418625887</v>
      </c>
      <c r="M41" s="12"/>
      <c r="N41" s="14">
        <v>0</v>
      </c>
      <c r="O41" s="12"/>
      <c r="P41" s="28">
        <v>-10684982295</v>
      </c>
      <c r="Q41" s="28"/>
      <c r="R41" s="12"/>
      <c r="S41" s="14">
        <v>0</v>
      </c>
      <c r="T41" s="12"/>
      <c r="U41" s="14">
        <f t="shared" si="2"/>
        <v>-10684982295</v>
      </c>
      <c r="V41" s="12"/>
      <c r="W41" s="15">
        <f t="shared" si="3"/>
        <v>0.7862466838614971</v>
      </c>
    </row>
    <row r="42" spans="1:23" ht="21.75" customHeight="1" x14ac:dyDescent="0.2">
      <c r="A42" s="27" t="s">
        <v>28</v>
      </c>
      <c r="B42" s="27"/>
      <c r="D42" s="14">
        <v>0</v>
      </c>
      <c r="E42" s="12"/>
      <c r="F42" s="14">
        <v>-3742300914</v>
      </c>
      <c r="G42" s="12"/>
      <c r="H42" s="14">
        <v>0</v>
      </c>
      <c r="I42" s="12"/>
      <c r="J42" s="14">
        <f t="shared" si="0"/>
        <v>-3742300914</v>
      </c>
      <c r="K42" s="12"/>
      <c r="L42" s="15">
        <f t="shared" si="1"/>
        <v>-3.0995850119669726</v>
      </c>
      <c r="M42" s="12"/>
      <c r="N42" s="14">
        <v>0</v>
      </c>
      <c r="O42" s="12"/>
      <c r="P42" s="28">
        <v>-9987146517</v>
      </c>
      <c r="Q42" s="28"/>
      <c r="R42" s="12"/>
      <c r="S42" s="14">
        <v>0</v>
      </c>
      <c r="T42" s="12"/>
      <c r="U42" s="14">
        <f t="shared" si="2"/>
        <v>-9987146517</v>
      </c>
      <c r="V42" s="12"/>
      <c r="W42" s="15">
        <f t="shared" si="3"/>
        <v>0.73489694352648904</v>
      </c>
    </row>
    <row r="43" spans="1:23" ht="21.75" customHeight="1" x14ac:dyDescent="0.2">
      <c r="A43" s="27" t="s">
        <v>51</v>
      </c>
      <c r="B43" s="27"/>
      <c r="D43" s="14">
        <v>0</v>
      </c>
      <c r="E43" s="12"/>
      <c r="F43" s="14">
        <v>0</v>
      </c>
      <c r="G43" s="12"/>
      <c r="H43" s="14">
        <v>0</v>
      </c>
      <c r="I43" s="12"/>
      <c r="J43" s="14">
        <f t="shared" si="0"/>
        <v>0</v>
      </c>
      <c r="K43" s="12"/>
      <c r="L43" s="15">
        <f t="shared" si="1"/>
        <v>0</v>
      </c>
      <c r="M43" s="12"/>
      <c r="N43" s="14">
        <v>0</v>
      </c>
      <c r="O43" s="12"/>
      <c r="P43" s="28">
        <v>0</v>
      </c>
      <c r="Q43" s="28"/>
      <c r="R43" s="12"/>
      <c r="S43" s="14">
        <v>0</v>
      </c>
      <c r="T43" s="12"/>
      <c r="U43" s="14">
        <f t="shared" si="2"/>
        <v>0</v>
      </c>
      <c r="V43" s="12"/>
      <c r="W43" s="15">
        <f t="shared" si="3"/>
        <v>0</v>
      </c>
    </row>
    <row r="44" spans="1:23" ht="21.75" customHeight="1" x14ac:dyDescent="0.2">
      <c r="A44" s="27" t="s">
        <v>33</v>
      </c>
      <c r="B44" s="27"/>
      <c r="D44" s="14">
        <v>0</v>
      </c>
      <c r="E44" s="12"/>
      <c r="F44" s="14">
        <v>37384836316</v>
      </c>
      <c r="G44" s="12"/>
      <c r="H44" s="14">
        <v>0</v>
      </c>
      <c r="I44" s="12"/>
      <c r="J44" s="14">
        <f t="shared" si="0"/>
        <v>37384836316</v>
      </c>
      <c r="K44" s="12"/>
      <c r="L44" s="15">
        <f t="shared" si="1"/>
        <v>30.964233230527487</v>
      </c>
      <c r="M44" s="12"/>
      <c r="N44" s="14">
        <v>0</v>
      </c>
      <c r="O44" s="12"/>
      <c r="P44" s="28">
        <v>-42071254541</v>
      </c>
      <c r="Q44" s="28"/>
      <c r="R44" s="12"/>
      <c r="S44" s="14">
        <v>0</v>
      </c>
      <c r="T44" s="12"/>
      <c r="U44" s="14">
        <f t="shared" si="2"/>
        <v>-42071254541</v>
      </c>
      <c r="V44" s="12"/>
      <c r="W44" s="15">
        <f t="shared" si="3"/>
        <v>3.095782796405111</v>
      </c>
    </row>
    <row r="45" spans="1:23" ht="21.75" customHeight="1" x14ac:dyDescent="0.2">
      <c r="A45" s="27" t="s">
        <v>55</v>
      </c>
      <c r="B45" s="27"/>
      <c r="D45" s="14">
        <v>0</v>
      </c>
      <c r="E45" s="12"/>
      <c r="F45" s="14">
        <v>-3295577928</v>
      </c>
      <c r="G45" s="12"/>
      <c r="H45" s="14">
        <v>0</v>
      </c>
      <c r="I45" s="12"/>
      <c r="J45" s="14">
        <f t="shared" si="0"/>
        <v>-3295577928</v>
      </c>
      <c r="K45" s="12"/>
      <c r="L45" s="15">
        <f t="shared" si="1"/>
        <v>-2.7295838004858983</v>
      </c>
      <c r="M45" s="12"/>
      <c r="N45" s="14">
        <v>0</v>
      </c>
      <c r="O45" s="12"/>
      <c r="P45" s="28">
        <v>-3295577928</v>
      </c>
      <c r="Q45" s="28"/>
      <c r="R45" s="12"/>
      <c r="S45" s="14">
        <v>0</v>
      </c>
      <c r="T45" s="12"/>
      <c r="U45" s="14">
        <f t="shared" si="2"/>
        <v>-3295577928</v>
      </c>
      <c r="V45" s="12"/>
      <c r="W45" s="15">
        <f t="shared" si="3"/>
        <v>0.24250271509665086</v>
      </c>
    </row>
    <row r="46" spans="1:23" ht="21.75" customHeight="1" x14ac:dyDescent="0.2">
      <c r="A46" s="27" t="s">
        <v>48</v>
      </c>
      <c r="B46" s="27"/>
      <c r="D46" s="14">
        <v>0</v>
      </c>
      <c r="E46" s="12"/>
      <c r="F46" s="14">
        <v>17669462609</v>
      </c>
      <c r="G46" s="12"/>
      <c r="H46" s="14">
        <v>0</v>
      </c>
      <c r="I46" s="12"/>
      <c r="J46" s="14">
        <f t="shared" si="0"/>
        <v>17669462609</v>
      </c>
      <c r="K46" s="12"/>
      <c r="L46" s="15">
        <f t="shared" si="1"/>
        <v>14.634847044896734</v>
      </c>
      <c r="M46" s="12"/>
      <c r="N46" s="14">
        <v>0</v>
      </c>
      <c r="O46" s="12"/>
      <c r="P46" s="28">
        <v>-3067224842</v>
      </c>
      <c r="Q46" s="28"/>
      <c r="R46" s="12"/>
      <c r="S46" s="14">
        <v>0</v>
      </c>
      <c r="T46" s="12"/>
      <c r="U46" s="14">
        <f t="shared" si="2"/>
        <v>-3067224842</v>
      </c>
      <c r="V46" s="12"/>
      <c r="W46" s="15">
        <f t="shared" si="3"/>
        <v>0.2256995186420292</v>
      </c>
    </row>
    <row r="47" spans="1:23" ht="21.75" customHeight="1" x14ac:dyDescent="0.2">
      <c r="A47" s="27" t="s">
        <v>37</v>
      </c>
      <c r="B47" s="27"/>
      <c r="D47" s="14">
        <v>0</v>
      </c>
      <c r="E47" s="12"/>
      <c r="F47" s="14">
        <v>17391898800</v>
      </c>
      <c r="G47" s="12"/>
      <c r="H47" s="14">
        <v>0</v>
      </c>
      <c r="I47" s="12"/>
      <c r="J47" s="14">
        <f t="shared" si="0"/>
        <v>17391898800</v>
      </c>
      <c r="K47" s="12"/>
      <c r="L47" s="15">
        <f t="shared" si="1"/>
        <v>14.404953019266046</v>
      </c>
      <c r="M47" s="12"/>
      <c r="N47" s="14">
        <v>0</v>
      </c>
      <c r="O47" s="12"/>
      <c r="P47" s="28">
        <v>-1603203840</v>
      </c>
      <c r="Q47" s="28"/>
      <c r="R47" s="12"/>
      <c r="S47" s="14">
        <v>0</v>
      </c>
      <c r="T47" s="12"/>
      <c r="U47" s="14">
        <f t="shared" si="2"/>
        <v>-1603203840</v>
      </c>
      <c r="V47" s="12"/>
      <c r="W47" s="15">
        <f t="shared" si="3"/>
        <v>0.11797059348838332</v>
      </c>
    </row>
    <row r="48" spans="1:23" ht="21.75" customHeight="1" x14ac:dyDescent="0.2">
      <c r="A48" s="27" t="s">
        <v>52</v>
      </c>
      <c r="B48" s="27"/>
      <c r="D48" s="14">
        <v>0</v>
      </c>
      <c r="E48" s="12"/>
      <c r="F48" s="14">
        <v>-7231505499</v>
      </c>
      <c r="G48" s="12"/>
      <c r="H48" s="14">
        <v>0</v>
      </c>
      <c r="I48" s="12"/>
      <c r="J48" s="14">
        <f t="shared" si="0"/>
        <v>-7231505499</v>
      </c>
      <c r="K48" s="12"/>
      <c r="L48" s="15">
        <f t="shared" si="1"/>
        <v>-5.9895413473576022</v>
      </c>
      <c r="M48" s="12"/>
      <c r="N48" s="14">
        <v>0</v>
      </c>
      <c r="O48" s="12"/>
      <c r="P48" s="28">
        <v>-7231505499</v>
      </c>
      <c r="Q48" s="28"/>
      <c r="R48" s="12"/>
      <c r="S48" s="14">
        <v>0</v>
      </c>
      <c r="T48" s="12"/>
      <c r="U48" s="14">
        <f t="shared" si="2"/>
        <v>-7231505499</v>
      </c>
      <c r="V48" s="12"/>
      <c r="W48" s="15">
        <f t="shared" si="3"/>
        <v>0.53212509491714888</v>
      </c>
    </row>
    <row r="49" spans="1:23" ht="21.75" customHeight="1" x14ac:dyDescent="0.2">
      <c r="A49" s="27" t="s">
        <v>43</v>
      </c>
      <c r="B49" s="27"/>
      <c r="D49" s="14">
        <v>0</v>
      </c>
      <c r="E49" s="12"/>
      <c r="F49" s="14">
        <v>-2528817194</v>
      </c>
      <c r="G49" s="12"/>
      <c r="H49" s="14">
        <v>0</v>
      </c>
      <c r="I49" s="12"/>
      <c r="J49" s="14">
        <f t="shared" si="0"/>
        <v>-2528817194</v>
      </c>
      <c r="K49" s="12"/>
      <c r="L49" s="15">
        <f t="shared" si="1"/>
        <v>-2.0945092478276259</v>
      </c>
      <c r="M49" s="12"/>
      <c r="N49" s="14">
        <v>0</v>
      </c>
      <c r="O49" s="12"/>
      <c r="P49" s="28">
        <v>-21256456917</v>
      </c>
      <c r="Q49" s="28"/>
      <c r="R49" s="12"/>
      <c r="S49" s="14">
        <v>0</v>
      </c>
      <c r="T49" s="12"/>
      <c r="U49" s="14">
        <f t="shared" si="2"/>
        <v>-21256456917</v>
      </c>
      <c r="V49" s="12"/>
      <c r="W49" s="15">
        <f t="shared" si="3"/>
        <v>1.5641409878102217</v>
      </c>
    </row>
    <row r="50" spans="1:23" ht="21.75" customHeight="1" x14ac:dyDescent="0.2">
      <c r="A50" s="27" t="s">
        <v>54</v>
      </c>
      <c r="B50" s="27"/>
      <c r="D50" s="14">
        <v>0</v>
      </c>
      <c r="E50" s="12"/>
      <c r="F50" s="14">
        <v>-2353334463</v>
      </c>
      <c r="G50" s="12"/>
      <c r="H50" s="14">
        <v>0</v>
      </c>
      <c r="I50" s="12"/>
      <c r="J50" s="14">
        <f t="shared" si="0"/>
        <v>-2353334463</v>
      </c>
      <c r="K50" s="12"/>
      <c r="L50" s="15">
        <f t="shared" si="1"/>
        <v>-1.9491645373496933</v>
      </c>
      <c r="M50" s="12"/>
      <c r="N50" s="14">
        <v>0</v>
      </c>
      <c r="O50" s="12"/>
      <c r="P50" s="28">
        <v>-2353334463</v>
      </c>
      <c r="Q50" s="28"/>
      <c r="R50" s="12"/>
      <c r="S50" s="14">
        <v>0</v>
      </c>
      <c r="T50" s="12"/>
      <c r="U50" s="14">
        <f t="shared" si="2"/>
        <v>-2353334463</v>
      </c>
      <c r="V50" s="12"/>
      <c r="W50" s="15">
        <f t="shared" si="3"/>
        <v>0.17316841211955672</v>
      </c>
    </row>
    <row r="51" spans="1:23" ht="21.75" customHeight="1" x14ac:dyDescent="0.2">
      <c r="A51" s="27" t="s">
        <v>56</v>
      </c>
      <c r="B51" s="27"/>
      <c r="D51" s="14">
        <v>0</v>
      </c>
      <c r="E51" s="12"/>
      <c r="F51" s="14">
        <v>-10680585300</v>
      </c>
      <c r="G51" s="12"/>
      <c r="H51" s="14">
        <v>0</v>
      </c>
      <c r="I51" s="12"/>
      <c r="J51" s="14">
        <f t="shared" si="0"/>
        <v>-10680585300</v>
      </c>
      <c r="K51" s="12"/>
      <c r="L51" s="15">
        <f t="shared" si="1"/>
        <v>-8.8462640700717241</v>
      </c>
      <c r="M51" s="12"/>
      <c r="N51" s="14">
        <v>0</v>
      </c>
      <c r="O51" s="12"/>
      <c r="P51" s="28">
        <v>-10680585300</v>
      </c>
      <c r="Q51" s="28"/>
      <c r="R51" s="12"/>
      <c r="S51" s="14">
        <v>0</v>
      </c>
      <c r="T51" s="12"/>
      <c r="U51" s="14">
        <f t="shared" si="2"/>
        <v>-10680585300</v>
      </c>
      <c r="V51" s="12"/>
      <c r="W51" s="15">
        <f t="shared" si="3"/>
        <v>0.78592313416882953</v>
      </c>
    </row>
    <row r="52" spans="1:23" ht="21.75" customHeight="1" x14ac:dyDescent="0.2">
      <c r="A52" s="27" t="s">
        <v>53</v>
      </c>
      <c r="B52" s="27"/>
      <c r="D52" s="14">
        <v>0</v>
      </c>
      <c r="E52" s="12"/>
      <c r="F52" s="14">
        <v>1277206183</v>
      </c>
      <c r="G52" s="12"/>
      <c r="H52" s="14">
        <v>0</v>
      </c>
      <c r="I52" s="12"/>
      <c r="J52" s="14">
        <f t="shared" si="0"/>
        <v>1277206183</v>
      </c>
      <c r="K52" s="12"/>
      <c r="L52" s="15">
        <f t="shared" si="1"/>
        <v>1.0578543075487026</v>
      </c>
      <c r="M52" s="12"/>
      <c r="N52" s="14">
        <v>0</v>
      </c>
      <c r="O52" s="12"/>
      <c r="P52" s="28">
        <v>1277206183</v>
      </c>
      <c r="Q52" s="28"/>
      <c r="R52" s="12"/>
      <c r="S52" s="14">
        <v>0</v>
      </c>
      <c r="T52" s="12"/>
      <c r="U52" s="14">
        <f t="shared" si="2"/>
        <v>1277206183</v>
      </c>
      <c r="V52" s="12"/>
      <c r="W52" s="15">
        <f t="shared" si="3"/>
        <v>-9.3982291993226968E-2</v>
      </c>
    </row>
    <row r="53" spans="1:23" ht="21.75" customHeight="1" x14ac:dyDescent="0.2">
      <c r="A53" s="29" t="s">
        <v>41</v>
      </c>
      <c r="B53" s="29"/>
      <c r="D53" s="16">
        <v>0</v>
      </c>
      <c r="E53" s="12"/>
      <c r="F53" s="16">
        <v>279138127</v>
      </c>
      <c r="G53" s="12"/>
      <c r="H53" s="16">
        <v>0</v>
      </c>
      <c r="I53" s="12"/>
      <c r="J53" s="14">
        <f t="shared" si="0"/>
        <v>279138127</v>
      </c>
      <c r="K53" s="12"/>
      <c r="L53" s="15">
        <f t="shared" si="1"/>
        <v>0.23119796472832044</v>
      </c>
      <c r="M53" s="12"/>
      <c r="N53" s="16">
        <v>0</v>
      </c>
      <c r="O53" s="12"/>
      <c r="P53" s="28">
        <v>-31913492438</v>
      </c>
      <c r="Q53" s="30"/>
      <c r="R53" s="12"/>
      <c r="S53" s="16">
        <v>0</v>
      </c>
      <c r="T53" s="12"/>
      <c r="U53" s="14">
        <f t="shared" si="2"/>
        <v>-31913492438</v>
      </c>
      <c r="V53" s="12"/>
      <c r="W53" s="15">
        <f t="shared" si="3"/>
        <v>2.3483312285466416</v>
      </c>
    </row>
    <row r="54" spans="1:23" ht="21.75" customHeight="1" x14ac:dyDescent="0.2">
      <c r="A54" s="26" t="s">
        <v>57</v>
      </c>
      <c r="B54" s="26"/>
      <c r="D54" s="17">
        <v>114409657824</v>
      </c>
      <c r="E54" s="12"/>
      <c r="F54" s="17">
        <v>78589157587</v>
      </c>
      <c r="G54" s="12"/>
      <c r="H54" s="17">
        <f>SUM(H9:H53)</f>
        <v>-72451229185</v>
      </c>
      <c r="I54" s="12"/>
      <c r="J54" s="17">
        <f>SUM(J9:J53)</f>
        <v>120547586226</v>
      </c>
      <c r="K54" s="12"/>
      <c r="L54" s="18">
        <f>SUM(L9:L53)</f>
        <v>99.844320401142895</v>
      </c>
      <c r="M54" s="12"/>
      <c r="N54" s="17">
        <v>650181304769</v>
      </c>
      <c r="O54" s="12"/>
      <c r="P54" s="12"/>
      <c r="Q54" s="17">
        <f>SUM(P9:Q53)</f>
        <v>-1837585652371</v>
      </c>
      <c r="R54" s="12"/>
      <c r="S54" s="17">
        <v>-181057695098</v>
      </c>
      <c r="T54" s="12"/>
      <c r="U54" s="17">
        <f>SUM(U9:U53)</f>
        <v>-1368462042700</v>
      </c>
      <c r="V54" s="12"/>
      <c r="W54" s="18">
        <f>SUM(W9:W53)</f>
        <v>100.6972883396065</v>
      </c>
    </row>
    <row r="55" spans="1:23" x14ac:dyDescent="0.2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2">
      <c r="D56" s="20"/>
      <c r="E56" s="12"/>
      <c r="F56" s="20"/>
      <c r="G56" s="12"/>
      <c r="H56" s="20"/>
      <c r="I56" s="12"/>
      <c r="J56" s="12"/>
      <c r="K56" s="12"/>
      <c r="L56" s="12"/>
      <c r="M56" s="12"/>
      <c r="N56" s="20"/>
      <c r="O56" s="12"/>
      <c r="P56" s="12"/>
      <c r="Q56" s="19"/>
      <c r="R56" s="12"/>
      <c r="S56" s="20"/>
      <c r="T56" s="12"/>
      <c r="U56" s="12"/>
      <c r="V56" s="12"/>
      <c r="W56" s="12"/>
    </row>
    <row r="57" spans="1:23" x14ac:dyDescent="0.2">
      <c r="D57" s="12"/>
      <c r="E57" s="12"/>
      <c r="F57" s="12"/>
      <c r="G57" s="12"/>
      <c r="H57" s="20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2">
      <c r="H58" s="19"/>
    </row>
    <row r="59" spans="1:23" x14ac:dyDescent="0.2">
      <c r="H59" s="19"/>
    </row>
    <row r="60" spans="1:23" x14ac:dyDescent="0.2">
      <c r="H60" s="19"/>
    </row>
    <row r="61" spans="1:23" x14ac:dyDescent="0.2">
      <c r="H61" s="19"/>
    </row>
    <row r="62" spans="1:23" x14ac:dyDescent="0.2">
      <c r="H62" s="19"/>
    </row>
    <row r="63" spans="1:23" x14ac:dyDescent="0.2">
      <c r="H63" s="19"/>
    </row>
  </sheetData>
  <mergeCells count="10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14.45" customHeight="1" x14ac:dyDescent="0.2">
      <c r="A5" s="1" t="s">
        <v>101</v>
      </c>
      <c r="B5" s="36" t="s">
        <v>102</v>
      </c>
      <c r="C5" s="36"/>
      <c r="D5" s="36"/>
      <c r="E5" s="36"/>
      <c r="F5" s="36"/>
      <c r="G5" s="36"/>
      <c r="H5" s="36"/>
      <c r="I5" s="36"/>
      <c r="J5" s="36"/>
    </row>
    <row r="6" spans="1:10" ht="14.45" customHeight="1" x14ac:dyDescent="0.2">
      <c r="D6" s="31" t="s">
        <v>88</v>
      </c>
      <c r="E6" s="31"/>
      <c r="F6" s="31"/>
      <c r="H6" s="31" t="s">
        <v>89</v>
      </c>
      <c r="I6" s="31"/>
      <c r="J6" s="31"/>
    </row>
    <row r="7" spans="1:10" ht="36.4" customHeight="1" x14ac:dyDescent="0.2">
      <c r="A7" s="31" t="s">
        <v>103</v>
      </c>
      <c r="B7" s="31"/>
      <c r="D7" s="10" t="s">
        <v>104</v>
      </c>
      <c r="E7" s="3"/>
      <c r="F7" s="10" t="s">
        <v>105</v>
      </c>
      <c r="H7" s="10" t="s">
        <v>104</v>
      </c>
      <c r="I7" s="3"/>
      <c r="J7" s="10" t="s">
        <v>105</v>
      </c>
    </row>
    <row r="8" spans="1:10" ht="21.75" customHeight="1" x14ac:dyDescent="0.2">
      <c r="A8" s="32" t="s">
        <v>65</v>
      </c>
      <c r="B8" s="32"/>
      <c r="D8" s="11">
        <v>270533</v>
      </c>
      <c r="E8" s="12"/>
      <c r="F8" s="13">
        <f>D8/D$14*100</f>
        <v>1.039208610681116</v>
      </c>
      <c r="G8" s="12"/>
      <c r="H8" s="11">
        <v>145975910</v>
      </c>
      <c r="I8" s="12"/>
      <c r="J8" s="13">
        <f>H8/H$14*100</f>
        <v>14.284712569194408</v>
      </c>
    </row>
    <row r="9" spans="1:10" ht="21.75" customHeight="1" x14ac:dyDescent="0.2">
      <c r="A9" s="27" t="s">
        <v>66</v>
      </c>
      <c r="B9" s="27"/>
      <c r="D9" s="14">
        <v>62</v>
      </c>
      <c r="E9" s="12"/>
      <c r="F9" s="15">
        <f t="shared" ref="F9:F13" si="0">D9/D$14*100</f>
        <v>2.3816293709909398E-4</v>
      </c>
      <c r="G9" s="12"/>
      <c r="H9" s="14">
        <v>2007</v>
      </c>
      <c r="I9" s="12"/>
      <c r="J9" s="15">
        <f t="shared" ref="J9:J13" si="1">H9/H$14*100</f>
        <v>1.9639828329464211E-4</v>
      </c>
    </row>
    <row r="10" spans="1:10" ht="21.75" customHeight="1" x14ac:dyDescent="0.2">
      <c r="A10" s="27" t="s">
        <v>67</v>
      </c>
      <c r="B10" s="27"/>
      <c r="D10" s="14">
        <v>179428</v>
      </c>
      <c r="E10" s="12"/>
      <c r="F10" s="15">
        <f t="shared" si="0"/>
        <v>0.68924353996477794</v>
      </c>
      <c r="G10" s="12"/>
      <c r="H10" s="14">
        <v>471596</v>
      </c>
      <c r="I10" s="12"/>
      <c r="J10" s="15">
        <f t="shared" si="1"/>
        <v>4.6148801598714519E-2</v>
      </c>
    </row>
    <row r="11" spans="1:10" ht="21.75" customHeight="1" x14ac:dyDescent="0.2">
      <c r="A11" s="27" t="s">
        <v>68</v>
      </c>
      <c r="B11" s="27"/>
      <c r="D11" s="14">
        <v>2316</v>
      </c>
      <c r="E11" s="12"/>
      <c r="F11" s="15">
        <f t="shared" si="0"/>
        <v>8.8965381019597035E-3</v>
      </c>
      <c r="G11" s="12"/>
      <c r="H11" s="14">
        <v>9272</v>
      </c>
      <c r="I11" s="12"/>
      <c r="J11" s="15">
        <f t="shared" si="1"/>
        <v>9.0732679756249204E-4</v>
      </c>
    </row>
    <row r="12" spans="1:10" ht="21.75" customHeight="1" x14ac:dyDescent="0.2">
      <c r="A12" s="27" t="s">
        <v>70</v>
      </c>
      <c r="B12" s="27"/>
      <c r="D12" s="14">
        <v>3939</v>
      </c>
      <c r="E12" s="12"/>
      <c r="F12" s="15">
        <f t="shared" si="0"/>
        <v>1.5131029181182762E-2</v>
      </c>
      <c r="G12" s="12"/>
      <c r="H12" s="14">
        <v>7861</v>
      </c>
      <c r="I12" s="12"/>
      <c r="J12" s="15">
        <f t="shared" si="1"/>
        <v>7.6925107373153041E-4</v>
      </c>
    </row>
    <row r="13" spans="1:10" ht="21.75" customHeight="1" x14ac:dyDescent="0.2">
      <c r="A13" s="29" t="s">
        <v>72</v>
      </c>
      <c r="B13" s="29"/>
      <c r="D13" s="16">
        <v>25576320</v>
      </c>
      <c r="E13" s="12"/>
      <c r="F13" s="15">
        <f t="shared" si="0"/>
        <v>98.247282119133857</v>
      </c>
      <c r="G13" s="12"/>
      <c r="H13" s="16">
        <v>875436380</v>
      </c>
      <c r="I13" s="12"/>
      <c r="J13" s="15">
        <f t="shared" si="1"/>
        <v>85.667265653052297</v>
      </c>
    </row>
    <row r="14" spans="1:10" ht="21.75" customHeight="1" x14ac:dyDescent="0.2">
      <c r="A14" s="26" t="s">
        <v>57</v>
      </c>
      <c r="B14" s="26"/>
      <c r="D14" s="17">
        <v>26032598</v>
      </c>
      <c r="E14" s="12"/>
      <c r="F14" s="17">
        <f>SUM(F8:F13)</f>
        <v>99.999999999999986</v>
      </c>
      <c r="G14" s="12"/>
      <c r="H14" s="17">
        <v>1021903026</v>
      </c>
      <c r="I14" s="12"/>
      <c r="J14" s="17">
        <f>SUM(J8:J13)</f>
        <v>100.00000000000001</v>
      </c>
    </row>
    <row r="15" spans="1:10" x14ac:dyDescent="0.2">
      <c r="D15" s="12"/>
      <c r="E15" s="12"/>
      <c r="F15" s="12"/>
      <c r="G15" s="12"/>
      <c r="H15" s="12"/>
      <c r="I15" s="12"/>
      <c r="J15" s="12"/>
    </row>
    <row r="16" spans="1:10" x14ac:dyDescent="0.2">
      <c r="D16" s="12"/>
      <c r="E16" s="12"/>
      <c r="F16" s="12"/>
      <c r="G16" s="12"/>
      <c r="H16" s="12"/>
      <c r="I16" s="12"/>
      <c r="J16" s="12"/>
    </row>
    <row r="17" spans="4:10" x14ac:dyDescent="0.2">
      <c r="D17" s="12"/>
      <c r="E17" s="12"/>
      <c r="F17" s="12"/>
      <c r="G17" s="12"/>
      <c r="H17" s="12"/>
      <c r="I17" s="12"/>
      <c r="J17" s="12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6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35" t="s">
        <v>0</v>
      </c>
      <c r="B1" s="35"/>
      <c r="C1" s="35"/>
      <c r="D1" s="35"/>
      <c r="E1" s="35"/>
      <c r="F1" s="35"/>
    </row>
    <row r="2" spans="1:8" ht="21.75" customHeight="1" x14ac:dyDescent="0.2">
      <c r="A2" s="35" t="s">
        <v>73</v>
      </c>
      <c r="B2" s="35"/>
      <c r="C2" s="35"/>
      <c r="D2" s="35"/>
      <c r="E2" s="35"/>
      <c r="F2" s="35"/>
    </row>
    <row r="3" spans="1:8" ht="21.75" customHeight="1" x14ac:dyDescent="0.2">
      <c r="A3" s="35" t="s">
        <v>2</v>
      </c>
      <c r="B3" s="35"/>
      <c r="C3" s="35"/>
      <c r="D3" s="35"/>
      <c r="E3" s="35"/>
      <c r="F3" s="35"/>
    </row>
    <row r="4" spans="1:8" ht="14.45" customHeight="1" x14ac:dyDescent="0.2"/>
    <row r="5" spans="1:8" ht="29.1" customHeight="1" x14ac:dyDescent="0.2">
      <c r="A5" s="1" t="s">
        <v>106</v>
      </c>
      <c r="B5" s="36" t="s">
        <v>84</v>
      </c>
      <c r="C5" s="36"/>
      <c r="D5" s="36"/>
      <c r="E5" s="36"/>
      <c r="F5" s="36"/>
    </row>
    <row r="6" spans="1:8" ht="14.45" customHeight="1" x14ac:dyDescent="0.2">
      <c r="D6" s="2" t="s">
        <v>88</v>
      </c>
      <c r="F6" s="2" t="s">
        <v>9</v>
      </c>
    </row>
    <row r="7" spans="1:8" ht="14.45" customHeight="1" x14ac:dyDescent="0.2">
      <c r="A7" s="31" t="s">
        <v>84</v>
      </c>
      <c r="B7" s="31"/>
      <c r="D7" s="4" t="s">
        <v>62</v>
      </c>
      <c r="F7" s="4" t="s">
        <v>62</v>
      </c>
    </row>
    <row r="8" spans="1:8" ht="21.75" customHeight="1" x14ac:dyDescent="0.2">
      <c r="A8" s="32" t="s">
        <v>84</v>
      </c>
      <c r="B8" s="32"/>
      <c r="D8" s="11">
        <v>479629</v>
      </c>
      <c r="E8" s="12"/>
      <c r="F8" s="11">
        <v>8209811277</v>
      </c>
      <c r="G8" s="12"/>
      <c r="H8" s="12"/>
    </row>
    <row r="9" spans="1:8" ht="21.75" customHeight="1" x14ac:dyDescent="0.2">
      <c r="A9" s="27" t="s">
        <v>107</v>
      </c>
      <c r="B9" s="27"/>
      <c r="D9" s="14">
        <v>0</v>
      </c>
      <c r="E9" s="12"/>
      <c r="F9" s="14">
        <v>639</v>
      </c>
      <c r="G9" s="12"/>
      <c r="H9" s="12"/>
    </row>
    <row r="10" spans="1:8" ht="21.75" customHeight="1" x14ac:dyDescent="0.2">
      <c r="A10" s="29" t="s">
        <v>108</v>
      </c>
      <c r="B10" s="29"/>
      <c r="D10" s="16">
        <v>161449130</v>
      </c>
      <c r="E10" s="12"/>
      <c r="F10" s="16">
        <v>244337291</v>
      </c>
      <c r="G10" s="12"/>
      <c r="H10" s="12"/>
    </row>
    <row r="11" spans="1:8" ht="21.75" customHeight="1" x14ac:dyDescent="0.2">
      <c r="A11" s="26" t="s">
        <v>57</v>
      </c>
      <c r="B11" s="26"/>
      <c r="D11" s="17">
        <v>161928759</v>
      </c>
      <c r="E11" s="12"/>
      <c r="F11" s="17">
        <v>8454149207</v>
      </c>
      <c r="G11" s="12"/>
      <c r="H11" s="12"/>
    </row>
    <row r="12" spans="1:8" x14ac:dyDescent="0.2">
      <c r="D12" s="12"/>
      <c r="E12" s="12"/>
      <c r="F12" s="12"/>
      <c r="G12" s="12"/>
      <c r="H12" s="12"/>
    </row>
    <row r="13" spans="1:8" x14ac:dyDescent="0.2">
      <c r="D13" s="12"/>
      <c r="E13" s="12"/>
      <c r="F13" s="12"/>
      <c r="G13" s="12"/>
      <c r="H13" s="12"/>
    </row>
    <row r="14" spans="1:8" x14ac:dyDescent="0.2">
      <c r="D14" s="12"/>
      <c r="E14" s="12"/>
      <c r="F14" s="12"/>
      <c r="G14" s="12"/>
      <c r="H14" s="12"/>
    </row>
    <row r="15" spans="1:8" x14ac:dyDescent="0.2">
      <c r="D15" s="12"/>
      <c r="E15" s="12"/>
      <c r="F15" s="12"/>
      <c r="G15" s="12"/>
      <c r="H15" s="12"/>
    </row>
    <row r="16" spans="1:8" x14ac:dyDescent="0.2">
      <c r="D16" s="12"/>
      <c r="E16" s="12"/>
      <c r="F16" s="12"/>
      <c r="G16" s="12"/>
      <c r="H16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8"/>
  <sheetViews>
    <sheetView rightToLeft="1" topLeftCell="A34" workbookViewId="0">
      <selection activeCell="K35" sqref="K3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36" t="s">
        <v>91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14.45" customHeight="1" x14ac:dyDescent="0.2">
      <c r="A6" s="31" t="s">
        <v>58</v>
      </c>
      <c r="C6" s="31" t="s">
        <v>109</v>
      </c>
      <c r="D6" s="31"/>
      <c r="E6" s="31"/>
      <c r="F6" s="31"/>
      <c r="G6" s="31"/>
      <c r="I6" s="31" t="s">
        <v>88</v>
      </c>
      <c r="J6" s="31"/>
      <c r="K6" s="31"/>
      <c r="L6" s="31"/>
      <c r="M6" s="31"/>
      <c r="O6" s="31" t="s">
        <v>89</v>
      </c>
      <c r="P6" s="31"/>
      <c r="Q6" s="31"/>
      <c r="R6" s="31"/>
      <c r="S6" s="31"/>
    </row>
    <row r="7" spans="1:19" ht="29.1" customHeight="1" x14ac:dyDescent="0.2">
      <c r="A7" s="31"/>
      <c r="C7" s="10" t="s">
        <v>110</v>
      </c>
      <c r="D7" s="3"/>
      <c r="E7" s="10" t="s">
        <v>111</v>
      </c>
      <c r="F7" s="3"/>
      <c r="G7" s="10" t="s">
        <v>112</v>
      </c>
      <c r="I7" s="10" t="s">
        <v>113</v>
      </c>
      <c r="J7" s="3"/>
      <c r="K7" s="10" t="s">
        <v>114</v>
      </c>
      <c r="L7" s="3"/>
      <c r="M7" s="10" t="s">
        <v>115</v>
      </c>
      <c r="O7" s="10" t="s">
        <v>113</v>
      </c>
      <c r="P7" s="3"/>
      <c r="Q7" s="10" t="s">
        <v>114</v>
      </c>
      <c r="R7" s="3"/>
      <c r="S7" s="10" t="s">
        <v>115</v>
      </c>
    </row>
    <row r="8" spans="1:19" ht="21.75" customHeight="1" x14ac:dyDescent="0.2">
      <c r="A8" s="5" t="s">
        <v>47</v>
      </c>
      <c r="C8" s="21" t="s">
        <v>116</v>
      </c>
      <c r="D8" s="12"/>
      <c r="E8" s="11">
        <v>13157782</v>
      </c>
      <c r="F8" s="12"/>
      <c r="G8" s="11">
        <v>1050</v>
      </c>
      <c r="H8" s="12"/>
      <c r="I8" s="11">
        <v>0</v>
      </c>
      <c r="J8" s="12"/>
      <c r="K8" s="11">
        <v>0</v>
      </c>
      <c r="L8" s="12"/>
      <c r="M8" s="11">
        <v>0</v>
      </c>
      <c r="N8" s="12"/>
      <c r="O8" s="11">
        <v>13815671100</v>
      </c>
      <c r="P8" s="12"/>
      <c r="Q8" s="11">
        <v>0</v>
      </c>
      <c r="R8" s="12"/>
      <c r="S8" s="11">
        <v>13815671100</v>
      </c>
    </row>
    <row r="9" spans="1:19" ht="21.75" customHeight="1" x14ac:dyDescent="0.2">
      <c r="A9" s="6" t="s">
        <v>26</v>
      </c>
      <c r="C9" s="22" t="s">
        <v>117</v>
      </c>
      <c r="D9" s="12"/>
      <c r="E9" s="14">
        <v>41060833</v>
      </c>
      <c r="F9" s="12"/>
      <c r="G9" s="14">
        <v>1000</v>
      </c>
      <c r="H9" s="12"/>
      <c r="I9" s="14">
        <v>0</v>
      </c>
      <c r="J9" s="12"/>
      <c r="K9" s="14">
        <v>0</v>
      </c>
      <c r="L9" s="12"/>
      <c r="M9" s="14">
        <v>0</v>
      </c>
      <c r="N9" s="12"/>
      <c r="O9" s="14">
        <v>41060833000</v>
      </c>
      <c r="P9" s="12"/>
      <c r="Q9" s="14">
        <v>0</v>
      </c>
      <c r="R9" s="12"/>
      <c r="S9" s="14">
        <v>41060833000</v>
      </c>
    </row>
    <row r="10" spans="1:19" ht="21.75" customHeight="1" x14ac:dyDescent="0.2">
      <c r="A10" s="6" t="s">
        <v>100</v>
      </c>
      <c r="C10" s="22" t="s">
        <v>118</v>
      </c>
      <c r="D10" s="12"/>
      <c r="E10" s="14">
        <v>5216001</v>
      </c>
      <c r="F10" s="12"/>
      <c r="G10" s="14">
        <v>360</v>
      </c>
      <c r="H10" s="12"/>
      <c r="I10" s="14">
        <v>0</v>
      </c>
      <c r="J10" s="12"/>
      <c r="K10" s="14">
        <v>0</v>
      </c>
      <c r="L10" s="12"/>
      <c r="M10" s="14">
        <v>0</v>
      </c>
      <c r="N10" s="12"/>
      <c r="O10" s="14">
        <v>1877760360</v>
      </c>
      <c r="P10" s="12"/>
      <c r="Q10" s="14">
        <v>70555267</v>
      </c>
      <c r="R10" s="12"/>
      <c r="S10" s="14">
        <v>1807205093</v>
      </c>
    </row>
    <row r="11" spans="1:19" ht="21.75" customHeight="1" x14ac:dyDescent="0.2">
      <c r="A11" s="6" t="s">
        <v>34</v>
      </c>
      <c r="C11" s="22" t="s">
        <v>119</v>
      </c>
      <c r="D11" s="12"/>
      <c r="E11" s="14">
        <v>15497424</v>
      </c>
      <c r="F11" s="12"/>
      <c r="G11" s="14">
        <v>2390</v>
      </c>
      <c r="H11" s="12"/>
      <c r="I11" s="14">
        <v>0</v>
      </c>
      <c r="J11" s="12"/>
      <c r="K11" s="14">
        <v>0</v>
      </c>
      <c r="L11" s="12"/>
      <c r="M11" s="14">
        <v>0</v>
      </c>
      <c r="N11" s="12"/>
      <c r="O11" s="14">
        <v>37038843360</v>
      </c>
      <c r="P11" s="12"/>
      <c r="Q11" s="14">
        <v>0</v>
      </c>
      <c r="R11" s="12"/>
      <c r="S11" s="14">
        <v>37038843360</v>
      </c>
    </row>
    <row r="12" spans="1:19" ht="21.75" customHeight="1" x14ac:dyDescent="0.2">
      <c r="A12" s="6" t="s">
        <v>46</v>
      </c>
      <c r="C12" s="22" t="s">
        <v>118</v>
      </c>
      <c r="D12" s="12"/>
      <c r="E12" s="14">
        <v>60844413</v>
      </c>
      <c r="F12" s="12"/>
      <c r="G12" s="14">
        <v>370</v>
      </c>
      <c r="H12" s="12"/>
      <c r="I12" s="14">
        <v>0</v>
      </c>
      <c r="J12" s="12"/>
      <c r="K12" s="14">
        <v>0</v>
      </c>
      <c r="L12" s="12"/>
      <c r="M12" s="14">
        <v>0</v>
      </c>
      <c r="N12" s="12"/>
      <c r="O12" s="14">
        <v>22512432810</v>
      </c>
      <c r="P12" s="12"/>
      <c r="Q12" s="14">
        <v>0</v>
      </c>
      <c r="R12" s="12"/>
      <c r="S12" s="14">
        <v>22512432810</v>
      </c>
    </row>
    <row r="13" spans="1:19" ht="21.75" customHeight="1" x14ac:dyDescent="0.2">
      <c r="A13" s="6" t="s">
        <v>44</v>
      </c>
      <c r="C13" s="22" t="s">
        <v>118</v>
      </c>
      <c r="D13" s="12"/>
      <c r="E13" s="14">
        <v>66300000</v>
      </c>
      <c r="F13" s="12"/>
      <c r="G13" s="14">
        <v>115</v>
      </c>
      <c r="H13" s="12"/>
      <c r="I13" s="14">
        <v>0</v>
      </c>
      <c r="J13" s="12"/>
      <c r="K13" s="14">
        <v>0</v>
      </c>
      <c r="L13" s="12"/>
      <c r="M13" s="14">
        <v>0</v>
      </c>
      <c r="N13" s="12"/>
      <c r="O13" s="14">
        <v>7624500000</v>
      </c>
      <c r="P13" s="12"/>
      <c r="Q13" s="14">
        <v>276797030</v>
      </c>
      <c r="R13" s="12"/>
      <c r="S13" s="14">
        <v>7347702970</v>
      </c>
    </row>
    <row r="14" spans="1:19" ht="21.75" customHeight="1" x14ac:dyDescent="0.2">
      <c r="A14" s="6" t="s">
        <v>32</v>
      </c>
      <c r="C14" s="22" t="s">
        <v>116</v>
      </c>
      <c r="D14" s="12"/>
      <c r="E14" s="14">
        <v>29116440</v>
      </c>
      <c r="F14" s="12"/>
      <c r="G14" s="14">
        <v>2000</v>
      </c>
      <c r="H14" s="12"/>
      <c r="I14" s="14">
        <v>0</v>
      </c>
      <c r="J14" s="12"/>
      <c r="K14" s="14">
        <v>0</v>
      </c>
      <c r="L14" s="12"/>
      <c r="M14" s="14">
        <v>0</v>
      </c>
      <c r="N14" s="12"/>
      <c r="O14" s="14">
        <v>58232880000</v>
      </c>
      <c r="P14" s="12"/>
      <c r="Q14" s="14">
        <v>1628349507</v>
      </c>
      <c r="R14" s="12"/>
      <c r="S14" s="14">
        <v>56604530493</v>
      </c>
    </row>
    <row r="15" spans="1:19" ht="21.75" customHeight="1" x14ac:dyDescent="0.2">
      <c r="A15" s="6" t="s">
        <v>35</v>
      </c>
      <c r="C15" s="22" t="s">
        <v>118</v>
      </c>
      <c r="D15" s="12"/>
      <c r="E15" s="14">
        <v>10359467</v>
      </c>
      <c r="F15" s="12"/>
      <c r="G15" s="14">
        <v>2070</v>
      </c>
      <c r="H15" s="12"/>
      <c r="I15" s="14">
        <v>0</v>
      </c>
      <c r="J15" s="12"/>
      <c r="K15" s="14">
        <v>0</v>
      </c>
      <c r="L15" s="12"/>
      <c r="M15" s="14">
        <v>0</v>
      </c>
      <c r="N15" s="12"/>
      <c r="O15" s="14">
        <v>21444096690</v>
      </c>
      <c r="P15" s="12"/>
      <c r="Q15" s="14">
        <v>819339663</v>
      </c>
      <c r="R15" s="12"/>
      <c r="S15" s="14">
        <v>20624757027</v>
      </c>
    </row>
    <row r="16" spans="1:19" ht="21.75" customHeight="1" x14ac:dyDescent="0.2">
      <c r="A16" s="6" t="s">
        <v>20</v>
      </c>
      <c r="C16" s="22" t="s">
        <v>117</v>
      </c>
      <c r="D16" s="12"/>
      <c r="E16" s="14">
        <v>21270877</v>
      </c>
      <c r="F16" s="12"/>
      <c r="G16" s="14">
        <v>1997</v>
      </c>
      <c r="H16" s="12"/>
      <c r="I16" s="14">
        <v>0</v>
      </c>
      <c r="J16" s="12"/>
      <c r="K16" s="14">
        <v>0</v>
      </c>
      <c r="L16" s="12"/>
      <c r="M16" s="14">
        <v>0</v>
      </c>
      <c r="N16" s="12"/>
      <c r="O16" s="14">
        <v>42477941369</v>
      </c>
      <c r="P16" s="12"/>
      <c r="Q16" s="14">
        <v>994466855</v>
      </c>
      <c r="R16" s="12"/>
      <c r="S16" s="14">
        <v>41483474514</v>
      </c>
    </row>
    <row r="17" spans="1:19" ht="21.75" customHeight="1" x14ac:dyDescent="0.2">
      <c r="A17" s="6" t="s">
        <v>40</v>
      </c>
      <c r="C17" s="22" t="s">
        <v>120</v>
      </c>
      <c r="D17" s="12"/>
      <c r="E17" s="14">
        <v>124051883</v>
      </c>
      <c r="F17" s="12"/>
      <c r="G17" s="14">
        <v>280</v>
      </c>
      <c r="H17" s="12"/>
      <c r="I17" s="14">
        <v>0</v>
      </c>
      <c r="J17" s="12"/>
      <c r="K17" s="14">
        <v>0</v>
      </c>
      <c r="L17" s="12"/>
      <c r="M17" s="14">
        <v>0</v>
      </c>
      <c r="N17" s="12"/>
      <c r="O17" s="14">
        <v>34734527240</v>
      </c>
      <c r="P17" s="12"/>
      <c r="Q17" s="14">
        <v>212805136</v>
      </c>
      <c r="R17" s="12"/>
      <c r="S17" s="14">
        <v>34521722104</v>
      </c>
    </row>
    <row r="18" spans="1:19" ht="21.75" customHeight="1" x14ac:dyDescent="0.2">
      <c r="A18" s="6" t="s">
        <v>50</v>
      </c>
      <c r="C18" s="22" t="s">
        <v>121</v>
      </c>
      <c r="D18" s="12"/>
      <c r="E18" s="14">
        <v>14707675</v>
      </c>
      <c r="F18" s="12"/>
      <c r="G18" s="14">
        <v>1400</v>
      </c>
      <c r="H18" s="12"/>
      <c r="I18" s="14">
        <v>0</v>
      </c>
      <c r="J18" s="12"/>
      <c r="K18" s="14">
        <v>0</v>
      </c>
      <c r="L18" s="12"/>
      <c r="M18" s="14">
        <v>0</v>
      </c>
      <c r="N18" s="12"/>
      <c r="O18" s="14">
        <v>20590745000</v>
      </c>
      <c r="P18" s="12"/>
      <c r="Q18" s="14">
        <v>838781991</v>
      </c>
      <c r="R18" s="12"/>
      <c r="S18" s="14">
        <v>19751963009</v>
      </c>
    </row>
    <row r="19" spans="1:19" ht="21.75" customHeight="1" x14ac:dyDescent="0.2">
      <c r="A19" s="6" t="s">
        <v>45</v>
      </c>
      <c r="C19" s="22" t="s">
        <v>122</v>
      </c>
      <c r="D19" s="12"/>
      <c r="E19" s="14">
        <v>4607501</v>
      </c>
      <c r="F19" s="12"/>
      <c r="G19" s="14">
        <v>1940</v>
      </c>
      <c r="H19" s="12"/>
      <c r="I19" s="14">
        <v>0</v>
      </c>
      <c r="J19" s="12"/>
      <c r="K19" s="14">
        <v>0</v>
      </c>
      <c r="L19" s="12"/>
      <c r="M19" s="14">
        <v>0</v>
      </c>
      <c r="N19" s="12"/>
      <c r="O19" s="14">
        <v>8938551940</v>
      </c>
      <c r="P19" s="12"/>
      <c r="Q19" s="14">
        <v>746282114</v>
      </c>
      <c r="R19" s="12"/>
      <c r="S19" s="14">
        <v>8192269826</v>
      </c>
    </row>
    <row r="20" spans="1:19" ht="21.75" customHeight="1" x14ac:dyDescent="0.2">
      <c r="A20" s="6" t="s">
        <v>49</v>
      </c>
      <c r="C20" s="22" t="s">
        <v>117</v>
      </c>
      <c r="D20" s="12"/>
      <c r="E20" s="14">
        <v>26431351</v>
      </c>
      <c r="F20" s="12"/>
      <c r="G20" s="14">
        <v>800</v>
      </c>
      <c r="H20" s="12"/>
      <c r="I20" s="14">
        <v>0</v>
      </c>
      <c r="J20" s="12"/>
      <c r="K20" s="14">
        <v>0</v>
      </c>
      <c r="L20" s="12"/>
      <c r="M20" s="14">
        <v>0</v>
      </c>
      <c r="N20" s="12"/>
      <c r="O20" s="14">
        <v>21145080800</v>
      </c>
      <c r="P20" s="12"/>
      <c r="Q20" s="14">
        <v>313894587</v>
      </c>
      <c r="R20" s="12"/>
      <c r="S20" s="14">
        <v>20831186213</v>
      </c>
    </row>
    <row r="21" spans="1:19" ht="21.75" customHeight="1" x14ac:dyDescent="0.2">
      <c r="A21" s="6" t="s">
        <v>24</v>
      </c>
      <c r="C21" s="22" t="s">
        <v>123</v>
      </c>
      <c r="D21" s="12"/>
      <c r="E21" s="14">
        <v>66893729</v>
      </c>
      <c r="F21" s="12"/>
      <c r="G21" s="14">
        <v>1624</v>
      </c>
      <c r="H21" s="12"/>
      <c r="I21" s="14">
        <v>0</v>
      </c>
      <c r="J21" s="12"/>
      <c r="K21" s="14">
        <v>0</v>
      </c>
      <c r="L21" s="12"/>
      <c r="M21" s="14">
        <v>0</v>
      </c>
      <c r="N21" s="12"/>
      <c r="O21" s="14">
        <v>108635415896</v>
      </c>
      <c r="P21" s="12"/>
      <c r="Q21" s="14">
        <v>315219075</v>
      </c>
      <c r="R21" s="12"/>
      <c r="S21" s="14">
        <v>108320196821</v>
      </c>
    </row>
    <row r="22" spans="1:19" ht="21.75" customHeight="1" x14ac:dyDescent="0.2">
      <c r="A22" s="6" t="s">
        <v>19</v>
      </c>
      <c r="C22" s="22" t="s">
        <v>124</v>
      </c>
      <c r="D22" s="12"/>
      <c r="E22" s="14">
        <v>13906018</v>
      </c>
      <c r="F22" s="12"/>
      <c r="G22" s="14">
        <v>936</v>
      </c>
      <c r="H22" s="12"/>
      <c r="I22" s="14">
        <v>0</v>
      </c>
      <c r="J22" s="12"/>
      <c r="K22" s="14">
        <v>0</v>
      </c>
      <c r="L22" s="12"/>
      <c r="M22" s="14">
        <v>0</v>
      </c>
      <c r="N22" s="12"/>
      <c r="O22" s="14">
        <v>13016032848</v>
      </c>
      <c r="P22" s="12"/>
      <c r="Q22" s="14">
        <v>522010522</v>
      </c>
      <c r="R22" s="12"/>
      <c r="S22" s="14">
        <v>12494022326</v>
      </c>
    </row>
    <row r="23" spans="1:19" ht="21.75" customHeight="1" x14ac:dyDescent="0.2">
      <c r="A23" s="6" t="s">
        <v>21</v>
      </c>
      <c r="C23" s="22" t="s">
        <v>125</v>
      </c>
      <c r="D23" s="12"/>
      <c r="E23" s="14">
        <v>1318102</v>
      </c>
      <c r="F23" s="12"/>
      <c r="G23" s="14">
        <v>38000</v>
      </c>
      <c r="H23" s="12"/>
      <c r="I23" s="14">
        <v>50087876000</v>
      </c>
      <c r="J23" s="12"/>
      <c r="K23" s="14">
        <v>2353999394</v>
      </c>
      <c r="L23" s="12"/>
      <c r="M23" s="14">
        <v>47733876606</v>
      </c>
      <c r="N23" s="12"/>
      <c r="O23" s="14">
        <v>50087876000</v>
      </c>
      <c r="P23" s="12"/>
      <c r="Q23" s="14">
        <v>2353999394</v>
      </c>
      <c r="R23" s="12"/>
      <c r="S23" s="14">
        <v>47733876606</v>
      </c>
    </row>
    <row r="24" spans="1:19" ht="21.75" customHeight="1" x14ac:dyDescent="0.2">
      <c r="A24" s="6" t="s">
        <v>38</v>
      </c>
      <c r="C24" s="22" t="s">
        <v>126</v>
      </c>
      <c r="D24" s="12"/>
      <c r="E24" s="14">
        <v>46317975</v>
      </c>
      <c r="F24" s="12"/>
      <c r="G24" s="14">
        <v>266</v>
      </c>
      <c r="H24" s="12"/>
      <c r="I24" s="14">
        <v>0</v>
      </c>
      <c r="J24" s="12"/>
      <c r="K24" s="14">
        <v>0</v>
      </c>
      <c r="L24" s="12"/>
      <c r="M24" s="14">
        <v>0</v>
      </c>
      <c r="N24" s="12"/>
      <c r="O24" s="14">
        <v>12320581350</v>
      </c>
      <c r="P24" s="12"/>
      <c r="Q24" s="14">
        <v>0</v>
      </c>
      <c r="R24" s="12"/>
      <c r="S24" s="14">
        <v>12320581350</v>
      </c>
    </row>
    <row r="25" spans="1:19" ht="21.75" customHeight="1" x14ac:dyDescent="0.2">
      <c r="A25" s="6" t="s">
        <v>30</v>
      </c>
      <c r="C25" s="22" t="s">
        <v>125</v>
      </c>
      <c r="D25" s="12"/>
      <c r="E25" s="14">
        <v>4479316</v>
      </c>
      <c r="F25" s="12"/>
      <c r="G25" s="14">
        <v>3800</v>
      </c>
      <c r="H25" s="12"/>
      <c r="I25" s="14">
        <v>17021400800</v>
      </c>
      <c r="J25" s="12"/>
      <c r="K25" s="14">
        <v>1212720668</v>
      </c>
      <c r="L25" s="12"/>
      <c r="M25" s="14">
        <v>15808680132</v>
      </c>
      <c r="N25" s="12"/>
      <c r="O25" s="14">
        <v>17021400800</v>
      </c>
      <c r="P25" s="12"/>
      <c r="Q25" s="14">
        <v>1212720668</v>
      </c>
      <c r="R25" s="12"/>
      <c r="S25" s="14">
        <v>15808680132</v>
      </c>
    </row>
    <row r="26" spans="1:19" ht="21.75" customHeight="1" x14ac:dyDescent="0.2">
      <c r="A26" s="6" t="s">
        <v>27</v>
      </c>
      <c r="C26" s="22" t="s">
        <v>127</v>
      </c>
      <c r="D26" s="12"/>
      <c r="E26" s="14">
        <v>16590000</v>
      </c>
      <c r="F26" s="12"/>
      <c r="G26" s="14">
        <v>1600</v>
      </c>
      <c r="H26" s="12"/>
      <c r="I26" s="14">
        <v>0</v>
      </c>
      <c r="J26" s="12"/>
      <c r="K26" s="14">
        <v>0</v>
      </c>
      <c r="L26" s="12"/>
      <c r="M26" s="14">
        <v>0</v>
      </c>
      <c r="N26" s="12"/>
      <c r="O26" s="14">
        <v>26544000000</v>
      </c>
      <c r="P26" s="12"/>
      <c r="Q26" s="14">
        <v>0</v>
      </c>
      <c r="R26" s="12"/>
      <c r="S26" s="14">
        <v>26544000000</v>
      </c>
    </row>
    <row r="27" spans="1:19" ht="21.75" customHeight="1" x14ac:dyDescent="0.2">
      <c r="A27" s="6" t="s">
        <v>22</v>
      </c>
      <c r="C27" s="22" t="s">
        <v>124</v>
      </c>
      <c r="D27" s="12"/>
      <c r="E27" s="14">
        <v>8614333</v>
      </c>
      <c r="F27" s="12"/>
      <c r="G27" s="14">
        <v>3400</v>
      </c>
      <c r="H27" s="12"/>
      <c r="I27" s="14">
        <v>0</v>
      </c>
      <c r="J27" s="12"/>
      <c r="K27" s="14">
        <v>0</v>
      </c>
      <c r="L27" s="12"/>
      <c r="M27" s="14">
        <v>0</v>
      </c>
      <c r="N27" s="12"/>
      <c r="O27" s="14">
        <v>29288732200</v>
      </c>
      <c r="P27" s="12"/>
      <c r="Q27" s="14">
        <v>0</v>
      </c>
      <c r="R27" s="12"/>
      <c r="S27" s="14">
        <v>29288732200</v>
      </c>
    </row>
    <row r="28" spans="1:19" ht="21.75" customHeight="1" x14ac:dyDescent="0.2">
      <c r="A28" s="6" t="s">
        <v>31</v>
      </c>
      <c r="C28" s="22" t="s">
        <v>128</v>
      </c>
      <c r="D28" s="12"/>
      <c r="E28" s="14">
        <v>30900000</v>
      </c>
      <c r="F28" s="12"/>
      <c r="G28" s="14">
        <v>1100</v>
      </c>
      <c r="H28" s="12"/>
      <c r="I28" s="14">
        <v>33990000000</v>
      </c>
      <c r="J28" s="12"/>
      <c r="K28" s="14">
        <v>2320950862</v>
      </c>
      <c r="L28" s="12"/>
      <c r="M28" s="14">
        <v>31669049138</v>
      </c>
      <c r="N28" s="12"/>
      <c r="O28" s="14">
        <v>33990000000</v>
      </c>
      <c r="P28" s="12"/>
      <c r="Q28" s="14">
        <v>2320950862</v>
      </c>
      <c r="R28" s="12"/>
      <c r="S28" s="14">
        <v>31669049138</v>
      </c>
    </row>
    <row r="29" spans="1:19" ht="21.75" customHeight="1" x14ac:dyDescent="0.2">
      <c r="A29" s="6" t="s">
        <v>23</v>
      </c>
      <c r="C29" s="22" t="s">
        <v>129</v>
      </c>
      <c r="D29" s="12"/>
      <c r="E29" s="14">
        <v>6212232</v>
      </c>
      <c r="F29" s="12"/>
      <c r="G29" s="14">
        <v>900</v>
      </c>
      <c r="H29" s="12"/>
      <c r="I29" s="14">
        <v>0</v>
      </c>
      <c r="J29" s="12"/>
      <c r="K29" s="14">
        <v>0</v>
      </c>
      <c r="L29" s="12"/>
      <c r="M29" s="14">
        <v>0</v>
      </c>
      <c r="N29" s="12"/>
      <c r="O29" s="14">
        <v>5591008800</v>
      </c>
      <c r="P29" s="12"/>
      <c r="Q29" s="14">
        <v>56857717</v>
      </c>
      <c r="R29" s="12"/>
      <c r="S29" s="14">
        <v>5534151083</v>
      </c>
    </row>
    <row r="30" spans="1:19" ht="21.75" customHeight="1" x14ac:dyDescent="0.2">
      <c r="A30" s="6" t="s">
        <v>39</v>
      </c>
      <c r="C30" s="22" t="s">
        <v>117</v>
      </c>
      <c r="D30" s="12"/>
      <c r="E30" s="14">
        <v>13213363</v>
      </c>
      <c r="F30" s="12"/>
      <c r="G30" s="14">
        <v>700</v>
      </c>
      <c r="H30" s="12"/>
      <c r="I30" s="14">
        <v>0</v>
      </c>
      <c r="J30" s="12"/>
      <c r="K30" s="14">
        <v>0</v>
      </c>
      <c r="L30" s="12"/>
      <c r="M30" s="14">
        <v>0</v>
      </c>
      <c r="N30" s="12"/>
      <c r="O30" s="14">
        <v>9249354100</v>
      </c>
      <c r="P30" s="12"/>
      <c r="Q30" s="14">
        <v>353400881</v>
      </c>
      <c r="R30" s="12"/>
      <c r="S30" s="14">
        <v>8895953219</v>
      </c>
    </row>
    <row r="31" spans="1:19" ht="21.75" customHeight="1" x14ac:dyDescent="0.2">
      <c r="A31" s="6" t="s">
        <v>97</v>
      </c>
      <c r="C31" s="22" t="s">
        <v>130</v>
      </c>
      <c r="D31" s="12"/>
      <c r="E31" s="14">
        <v>8809680</v>
      </c>
      <c r="F31" s="12"/>
      <c r="G31" s="14">
        <v>722</v>
      </c>
      <c r="H31" s="12"/>
      <c r="I31" s="14">
        <v>0</v>
      </c>
      <c r="J31" s="12"/>
      <c r="K31" s="14">
        <v>0</v>
      </c>
      <c r="L31" s="12"/>
      <c r="M31" s="14">
        <v>0</v>
      </c>
      <c r="N31" s="12"/>
      <c r="O31" s="14">
        <v>6360588960</v>
      </c>
      <c r="P31" s="12"/>
      <c r="Q31" s="14">
        <v>251075880</v>
      </c>
      <c r="R31" s="12"/>
      <c r="S31" s="14">
        <v>6109513080</v>
      </c>
    </row>
    <row r="32" spans="1:19" ht="21.75" customHeight="1" x14ac:dyDescent="0.2">
      <c r="A32" s="6" t="s">
        <v>42</v>
      </c>
      <c r="C32" s="22" t="s">
        <v>9</v>
      </c>
      <c r="D32" s="12"/>
      <c r="E32" s="14">
        <v>45000000</v>
      </c>
      <c r="F32" s="12"/>
      <c r="G32" s="14">
        <v>450</v>
      </c>
      <c r="H32" s="12"/>
      <c r="I32" s="14">
        <v>20250000000</v>
      </c>
      <c r="J32" s="12"/>
      <c r="K32" s="14">
        <v>1051948052</v>
      </c>
      <c r="L32" s="12"/>
      <c r="M32" s="14">
        <v>19198051948</v>
      </c>
      <c r="N32" s="12"/>
      <c r="O32" s="14">
        <v>20250000000</v>
      </c>
      <c r="P32" s="12"/>
      <c r="Q32" s="14">
        <v>1051948052</v>
      </c>
      <c r="R32" s="12"/>
      <c r="S32" s="14">
        <v>19198051948</v>
      </c>
    </row>
    <row r="33" spans="1:19" ht="21.75" customHeight="1" x14ac:dyDescent="0.2">
      <c r="A33" s="6" t="s">
        <v>98</v>
      </c>
      <c r="C33" s="22" t="s">
        <v>131</v>
      </c>
      <c r="D33" s="12"/>
      <c r="E33" s="14">
        <v>1500000</v>
      </c>
      <c r="F33" s="12"/>
      <c r="G33" s="14">
        <v>150</v>
      </c>
      <c r="H33" s="12"/>
      <c r="I33" s="14">
        <v>0</v>
      </c>
      <c r="J33" s="12"/>
      <c r="K33" s="14">
        <v>0</v>
      </c>
      <c r="L33" s="12"/>
      <c r="M33" s="14">
        <v>0</v>
      </c>
      <c r="N33" s="12"/>
      <c r="O33" s="14">
        <v>225000000</v>
      </c>
      <c r="P33" s="12"/>
      <c r="Q33" s="14">
        <v>23094653</v>
      </c>
      <c r="R33" s="12"/>
      <c r="S33" s="14">
        <v>201905347</v>
      </c>
    </row>
    <row r="34" spans="1:19" ht="21.75" customHeight="1" x14ac:dyDescent="0.2">
      <c r="A34" s="7" t="s">
        <v>25</v>
      </c>
      <c r="C34" s="22" t="s">
        <v>132</v>
      </c>
      <c r="D34" s="12"/>
      <c r="E34" s="14">
        <v>200000</v>
      </c>
      <c r="F34" s="12"/>
      <c r="G34" s="14">
        <v>2350</v>
      </c>
      <c r="H34" s="12"/>
      <c r="I34" s="16">
        <v>0</v>
      </c>
      <c r="J34" s="12"/>
      <c r="K34" s="16">
        <v>0</v>
      </c>
      <c r="L34" s="12"/>
      <c r="M34" s="16">
        <v>0</v>
      </c>
      <c r="N34" s="12"/>
      <c r="O34" s="16">
        <v>470000000</v>
      </c>
      <c r="P34" s="12"/>
      <c r="Q34" s="16">
        <v>0</v>
      </c>
      <c r="R34" s="12"/>
      <c r="S34" s="16">
        <v>470000000</v>
      </c>
    </row>
    <row r="35" spans="1:19" ht="21.75" customHeight="1" x14ac:dyDescent="0.2">
      <c r="A35" s="9" t="s">
        <v>57</v>
      </c>
      <c r="C35" s="14"/>
      <c r="D35" s="12"/>
      <c r="E35" s="14"/>
      <c r="F35" s="12"/>
      <c r="G35" s="14"/>
      <c r="H35" s="12"/>
      <c r="I35" s="17">
        <v>121349276800</v>
      </c>
      <c r="J35" s="12"/>
      <c r="K35" s="17">
        <v>6939618976</v>
      </c>
      <c r="L35" s="12"/>
      <c r="M35" s="17">
        <v>114409657824</v>
      </c>
      <c r="N35" s="12"/>
      <c r="O35" s="17">
        <v>664543854623</v>
      </c>
      <c r="P35" s="12"/>
      <c r="Q35" s="17">
        <v>14362549854</v>
      </c>
      <c r="R35" s="12"/>
      <c r="S35" s="17">
        <v>650181304769</v>
      </c>
    </row>
    <row r="38" spans="1:19" x14ac:dyDescent="0.2">
      <c r="M38" s="19"/>
      <c r="O38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workbookViewId="0">
      <selection activeCell="C16" sqref="C16:C1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/>
    <row r="5" spans="1:13" ht="14.45" customHeight="1" x14ac:dyDescent="0.2">
      <c r="A5" s="36" t="s">
        <v>135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4.45" customHeight="1" x14ac:dyDescent="0.2">
      <c r="A6" s="31" t="s">
        <v>76</v>
      </c>
      <c r="C6" s="31" t="s">
        <v>88</v>
      </c>
      <c r="D6" s="31"/>
      <c r="E6" s="31"/>
      <c r="F6" s="31"/>
      <c r="G6" s="31"/>
      <c r="I6" s="31" t="s">
        <v>89</v>
      </c>
      <c r="J6" s="31"/>
      <c r="K6" s="31"/>
      <c r="L6" s="31"/>
      <c r="M6" s="31"/>
    </row>
    <row r="7" spans="1:13" ht="29.1" customHeight="1" x14ac:dyDescent="0.2">
      <c r="A7" s="31"/>
      <c r="C7" s="10" t="s">
        <v>133</v>
      </c>
      <c r="D7" s="3"/>
      <c r="E7" s="10" t="s">
        <v>114</v>
      </c>
      <c r="F7" s="3"/>
      <c r="G7" s="10" t="s">
        <v>134</v>
      </c>
      <c r="I7" s="10" t="s">
        <v>133</v>
      </c>
      <c r="J7" s="3"/>
      <c r="K7" s="10" t="s">
        <v>114</v>
      </c>
      <c r="L7" s="3"/>
      <c r="M7" s="10" t="s">
        <v>134</v>
      </c>
    </row>
    <row r="8" spans="1:13" ht="21.75" customHeight="1" x14ac:dyDescent="0.2">
      <c r="A8" s="5" t="s">
        <v>65</v>
      </c>
      <c r="C8" s="11">
        <v>270533</v>
      </c>
      <c r="D8" s="12"/>
      <c r="E8" s="11">
        <v>0</v>
      </c>
      <c r="F8" s="12"/>
      <c r="G8" s="11">
        <v>270533</v>
      </c>
      <c r="H8" s="12"/>
      <c r="I8" s="11">
        <v>145975910</v>
      </c>
      <c r="J8" s="12"/>
      <c r="K8" s="11">
        <v>0</v>
      </c>
      <c r="L8" s="12"/>
      <c r="M8" s="11">
        <f>I8-K8</f>
        <v>145975910</v>
      </c>
    </row>
    <row r="9" spans="1:13" ht="21.75" customHeight="1" x14ac:dyDescent="0.2">
      <c r="A9" s="6" t="s">
        <v>66</v>
      </c>
      <c r="C9" s="14">
        <v>62</v>
      </c>
      <c r="D9" s="12"/>
      <c r="E9" s="14">
        <v>0</v>
      </c>
      <c r="F9" s="12"/>
      <c r="G9" s="14">
        <v>62</v>
      </c>
      <c r="H9" s="12"/>
      <c r="I9" s="14">
        <v>2007</v>
      </c>
      <c r="J9" s="12"/>
      <c r="K9" s="14">
        <v>1</v>
      </c>
      <c r="L9" s="12"/>
      <c r="M9" s="14">
        <f t="shared" ref="M9:M13" si="0">I9-K9</f>
        <v>2006</v>
      </c>
    </row>
    <row r="10" spans="1:13" ht="21.75" customHeight="1" x14ac:dyDescent="0.2">
      <c r="A10" s="6" t="s">
        <v>67</v>
      </c>
      <c r="C10" s="14">
        <v>179428</v>
      </c>
      <c r="D10" s="12"/>
      <c r="E10" s="14">
        <v>742</v>
      </c>
      <c r="F10" s="12"/>
      <c r="G10" s="14">
        <v>178686</v>
      </c>
      <c r="H10" s="12"/>
      <c r="I10" s="14">
        <v>471596</v>
      </c>
      <c r="J10" s="12"/>
      <c r="K10" s="14">
        <f>1029+345</f>
        <v>1374</v>
      </c>
      <c r="L10" s="12"/>
      <c r="M10" s="14">
        <f t="shared" si="0"/>
        <v>470222</v>
      </c>
    </row>
    <row r="11" spans="1:13" ht="21.75" customHeight="1" x14ac:dyDescent="0.2">
      <c r="A11" s="6" t="s">
        <v>68</v>
      </c>
      <c r="C11" s="14">
        <v>2316</v>
      </c>
      <c r="D11" s="12"/>
      <c r="E11" s="14">
        <v>0</v>
      </c>
      <c r="F11" s="12"/>
      <c r="G11" s="14">
        <v>2316</v>
      </c>
      <c r="H11" s="12"/>
      <c r="I11" s="14">
        <v>9272</v>
      </c>
      <c r="J11" s="12"/>
      <c r="K11" s="14">
        <v>0</v>
      </c>
      <c r="L11" s="12"/>
      <c r="M11" s="14">
        <f t="shared" si="0"/>
        <v>9272</v>
      </c>
    </row>
    <row r="12" spans="1:13" ht="21.75" customHeight="1" x14ac:dyDescent="0.2">
      <c r="A12" s="6" t="s">
        <v>70</v>
      </c>
      <c r="C12" s="14">
        <v>3939</v>
      </c>
      <c r="D12" s="12"/>
      <c r="E12" s="14">
        <v>0</v>
      </c>
      <c r="F12" s="12"/>
      <c r="G12" s="14">
        <v>3939</v>
      </c>
      <c r="H12" s="12"/>
      <c r="I12" s="14">
        <v>7861</v>
      </c>
      <c r="J12" s="12"/>
      <c r="K12" s="14">
        <v>0</v>
      </c>
      <c r="L12" s="12"/>
      <c r="M12" s="14">
        <f t="shared" si="0"/>
        <v>7861</v>
      </c>
    </row>
    <row r="13" spans="1:13" ht="21.75" customHeight="1" x14ac:dyDescent="0.2">
      <c r="A13" s="7" t="s">
        <v>72</v>
      </c>
      <c r="C13" s="16">
        <v>25576320</v>
      </c>
      <c r="D13" s="12"/>
      <c r="E13" s="16">
        <v>0</v>
      </c>
      <c r="F13" s="12"/>
      <c r="G13" s="16">
        <v>25576320</v>
      </c>
      <c r="H13" s="12"/>
      <c r="I13" s="16">
        <v>875436380</v>
      </c>
      <c r="J13" s="12"/>
      <c r="K13" s="16">
        <v>0</v>
      </c>
      <c r="L13" s="12"/>
      <c r="M13" s="14">
        <f t="shared" si="0"/>
        <v>875436380</v>
      </c>
    </row>
    <row r="14" spans="1:13" ht="21.75" customHeight="1" x14ac:dyDescent="0.2">
      <c r="A14" s="9" t="s">
        <v>57</v>
      </c>
      <c r="C14" s="17">
        <v>26032598</v>
      </c>
      <c r="D14" s="12"/>
      <c r="E14" s="17">
        <v>742</v>
      </c>
      <c r="F14" s="12"/>
      <c r="G14" s="17">
        <v>26031856</v>
      </c>
      <c r="H14" s="12"/>
      <c r="I14" s="17">
        <v>1021903026</v>
      </c>
      <c r="J14" s="12"/>
      <c r="K14" s="17">
        <f>SUM(K8:K13)</f>
        <v>1375</v>
      </c>
      <c r="L14" s="12"/>
      <c r="M14" s="17">
        <f>SUM(M8:M13)</f>
        <v>1021901651</v>
      </c>
    </row>
    <row r="15" spans="1:13" x14ac:dyDescent="0.2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3:13" x14ac:dyDescent="0.2">
      <c r="C17" s="20"/>
      <c r="D17" s="12"/>
      <c r="E17" s="12"/>
      <c r="F17" s="12"/>
      <c r="G17" s="12"/>
      <c r="H17" s="12"/>
      <c r="I17" s="20"/>
      <c r="J17" s="12"/>
      <c r="K17" s="12"/>
      <c r="L17" s="12"/>
      <c r="M17" s="12"/>
    </row>
    <row r="18" spans="3:13" x14ac:dyDescent="0.2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3:13" x14ac:dyDescent="0.2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35"/>
  <sheetViews>
    <sheetView rightToLeft="1" workbookViewId="0">
      <selection activeCell="I10" sqref="I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7.7109375" bestFit="1" customWidth="1"/>
    <col min="16" max="16" width="1.28515625" customWidth="1"/>
    <col min="17" max="17" width="15.85546875" customWidth="1"/>
    <col min="18" max="18" width="1.28515625" customWidth="1"/>
    <col min="19" max="19" width="0.28515625" customWidth="1"/>
    <col min="24" max="24" width="14.85546875" bestFit="1" customWidth="1"/>
  </cols>
  <sheetData>
    <row r="1" spans="1:24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4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4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24" ht="14.45" customHeight="1" x14ac:dyDescent="0.2"/>
    <row r="5" spans="1:24" ht="14.45" customHeight="1" x14ac:dyDescent="0.2">
      <c r="A5" s="36" t="s">
        <v>136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24" ht="14.45" customHeight="1" x14ac:dyDescent="0.2">
      <c r="A6" s="31" t="s">
        <v>76</v>
      </c>
      <c r="C6" s="31" t="s">
        <v>88</v>
      </c>
      <c r="D6" s="31"/>
      <c r="E6" s="31"/>
      <c r="F6" s="31"/>
      <c r="G6" s="31"/>
      <c r="H6" s="31"/>
      <c r="I6" s="31"/>
      <c r="K6" s="31" t="s">
        <v>89</v>
      </c>
      <c r="L6" s="31"/>
      <c r="M6" s="31"/>
      <c r="N6" s="31"/>
      <c r="O6" s="31"/>
      <c r="P6" s="31"/>
      <c r="Q6" s="31"/>
      <c r="R6" s="31"/>
    </row>
    <row r="7" spans="1:24" ht="43.5" customHeight="1" x14ac:dyDescent="0.2">
      <c r="A7" s="31"/>
      <c r="C7" s="10" t="s">
        <v>13</v>
      </c>
      <c r="D7" s="3"/>
      <c r="E7" s="10" t="s">
        <v>137</v>
      </c>
      <c r="F7" s="3"/>
      <c r="G7" s="10" t="s">
        <v>138</v>
      </c>
      <c r="H7" s="3"/>
      <c r="I7" s="10" t="s">
        <v>139</v>
      </c>
      <c r="K7" s="10" t="s">
        <v>13</v>
      </c>
      <c r="L7" s="3"/>
      <c r="M7" s="10" t="s">
        <v>137</v>
      </c>
      <c r="N7" s="3"/>
      <c r="O7" s="10" t="s">
        <v>138</v>
      </c>
      <c r="P7" s="3"/>
      <c r="Q7" s="39" t="s">
        <v>139</v>
      </c>
      <c r="R7" s="39"/>
    </row>
    <row r="8" spans="1:24" ht="21.75" customHeight="1" x14ac:dyDescent="0.2">
      <c r="A8" s="5" t="s">
        <v>29</v>
      </c>
      <c r="C8" s="11">
        <v>800000</v>
      </c>
      <c r="D8" s="12"/>
      <c r="E8" s="11">
        <v>4081569320</v>
      </c>
      <c r="F8" s="12"/>
      <c r="G8" s="11">
        <v>4711644780</v>
      </c>
      <c r="H8" s="12"/>
      <c r="I8" s="11">
        <v>-630075460</v>
      </c>
      <c r="J8" s="12"/>
      <c r="K8" s="11">
        <v>800000</v>
      </c>
      <c r="L8" s="12"/>
      <c r="M8" s="11">
        <v>4081569320</v>
      </c>
      <c r="N8" s="12"/>
      <c r="O8" s="11">
        <v>4711644780</v>
      </c>
      <c r="P8" s="12"/>
      <c r="Q8" s="33">
        <v>-630075460</v>
      </c>
      <c r="R8" s="33"/>
      <c r="S8" s="12"/>
      <c r="T8" s="12"/>
    </row>
    <row r="9" spans="1:24" ht="21.75" customHeight="1" x14ac:dyDescent="0.2">
      <c r="A9" s="6" t="s">
        <v>20</v>
      </c>
      <c r="C9" s="14">
        <v>5059943</v>
      </c>
      <c r="D9" s="12"/>
      <c r="E9" s="14">
        <v>90052326566</v>
      </c>
      <c r="F9" s="12"/>
      <c r="G9" s="14">
        <v>120665773772</v>
      </c>
      <c r="H9" s="12"/>
      <c r="I9" s="14">
        <f>-30613447206-14</f>
        <v>-30613447220</v>
      </c>
      <c r="J9" s="12"/>
      <c r="K9" s="14">
        <v>5059943</v>
      </c>
      <c r="L9" s="12"/>
      <c r="M9" s="14">
        <v>90052326566</v>
      </c>
      <c r="N9" s="12"/>
      <c r="O9" s="14">
        <v>120665773772</v>
      </c>
      <c r="P9" s="12"/>
      <c r="Q9" s="28">
        <v>-30613447206</v>
      </c>
      <c r="R9" s="28"/>
      <c r="S9" s="12"/>
      <c r="T9" s="12"/>
      <c r="X9" s="14"/>
    </row>
    <row r="10" spans="1:24" ht="21.75" customHeight="1" x14ac:dyDescent="0.2">
      <c r="A10" s="6" t="s">
        <v>30</v>
      </c>
      <c r="C10" s="14">
        <v>5000000</v>
      </c>
      <c r="D10" s="12"/>
      <c r="E10" s="14">
        <v>112404688096</v>
      </c>
      <c r="F10" s="12"/>
      <c r="G10" s="14">
        <v>148709880000</v>
      </c>
      <c r="H10" s="12"/>
      <c r="I10" s="14">
        <f>-36305191904+24006307500</f>
        <v>-12298884404</v>
      </c>
      <c r="J10" s="12"/>
      <c r="K10" s="14">
        <v>5000000</v>
      </c>
      <c r="L10" s="12"/>
      <c r="M10" s="14">
        <v>112404688096</v>
      </c>
      <c r="N10" s="12"/>
      <c r="O10" s="14">
        <v>148709880000</v>
      </c>
      <c r="P10" s="12"/>
      <c r="Q10" s="28">
        <v>-36305191904</v>
      </c>
      <c r="R10" s="28"/>
      <c r="S10" s="12"/>
      <c r="T10" s="12"/>
      <c r="X10" s="14"/>
    </row>
    <row r="11" spans="1:24" ht="21.75" customHeight="1" x14ac:dyDescent="0.2">
      <c r="A11" s="6" t="s">
        <v>23</v>
      </c>
      <c r="C11" s="14">
        <v>6212232</v>
      </c>
      <c r="D11" s="12"/>
      <c r="E11" s="14">
        <v>76578476238</v>
      </c>
      <c r="F11" s="12"/>
      <c r="G11" s="14">
        <v>80278499854</v>
      </c>
      <c r="H11" s="12"/>
      <c r="I11" s="14">
        <f>-3700023616+6916301526</f>
        <v>3216277910</v>
      </c>
      <c r="J11" s="12"/>
      <c r="K11" s="14">
        <v>6212232</v>
      </c>
      <c r="L11" s="12"/>
      <c r="M11" s="14">
        <v>76578476238</v>
      </c>
      <c r="N11" s="12"/>
      <c r="O11" s="14">
        <v>80278499854</v>
      </c>
      <c r="P11" s="12"/>
      <c r="Q11" s="28">
        <v>-3700023616</v>
      </c>
      <c r="R11" s="28"/>
      <c r="S11" s="12"/>
      <c r="T11" s="12"/>
    </row>
    <row r="12" spans="1:24" ht="21.75" customHeight="1" x14ac:dyDescent="0.2">
      <c r="A12" s="6" t="s">
        <v>39</v>
      </c>
      <c r="C12" s="14">
        <v>11494215</v>
      </c>
      <c r="D12" s="12"/>
      <c r="E12" s="14">
        <v>58367429413</v>
      </c>
      <c r="F12" s="12"/>
      <c r="G12" s="14">
        <v>90492529424</v>
      </c>
      <c r="H12" s="12"/>
      <c r="I12" s="14">
        <v>-32125100011</v>
      </c>
      <c r="J12" s="12"/>
      <c r="K12" s="14">
        <v>11694215</v>
      </c>
      <c r="L12" s="12"/>
      <c r="M12" s="14">
        <v>59500646418</v>
      </c>
      <c r="N12" s="12"/>
      <c r="O12" s="14">
        <v>92067104621</v>
      </c>
      <c r="P12" s="12"/>
      <c r="Q12" s="28">
        <v>-32566458203</v>
      </c>
      <c r="R12" s="28"/>
      <c r="S12" s="12"/>
      <c r="T12" s="12"/>
    </row>
    <row r="13" spans="1:24" ht="21.75" customHeight="1" x14ac:dyDescent="0.2">
      <c r="A13" s="6" t="s">
        <v>35</v>
      </c>
      <c r="C13" s="14">
        <v>0</v>
      </c>
      <c r="D13" s="12"/>
      <c r="E13" s="14">
        <v>0</v>
      </c>
      <c r="F13" s="12"/>
      <c r="G13" s="14">
        <v>0</v>
      </c>
      <c r="H13" s="12"/>
      <c r="I13" s="14">
        <v>0</v>
      </c>
      <c r="J13" s="12"/>
      <c r="K13" s="14">
        <v>1</v>
      </c>
      <c r="L13" s="12"/>
      <c r="M13" s="14">
        <v>1</v>
      </c>
      <c r="N13" s="12"/>
      <c r="O13" s="14">
        <v>21898</v>
      </c>
      <c r="P13" s="12"/>
      <c r="Q13" s="28">
        <v>-21897</v>
      </c>
      <c r="R13" s="28"/>
      <c r="S13" s="12"/>
      <c r="T13" s="12"/>
    </row>
    <row r="14" spans="1:24" ht="21.75" customHeight="1" x14ac:dyDescent="0.2">
      <c r="A14" s="6" t="s">
        <v>27</v>
      </c>
      <c r="C14" s="14">
        <v>0</v>
      </c>
      <c r="D14" s="12"/>
      <c r="E14" s="14">
        <v>0</v>
      </c>
      <c r="F14" s="12"/>
      <c r="G14" s="14">
        <v>0</v>
      </c>
      <c r="H14" s="12"/>
      <c r="I14" s="14">
        <v>0</v>
      </c>
      <c r="J14" s="12"/>
      <c r="K14" s="14">
        <v>901316</v>
      </c>
      <c r="L14" s="12"/>
      <c r="M14" s="14">
        <v>9246223682</v>
      </c>
      <c r="N14" s="12"/>
      <c r="O14" s="14">
        <v>13797678813</v>
      </c>
      <c r="P14" s="12"/>
      <c r="Q14" s="28">
        <v>-4551455131</v>
      </c>
      <c r="R14" s="28"/>
      <c r="S14" s="12"/>
      <c r="T14" s="12"/>
    </row>
    <row r="15" spans="1:24" ht="21.75" customHeight="1" x14ac:dyDescent="0.2">
      <c r="A15" s="6" t="s">
        <v>25</v>
      </c>
      <c r="C15" s="14">
        <v>0</v>
      </c>
      <c r="D15" s="12"/>
      <c r="E15" s="14">
        <v>0</v>
      </c>
      <c r="F15" s="12"/>
      <c r="G15" s="14">
        <v>0</v>
      </c>
      <c r="H15" s="12"/>
      <c r="I15" s="14">
        <v>0</v>
      </c>
      <c r="J15" s="12"/>
      <c r="K15" s="14">
        <v>100000</v>
      </c>
      <c r="L15" s="12"/>
      <c r="M15" s="14">
        <v>3481188471</v>
      </c>
      <c r="N15" s="12"/>
      <c r="O15" s="14">
        <v>2712460681</v>
      </c>
      <c r="P15" s="12"/>
      <c r="Q15" s="28">
        <v>768727790</v>
      </c>
      <c r="R15" s="28"/>
      <c r="S15" s="12"/>
      <c r="T15" s="12"/>
    </row>
    <row r="16" spans="1:24" ht="21.75" customHeight="1" x14ac:dyDescent="0.2">
      <c r="A16" s="6" t="s">
        <v>94</v>
      </c>
      <c r="C16" s="14">
        <v>0</v>
      </c>
      <c r="D16" s="12"/>
      <c r="E16" s="14">
        <v>0</v>
      </c>
      <c r="F16" s="12"/>
      <c r="G16" s="14">
        <v>0</v>
      </c>
      <c r="H16" s="12"/>
      <c r="I16" s="14">
        <v>0</v>
      </c>
      <c r="J16" s="12"/>
      <c r="K16" s="14">
        <v>12848659</v>
      </c>
      <c r="L16" s="12"/>
      <c r="M16" s="14">
        <v>158375398266</v>
      </c>
      <c r="N16" s="12"/>
      <c r="O16" s="14">
        <v>149307128808</v>
      </c>
      <c r="P16" s="12"/>
      <c r="Q16" s="28">
        <v>9068269458</v>
      </c>
      <c r="R16" s="28"/>
      <c r="S16" s="12"/>
      <c r="T16" s="12"/>
    </row>
    <row r="17" spans="1:20" ht="21.75" customHeight="1" x14ac:dyDescent="0.2">
      <c r="A17" s="6" t="s">
        <v>24</v>
      </c>
      <c r="C17" s="14">
        <v>0</v>
      </c>
      <c r="D17" s="12"/>
      <c r="E17" s="14">
        <v>0</v>
      </c>
      <c r="F17" s="12"/>
      <c r="G17" s="14">
        <v>0</v>
      </c>
      <c r="H17" s="12"/>
      <c r="I17" s="14">
        <v>0</v>
      </c>
      <c r="J17" s="12"/>
      <c r="K17" s="14">
        <v>4260542</v>
      </c>
      <c r="L17" s="12"/>
      <c r="M17" s="14">
        <v>31630972242</v>
      </c>
      <c r="N17" s="12"/>
      <c r="O17" s="14">
        <v>35956778131</v>
      </c>
      <c r="P17" s="12"/>
      <c r="Q17" s="28">
        <v>-4325805889</v>
      </c>
      <c r="R17" s="28"/>
      <c r="S17" s="12"/>
      <c r="T17" s="12"/>
    </row>
    <row r="18" spans="1:20" ht="21.75" customHeight="1" x14ac:dyDescent="0.2">
      <c r="A18" s="6" t="s">
        <v>46</v>
      </c>
      <c r="C18" s="14">
        <v>0</v>
      </c>
      <c r="D18" s="12"/>
      <c r="E18" s="14">
        <v>0</v>
      </c>
      <c r="F18" s="12"/>
      <c r="G18" s="14">
        <v>0</v>
      </c>
      <c r="H18" s="12"/>
      <c r="I18" s="14">
        <v>0</v>
      </c>
      <c r="J18" s="12"/>
      <c r="K18" s="14">
        <v>1</v>
      </c>
      <c r="L18" s="12"/>
      <c r="M18" s="14">
        <v>1</v>
      </c>
      <c r="N18" s="12"/>
      <c r="O18" s="14">
        <v>6768</v>
      </c>
      <c r="P18" s="12"/>
      <c r="Q18" s="28">
        <v>-6767</v>
      </c>
      <c r="R18" s="28"/>
      <c r="S18" s="12"/>
      <c r="T18" s="12"/>
    </row>
    <row r="19" spans="1:20" ht="21.75" customHeight="1" x14ac:dyDescent="0.2">
      <c r="A19" s="6" t="s">
        <v>22</v>
      </c>
      <c r="C19" s="14">
        <v>0</v>
      </c>
      <c r="D19" s="12"/>
      <c r="E19" s="14">
        <v>0</v>
      </c>
      <c r="F19" s="12"/>
      <c r="G19" s="14">
        <v>0</v>
      </c>
      <c r="H19" s="12"/>
      <c r="I19" s="14">
        <v>0</v>
      </c>
      <c r="J19" s="12"/>
      <c r="K19" s="14">
        <v>200000</v>
      </c>
      <c r="L19" s="12"/>
      <c r="M19" s="14">
        <v>8294353210</v>
      </c>
      <c r="N19" s="12"/>
      <c r="O19" s="14">
        <v>9576677697</v>
      </c>
      <c r="P19" s="12"/>
      <c r="Q19" s="28">
        <v>-1282324487</v>
      </c>
      <c r="R19" s="28"/>
      <c r="S19" s="12"/>
      <c r="T19" s="12"/>
    </row>
    <row r="20" spans="1:20" ht="21.75" customHeight="1" x14ac:dyDescent="0.2">
      <c r="A20" s="6" t="s">
        <v>95</v>
      </c>
      <c r="C20" s="14">
        <v>0</v>
      </c>
      <c r="D20" s="12"/>
      <c r="E20" s="14">
        <v>0</v>
      </c>
      <c r="F20" s="12"/>
      <c r="G20" s="14">
        <v>0</v>
      </c>
      <c r="H20" s="12"/>
      <c r="I20" s="14">
        <v>0</v>
      </c>
      <c r="J20" s="12"/>
      <c r="K20" s="14">
        <v>8897479</v>
      </c>
      <c r="L20" s="12"/>
      <c r="M20" s="14">
        <v>47052947710</v>
      </c>
      <c r="N20" s="12"/>
      <c r="O20" s="14">
        <v>57489503499</v>
      </c>
      <c r="P20" s="12"/>
      <c r="Q20" s="28">
        <v>-10436555789</v>
      </c>
      <c r="R20" s="28"/>
      <c r="S20" s="12"/>
      <c r="T20" s="12"/>
    </row>
    <row r="21" spans="1:20" ht="21.75" customHeight="1" x14ac:dyDescent="0.2">
      <c r="A21" s="6" t="s">
        <v>96</v>
      </c>
      <c r="C21" s="14">
        <v>0</v>
      </c>
      <c r="D21" s="12"/>
      <c r="E21" s="14">
        <v>0</v>
      </c>
      <c r="F21" s="12"/>
      <c r="G21" s="14">
        <v>0</v>
      </c>
      <c r="H21" s="12"/>
      <c r="I21" s="14">
        <v>0</v>
      </c>
      <c r="J21" s="12"/>
      <c r="K21" s="14">
        <v>1750000</v>
      </c>
      <c r="L21" s="12"/>
      <c r="M21" s="14">
        <v>6503615514</v>
      </c>
      <c r="N21" s="12"/>
      <c r="O21" s="14">
        <v>6045066562</v>
      </c>
      <c r="P21" s="12"/>
      <c r="Q21" s="28">
        <v>458548952</v>
      </c>
      <c r="R21" s="28"/>
      <c r="S21" s="12"/>
      <c r="T21" s="12"/>
    </row>
    <row r="22" spans="1:20" ht="21.75" customHeight="1" x14ac:dyDescent="0.2">
      <c r="A22" s="6" t="s">
        <v>97</v>
      </c>
      <c r="C22" s="14">
        <v>0</v>
      </c>
      <c r="D22" s="12"/>
      <c r="E22" s="14">
        <v>0</v>
      </c>
      <c r="F22" s="12"/>
      <c r="G22" s="14">
        <v>0</v>
      </c>
      <c r="H22" s="12"/>
      <c r="I22" s="14">
        <v>0</v>
      </c>
      <c r="J22" s="12"/>
      <c r="K22" s="14">
        <v>8809680</v>
      </c>
      <c r="L22" s="12"/>
      <c r="M22" s="14">
        <v>131472005993</v>
      </c>
      <c r="N22" s="12"/>
      <c r="O22" s="14">
        <v>173360706384</v>
      </c>
      <c r="P22" s="12"/>
      <c r="Q22" s="28">
        <v>-41888700391</v>
      </c>
      <c r="R22" s="28"/>
      <c r="S22" s="12"/>
      <c r="T22" s="12"/>
    </row>
    <row r="23" spans="1:20" ht="21.75" customHeight="1" x14ac:dyDescent="0.2">
      <c r="A23" s="6" t="s">
        <v>50</v>
      </c>
      <c r="C23" s="14">
        <v>0</v>
      </c>
      <c r="D23" s="12"/>
      <c r="E23" s="14">
        <v>0</v>
      </c>
      <c r="F23" s="12"/>
      <c r="G23" s="14">
        <v>0</v>
      </c>
      <c r="H23" s="12"/>
      <c r="I23" s="14">
        <v>0</v>
      </c>
      <c r="J23" s="12"/>
      <c r="K23" s="14">
        <v>400000</v>
      </c>
      <c r="L23" s="12"/>
      <c r="M23" s="14">
        <v>3941408272</v>
      </c>
      <c r="N23" s="12"/>
      <c r="O23" s="14">
        <v>4095485991</v>
      </c>
      <c r="P23" s="12"/>
      <c r="Q23" s="28">
        <v>-154077719</v>
      </c>
      <c r="R23" s="28"/>
      <c r="S23" s="12"/>
      <c r="T23" s="12"/>
    </row>
    <row r="24" spans="1:20" ht="21.75" customHeight="1" x14ac:dyDescent="0.2">
      <c r="A24" s="6" t="s">
        <v>98</v>
      </c>
      <c r="C24" s="14">
        <v>0</v>
      </c>
      <c r="D24" s="12"/>
      <c r="E24" s="14">
        <v>0</v>
      </c>
      <c r="F24" s="12"/>
      <c r="G24" s="14">
        <v>0</v>
      </c>
      <c r="H24" s="12"/>
      <c r="I24" s="14">
        <v>0</v>
      </c>
      <c r="J24" s="12"/>
      <c r="K24" s="14">
        <v>1500000</v>
      </c>
      <c r="L24" s="12"/>
      <c r="M24" s="14">
        <v>5819234144</v>
      </c>
      <c r="N24" s="12"/>
      <c r="O24" s="14">
        <v>7082606250</v>
      </c>
      <c r="P24" s="12"/>
      <c r="Q24" s="28">
        <v>-1263372106</v>
      </c>
      <c r="R24" s="28"/>
      <c r="S24" s="12"/>
      <c r="T24" s="12"/>
    </row>
    <row r="25" spans="1:20" ht="21.75" customHeight="1" x14ac:dyDescent="0.2">
      <c r="A25" s="6" t="s">
        <v>38</v>
      </c>
      <c r="C25" s="14">
        <v>0</v>
      </c>
      <c r="D25" s="12"/>
      <c r="E25" s="14">
        <v>0</v>
      </c>
      <c r="F25" s="12"/>
      <c r="G25" s="14">
        <v>0</v>
      </c>
      <c r="H25" s="12"/>
      <c r="I25" s="14">
        <v>0</v>
      </c>
      <c r="J25" s="12"/>
      <c r="K25" s="14">
        <v>2</v>
      </c>
      <c r="L25" s="12"/>
      <c r="M25" s="14">
        <v>2</v>
      </c>
      <c r="N25" s="12"/>
      <c r="O25" s="14">
        <v>7106</v>
      </c>
      <c r="P25" s="12"/>
      <c r="Q25" s="28">
        <v>-7104</v>
      </c>
      <c r="R25" s="28"/>
      <c r="S25" s="12"/>
      <c r="T25" s="12"/>
    </row>
    <row r="26" spans="1:20" ht="21.75" customHeight="1" x14ac:dyDescent="0.2">
      <c r="A26" s="6" t="s">
        <v>99</v>
      </c>
      <c r="C26" s="14">
        <v>0</v>
      </c>
      <c r="D26" s="12"/>
      <c r="E26" s="14">
        <v>0</v>
      </c>
      <c r="F26" s="12"/>
      <c r="G26" s="14">
        <v>0</v>
      </c>
      <c r="H26" s="12"/>
      <c r="I26" s="14">
        <v>0</v>
      </c>
      <c r="J26" s="12"/>
      <c r="K26" s="14">
        <v>1887803</v>
      </c>
      <c r="L26" s="12"/>
      <c r="M26" s="14">
        <v>72071548479</v>
      </c>
      <c r="N26" s="12"/>
      <c r="O26" s="14">
        <v>83019482111</v>
      </c>
      <c r="P26" s="12"/>
      <c r="Q26" s="28">
        <v>-10947933632</v>
      </c>
      <c r="R26" s="28"/>
      <c r="S26" s="12"/>
      <c r="T26" s="12"/>
    </row>
    <row r="27" spans="1:20" ht="21.75" customHeight="1" x14ac:dyDescent="0.2">
      <c r="A27" s="6" t="s">
        <v>21</v>
      </c>
      <c r="C27" s="14">
        <v>0</v>
      </c>
      <c r="D27" s="12"/>
      <c r="E27" s="14">
        <v>0</v>
      </c>
      <c r="F27" s="12"/>
      <c r="G27" s="14">
        <v>0</v>
      </c>
      <c r="H27" s="12"/>
      <c r="I27" s="14">
        <v>0</v>
      </c>
      <c r="J27" s="12"/>
      <c r="K27" s="14">
        <v>86098</v>
      </c>
      <c r="L27" s="12"/>
      <c r="M27" s="14">
        <v>20771653495</v>
      </c>
      <c r="N27" s="12"/>
      <c r="O27" s="14">
        <v>24293505741</v>
      </c>
      <c r="P27" s="12"/>
      <c r="Q27" s="28">
        <v>-3521852246</v>
      </c>
      <c r="R27" s="28"/>
      <c r="S27" s="12"/>
      <c r="T27" s="12"/>
    </row>
    <row r="28" spans="1:20" ht="21.75" customHeight="1" x14ac:dyDescent="0.2">
      <c r="A28" s="6" t="s">
        <v>100</v>
      </c>
      <c r="C28" s="14">
        <v>0</v>
      </c>
      <c r="D28" s="12"/>
      <c r="E28" s="14">
        <v>0</v>
      </c>
      <c r="F28" s="12"/>
      <c r="G28" s="14">
        <v>0</v>
      </c>
      <c r="H28" s="12"/>
      <c r="I28" s="14">
        <v>0</v>
      </c>
      <c r="J28" s="12"/>
      <c r="K28" s="14">
        <v>5216001</v>
      </c>
      <c r="L28" s="12"/>
      <c r="M28" s="14">
        <v>25388485377</v>
      </c>
      <c r="N28" s="12"/>
      <c r="O28" s="14">
        <v>34428172872</v>
      </c>
      <c r="P28" s="12"/>
      <c r="Q28" s="28">
        <v>-9039687495</v>
      </c>
      <c r="R28" s="28"/>
      <c r="S28" s="12"/>
      <c r="T28" s="12"/>
    </row>
    <row r="29" spans="1:20" ht="21.75" customHeight="1" x14ac:dyDescent="0.2">
      <c r="A29" s="7" t="s">
        <v>19</v>
      </c>
      <c r="C29" s="14">
        <v>0</v>
      </c>
      <c r="D29" s="12"/>
      <c r="E29" s="16">
        <v>0</v>
      </c>
      <c r="F29" s="12"/>
      <c r="G29" s="16">
        <v>0</v>
      </c>
      <c r="H29" s="12"/>
      <c r="I29" s="16">
        <v>0</v>
      </c>
      <c r="J29" s="12"/>
      <c r="K29" s="14">
        <v>200000</v>
      </c>
      <c r="L29" s="12"/>
      <c r="M29" s="16">
        <v>1977165539</v>
      </c>
      <c r="N29" s="12"/>
      <c r="O29" s="16">
        <v>2103409795</v>
      </c>
      <c r="P29" s="12"/>
      <c r="Q29" s="30">
        <v>-126244256</v>
      </c>
      <c r="R29" s="30"/>
      <c r="S29" s="12"/>
      <c r="T29" s="12"/>
    </row>
    <row r="30" spans="1:20" ht="21.75" customHeight="1" x14ac:dyDescent="0.2">
      <c r="A30" s="9" t="s">
        <v>57</v>
      </c>
      <c r="C30" s="14"/>
      <c r="D30" s="12"/>
      <c r="E30" s="17">
        <v>341484489633</v>
      </c>
      <c r="F30" s="12"/>
      <c r="G30" s="17">
        <v>444858327830</v>
      </c>
      <c r="H30" s="12"/>
      <c r="I30" s="17">
        <f>SUM(I8:I29)</f>
        <v>-72451229185</v>
      </c>
      <c r="J30" s="12"/>
      <c r="K30" s="14"/>
      <c r="L30" s="12"/>
      <c r="M30" s="17">
        <v>868643907036</v>
      </c>
      <c r="N30" s="12"/>
      <c r="O30" s="17">
        <v>1049701602134</v>
      </c>
      <c r="P30" s="12"/>
      <c r="Q30" s="38">
        <v>-181057695098</v>
      </c>
      <c r="R30" s="38"/>
      <c r="S30" s="12"/>
      <c r="T30" s="12"/>
    </row>
    <row r="31" spans="1:20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">
      <c r="I32" s="19"/>
      <c r="O32" s="19"/>
    </row>
    <row r="33" spans="9:15" x14ac:dyDescent="0.2">
      <c r="I33" s="19"/>
      <c r="O33" s="19"/>
    </row>
    <row r="34" spans="9:15" x14ac:dyDescent="0.2">
      <c r="I34" s="19"/>
      <c r="O34" s="19"/>
    </row>
    <row r="35" spans="9:15" x14ac:dyDescent="0.2">
      <c r="I35" s="19"/>
      <c r="O35" s="19"/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2025-09-23T12:07:45Z</dcterms:created>
  <dcterms:modified xsi:type="dcterms:W3CDTF">2025-09-23T13:36:46Z</dcterms:modified>
</cp:coreProperties>
</file>