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Y:\صندوق سرمایه گذاری تجارت شاخصی کاردان\گزارش افشا پرتفو\1404\"/>
    </mc:Choice>
  </mc:AlternateContent>
  <xr:revisionPtr revIDLastSave="0" documentId="13_ncr:1_{2D2723E7-4E8F-4622-A680-0908E1CD6E1A}" xr6:coauthVersionLast="47" xr6:coauthVersionMax="47" xr10:uidLastSave="{00000000-0000-0000-0000-000000000000}"/>
  <bookViews>
    <workbookView xWindow="-120" yWindow="-120" windowWidth="29040" windowHeight="15840" tabRatio="894" firstSheet="1" activeTab="15" xr2:uid="{00000000-000D-0000-FFFF-FFFF00000000}"/>
  </bookViews>
  <sheets>
    <sheet name="صورت وضعیت" sheetId="1" state="hidden" r:id="rId1"/>
    <sheet name="سهام" sheetId="2" r:id="rId2"/>
    <sheet name="اوراق مشتقه" sheetId="3" state="hidden" r:id="rId3"/>
    <sheet name="واحدهای صندوق" sheetId="4" state="hidden" r:id="rId4"/>
    <sheet name="اوراق" sheetId="5" state="hidden" r:id="rId5"/>
    <sheet name="تعدیل قیمت" sheetId="6" state="hidden" r:id="rId6"/>
    <sheet name="سپرده" sheetId="7" r:id="rId7"/>
    <sheet name="سود سپرده بانکی" sheetId="18" r:id="rId8"/>
    <sheet name="درآمد" sheetId="8" r:id="rId9"/>
    <sheet name="درآمد سپرده بانکی" sheetId="13" r:id="rId10"/>
    <sheet name="سایر درآمدها" sheetId="14" r:id="rId11"/>
    <sheet name="درآمد سرمایه گذاری در سهام" sheetId="9" r:id="rId12"/>
    <sheet name="درآمد سرمایه گذاری در صندوق" sheetId="10" state="hidden" r:id="rId13"/>
    <sheet name="درآمد سرمایه گذاری در اوراق به" sheetId="11" state="hidden" r:id="rId14"/>
    <sheet name="مبالغ تخصیصی اوراق" sheetId="12" state="hidden" r:id="rId15"/>
    <sheet name="درآمد سود سهام" sheetId="15" r:id="rId16"/>
    <sheet name="درآمد سود صندوق" sheetId="16" state="hidden" r:id="rId17"/>
    <sheet name="سود اوراق بهادار" sheetId="17" state="hidden" r:id="rId18"/>
    <sheet name="درآمد ناشی از فروش" sheetId="19" r:id="rId19"/>
    <sheet name="درآمد اعمال اختیار" sheetId="20" state="hidden" r:id="rId20"/>
    <sheet name="درآمد ناشی از تغییر قیمت اوراق" sheetId="21" r:id="rId21"/>
  </sheets>
  <definedNames>
    <definedName name="_xlnm.Print_Area" localSheetId="4">اوراق!$A$1:$AM$8</definedName>
    <definedName name="_xlnm.Print_Area" localSheetId="2">'اوراق مشتقه'!$A$1:$AX$48</definedName>
    <definedName name="_xlnm.Print_Area" localSheetId="5">'تعدیل قیمت'!$A$1:$N$8</definedName>
    <definedName name="_xlnm.Print_Area" localSheetId="8">درآمد!$A$1:$K$13</definedName>
    <definedName name="_xlnm.Print_Area" localSheetId="19">'درآمد اعمال اختیار'!$A$1:$Z$8</definedName>
    <definedName name="_xlnm.Print_Area" localSheetId="9">'درآمد سپرده بانکی'!$A$1:$K$13</definedName>
    <definedName name="_xlnm.Print_Area" localSheetId="13">'درآمد سرمایه گذاری در اوراق به'!$A$1:$S$8</definedName>
    <definedName name="_xlnm.Print_Area" localSheetId="11">'درآمد سرمایه گذاری در سهام'!$A$1:$X$56</definedName>
    <definedName name="_xlnm.Print_Area" localSheetId="12">'درآمد سرمایه گذاری در صندوق'!$A$1:$W$8</definedName>
    <definedName name="_xlnm.Print_Area" localSheetId="15">'درآمد سود سهام'!$A$1:$T$37</definedName>
    <definedName name="_xlnm.Print_Area" localSheetId="16">'درآمد سود صندوق'!$A$1:$L$7</definedName>
    <definedName name="_xlnm.Print_Area" localSheetId="20">'درآمد ناشی از تغییر قیمت اوراق'!$A$1:$S$39</definedName>
    <definedName name="_xlnm.Print_Area" localSheetId="18">'درآمد ناشی از فروش'!$A$1:$S$40</definedName>
    <definedName name="_xlnm.Print_Area" localSheetId="10">'سایر درآمدها'!$A$1:$G$11</definedName>
    <definedName name="_xlnm.Print_Area" localSheetId="6">سپرده!$A$1:$M$14</definedName>
    <definedName name="_xlnm.Print_Area" localSheetId="17">'سود اوراق بهادار'!$A$1:$T$7</definedName>
    <definedName name="_xlnm.Print_Area" localSheetId="7">'سود سپرده بانکی'!$A$1:$N$13</definedName>
    <definedName name="_xlnm.Print_Area" localSheetId="1">سهام!$A$1:$AC$43</definedName>
    <definedName name="_xlnm.Print_Area" localSheetId="0">'صورت وضعیت'!$A$1:$C$6</definedName>
    <definedName name="_xlnm.Print_Area" localSheetId="14">'مبالغ تخصیصی اوراق'!$A$1:$R$52</definedName>
    <definedName name="_xlnm.Print_Area" localSheetId="3">'واحدهای صندوق'!$A$1:$AB$8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2" i="8" l="1"/>
  <c r="J12" i="8" s="1"/>
  <c r="H13" i="13"/>
  <c r="J9" i="13" s="1"/>
  <c r="D13" i="13"/>
  <c r="F12" i="13" s="1"/>
  <c r="F9" i="13"/>
  <c r="F10" i="13"/>
  <c r="F11" i="13"/>
  <c r="W10" i="9"/>
  <c r="W11" i="9"/>
  <c r="W12" i="9"/>
  <c r="W13" i="9"/>
  <c r="W14" i="9"/>
  <c r="W15" i="9"/>
  <c r="W16" i="9"/>
  <c r="W17" i="9"/>
  <c r="W18" i="9"/>
  <c r="W19" i="9"/>
  <c r="W20" i="9"/>
  <c r="W21" i="9"/>
  <c r="W22" i="9"/>
  <c r="W23" i="9"/>
  <c r="W24" i="9"/>
  <c r="W25" i="9"/>
  <c r="W26" i="9"/>
  <c r="W27" i="9"/>
  <c r="W28" i="9"/>
  <c r="W29" i="9"/>
  <c r="W30" i="9"/>
  <c r="W31" i="9"/>
  <c r="W32" i="9"/>
  <c r="W33" i="9"/>
  <c r="W34" i="9"/>
  <c r="W35" i="9"/>
  <c r="W36" i="9"/>
  <c r="W37" i="9"/>
  <c r="W38" i="9"/>
  <c r="W39" i="9"/>
  <c r="W40" i="9"/>
  <c r="W41" i="9"/>
  <c r="W42" i="9"/>
  <c r="W43" i="9"/>
  <c r="W44" i="9"/>
  <c r="W45" i="9"/>
  <c r="W46" i="9"/>
  <c r="W47" i="9"/>
  <c r="W48" i="9"/>
  <c r="W49" i="9"/>
  <c r="W50" i="9"/>
  <c r="W51" i="9"/>
  <c r="W52" i="9"/>
  <c r="W53" i="9"/>
  <c r="W54" i="9"/>
  <c r="W55" i="9"/>
  <c r="W9" i="9"/>
  <c r="W56" i="9" s="1"/>
  <c r="Q56" i="9"/>
  <c r="J10" i="9"/>
  <c r="J11" i="9"/>
  <c r="J13" i="9"/>
  <c r="J14" i="9"/>
  <c r="J15" i="9"/>
  <c r="J16" i="9"/>
  <c r="J17" i="9"/>
  <c r="J18" i="9"/>
  <c r="J19" i="9"/>
  <c r="J20" i="9"/>
  <c r="J21" i="9"/>
  <c r="J22" i="9"/>
  <c r="J23" i="9"/>
  <c r="J24" i="9"/>
  <c r="J25" i="9"/>
  <c r="J26" i="9"/>
  <c r="J27" i="9"/>
  <c r="J28" i="9"/>
  <c r="J29" i="9"/>
  <c r="J30" i="9"/>
  <c r="J31" i="9"/>
  <c r="J32" i="9"/>
  <c r="J33" i="9"/>
  <c r="J34" i="9"/>
  <c r="J35" i="9"/>
  <c r="J36" i="9"/>
  <c r="J37" i="9"/>
  <c r="J38" i="9"/>
  <c r="J39" i="9"/>
  <c r="J40" i="9"/>
  <c r="J41" i="9"/>
  <c r="J42" i="9"/>
  <c r="J43" i="9"/>
  <c r="J44" i="9"/>
  <c r="J45" i="9"/>
  <c r="J46" i="9"/>
  <c r="J47" i="9"/>
  <c r="J48" i="9"/>
  <c r="J49" i="9"/>
  <c r="J50" i="9"/>
  <c r="J51" i="9"/>
  <c r="J52" i="9"/>
  <c r="J53" i="9"/>
  <c r="J54" i="9"/>
  <c r="J55" i="9"/>
  <c r="J9" i="9"/>
  <c r="H12" i="9"/>
  <c r="J12" i="9" s="1"/>
  <c r="H10" i="9"/>
  <c r="H9" i="9"/>
  <c r="H56" i="9" s="1"/>
  <c r="F56" i="9"/>
  <c r="I11" i="19"/>
  <c r="E11" i="19"/>
  <c r="E9" i="19"/>
  <c r="I9" i="19" s="1"/>
  <c r="E8" i="19"/>
  <c r="I8" i="19" s="1"/>
  <c r="I10" i="19"/>
  <c r="I12" i="19"/>
  <c r="I13" i="19"/>
  <c r="I14" i="19"/>
  <c r="I15" i="19"/>
  <c r="I16" i="19"/>
  <c r="I17" i="19"/>
  <c r="I18" i="19"/>
  <c r="I19" i="19"/>
  <c r="I20" i="19"/>
  <c r="I21" i="19"/>
  <c r="I22" i="19"/>
  <c r="I23" i="19"/>
  <c r="I24" i="19"/>
  <c r="I25" i="19"/>
  <c r="I26" i="19"/>
  <c r="I27" i="19"/>
  <c r="I28" i="19"/>
  <c r="I29" i="19"/>
  <c r="I30" i="19"/>
  <c r="I31" i="19"/>
  <c r="I32" i="19"/>
  <c r="I33" i="19"/>
  <c r="I34" i="19"/>
  <c r="I35" i="19"/>
  <c r="I36" i="19"/>
  <c r="I37" i="19"/>
  <c r="I38" i="19"/>
  <c r="I39" i="19"/>
  <c r="I36" i="21"/>
  <c r="I39" i="21" s="1"/>
  <c r="I53" i="21" s="1"/>
  <c r="Q39" i="21"/>
  <c r="H9" i="8"/>
  <c r="H10" i="8"/>
  <c r="H11" i="8"/>
  <c r="H12" i="8"/>
  <c r="J9" i="8"/>
  <c r="J10" i="8"/>
  <c r="J11" i="8"/>
  <c r="L10" i="7"/>
  <c r="L11" i="7"/>
  <c r="L12" i="7"/>
  <c r="L13" i="7"/>
  <c r="L9" i="7"/>
  <c r="J14" i="7"/>
  <c r="H14" i="7"/>
  <c r="F14" i="7"/>
  <c r="D14" i="7"/>
  <c r="AB25" i="2"/>
  <c r="AB26" i="2"/>
  <c r="AB27" i="2"/>
  <c r="AB28" i="2"/>
  <c r="AB29" i="2"/>
  <c r="AB30" i="2"/>
  <c r="AB31" i="2"/>
  <c r="AB32" i="2"/>
  <c r="AB33" i="2"/>
  <c r="AB34" i="2"/>
  <c r="AB35" i="2"/>
  <c r="AB36" i="2"/>
  <c r="AB37" i="2"/>
  <c r="AB38" i="2"/>
  <c r="AB39" i="2"/>
  <c r="AB40" i="2"/>
  <c r="AB41" i="2"/>
  <c r="AB42" i="2"/>
  <c r="AB15" i="2"/>
  <c r="AB16" i="2"/>
  <c r="AB17" i="2"/>
  <c r="AB18" i="2"/>
  <c r="AB19" i="2"/>
  <c r="AB20" i="2"/>
  <c r="AB21" i="2"/>
  <c r="AB22" i="2"/>
  <c r="AB23" i="2"/>
  <c r="AB24" i="2"/>
  <c r="AB13" i="2"/>
  <c r="AB14" i="2"/>
  <c r="AB11" i="2"/>
  <c r="AB12" i="2"/>
  <c r="AB10" i="2"/>
  <c r="AB9" i="2"/>
  <c r="AB43" i="2" s="1"/>
  <c r="H43" i="2"/>
  <c r="X43" i="2"/>
  <c r="Z43" i="2"/>
  <c r="J43" i="2"/>
  <c r="L36" i="9" l="1"/>
  <c r="L28" i="9"/>
  <c r="L20" i="9"/>
  <c r="L11" i="9"/>
  <c r="L53" i="9"/>
  <c r="L50" i="9"/>
  <c r="L42" i="9"/>
  <c r="L34" i="9"/>
  <c r="L26" i="9"/>
  <c r="L17" i="9"/>
  <c r="L49" i="9"/>
  <c r="L33" i="9"/>
  <c r="L25" i="9"/>
  <c r="I40" i="19"/>
  <c r="L16" i="9"/>
  <c r="L55" i="9"/>
  <c r="L47" i="9"/>
  <c r="L39" i="9"/>
  <c r="L31" i="9"/>
  <c r="L46" i="9"/>
  <c r="L38" i="9"/>
  <c r="L30" i="9"/>
  <c r="L22" i="9"/>
  <c r="L14" i="9"/>
  <c r="J56" i="9"/>
  <c r="L45" i="9" s="1"/>
  <c r="J8" i="13"/>
  <c r="J12" i="13"/>
  <c r="J11" i="13"/>
  <c r="F8" i="13"/>
  <c r="F13" i="13" s="1"/>
  <c r="J10" i="13"/>
  <c r="L14" i="7"/>
  <c r="J13" i="13"/>
  <c r="L44" i="9" l="1"/>
  <c r="L54" i="9"/>
  <c r="L24" i="9"/>
  <c r="L41" i="9"/>
  <c r="L10" i="9"/>
  <c r="L52" i="9"/>
  <c r="L15" i="9"/>
  <c r="L32" i="9"/>
  <c r="L12" i="9"/>
  <c r="L19" i="9"/>
  <c r="L51" i="9"/>
  <c r="L43" i="9"/>
  <c r="L35" i="9"/>
  <c r="L40" i="9"/>
  <c r="L48" i="9"/>
  <c r="F8" i="8"/>
  <c r="L21" i="9"/>
  <c r="L13" i="9"/>
  <c r="L29" i="9"/>
  <c r="L23" i="9"/>
  <c r="L9" i="9"/>
  <c r="L18" i="9"/>
  <c r="L27" i="9"/>
  <c r="L37" i="9"/>
  <c r="J8" i="8" l="1"/>
  <c r="J13" i="8" s="1"/>
  <c r="H8" i="8"/>
  <c r="H13" i="8" s="1"/>
  <c r="L56" i="9"/>
</calcChain>
</file>

<file path=xl/sharedStrings.xml><?xml version="1.0" encoding="utf-8"?>
<sst xmlns="http://schemas.openxmlformats.org/spreadsheetml/2006/main" count="617" uniqueCount="240">
  <si>
    <t>صندوق سرمایه‌گذاری تجارت شاخصی کاردان</t>
  </si>
  <si>
    <t>صورت وضعیت پرتفوی</t>
  </si>
  <si>
    <t>برای ماه منتهی به 1404/08/30</t>
  </si>
  <si>
    <t>-1</t>
  </si>
  <si>
    <t>سرمایه گذاری ها</t>
  </si>
  <si>
    <t>-1-1</t>
  </si>
  <si>
    <t>سرمایه گذاری در سهام و حق تقدم سهام</t>
  </si>
  <si>
    <t>1404/07/30</t>
  </si>
  <si>
    <t>تغییرات طی دوره</t>
  </si>
  <si>
    <t>1404/08/30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</si>
  <si>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</si>
  <si>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</si>
  <si>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</si>
  <si>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</si>
  <si>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</si>
  <si>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</si>
  <si>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</si>
  <si>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</si>
  <si>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</si>
  <si>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پالایش نفت اصفهان</t>
  </si>
  <si>
    <t>پالایش نفت بندرعباس</t>
  </si>
  <si>
    <t>پالایش نفت تبریز</t>
  </si>
  <si>
    <t>پتروشیمی پردیس</t>
  </si>
  <si>
    <t>پتروشیمی نوری</t>
  </si>
  <si>
    <t>پست بانک ایران</t>
  </si>
  <si>
    <t>تایدواترخاورمیانه</t>
  </si>
  <si>
    <t>تولیدات پتروشیمی قائد بصیر</t>
  </si>
  <si>
    <t>ح . کاشی‌ الوند</t>
  </si>
  <si>
    <t>دارویی ره آورد تامین</t>
  </si>
  <si>
    <t>سرمایه گذاری صدرتامین</t>
  </si>
  <si>
    <t>سرمایه گذاری گروه توسعه ملی</t>
  </si>
  <si>
    <t>سرمایه‌گذاری‌ سپه‌</t>
  </si>
  <si>
    <t>سرمایه‌گذاری‌صندوق‌بازنشستگی‌</t>
  </si>
  <si>
    <t>سیمان فارس و خوزستان</t>
  </si>
  <si>
    <t>سیمان‌ صوفیان‌</t>
  </si>
  <si>
    <t>سیمان‌ارومیه‌</t>
  </si>
  <si>
    <t>شرکت صنایع غذایی مینو شرق</t>
  </si>
  <si>
    <t>فجر انرژی خلیج فارس</t>
  </si>
  <si>
    <t>فولاد مبارکه اصفهان</t>
  </si>
  <si>
    <t>قند لرستان‌</t>
  </si>
  <si>
    <t>گروه مپنا (سهامی عام)</t>
  </si>
  <si>
    <t>گروه‌بهمن‌</t>
  </si>
  <si>
    <t>معدنی‌ املاح‌  ایران‌</t>
  </si>
  <si>
    <t>ملی‌ صنایع‌ مس‌ ایران‌</t>
  </si>
  <si>
    <t>نفت‌ بهران‌</t>
  </si>
  <si>
    <t>نیروکلر</t>
  </si>
  <si>
    <t>کاشی‌ الوند</t>
  </si>
  <si>
    <t>کربن‌ ایران‌</t>
  </si>
  <si>
    <t>کشت و دامداری فکا</t>
  </si>
  <si>
    <t>کنتورسازی‌ایران‌</t>
  </si>
  <si>
    <t>ح . سرمایه‌گذاری‌ سپه‌</t>
  </si>
  <si>
    <t>بانک‌اقتصادنوین‌</t>
  </si>
  <si>
    <t>کشت وصنعت و دامپروری پگاه فارس</t>
  </si>
  <si>
    <t>جمع</t>
  </si>
  <si>
    <t>اطلاعات آماری مرتبط با اوراق اختیار فروش تبعی خریداری شده توسط صندوق سرمایه گذاری:</t>
  </si>
  <si>
    <t>نام سهام</t>
  </si>
  <si>
    <t>تعداد اوراق تبعی</t>
  </si>
  <si>
    <t>قیمت اعمال</t>
  </si>
  <si>
    <t>تاریخ اعمال</t>
  </si>
  <si>
    <t>نرخ سود موثر</t>
  </si>
  <si>
    <t>اطلاعات آماری مرتبط با موقعیت های اخذ شده در اوراق اختیار معامله توسط صندوق سرمایه گذاری:</t>
  </si>
  <si>
    <t>نوع اختیار</t>
  </si>
  <si>
    <t>نوع موقعیت</t>
  </si>
  <si>
    <t>استراتژی ماخوذه</t>
  </si>
  <si>
    <t>تعداد اوراق</t>
  </si>
  <si>
    <t>اطلاعات آماری مرتبط با قراردادهای آتی توسط صندوق سرمایه گذاری:</t>
  </si>
  <si>
    <t>-2-1</t>
  </si>
  <si>
    <t>سرمایه‌گذاری در واحدهای صندوق های سرمایه گذاری</t>
  </si>
  <si>
    <t>خرید/صدور طی دوره</t>
  </si>
  <si>
    <t>فروش/ابطال طی دوره</t>
  </si>
  <si>
    <t>صندوق</t>
  </si>
  <si>
    <t>تعداد واحد</t>
  </si>
  <si>
    <t>قیمت ابطال / بازار هر واحد</t>
  </si>
  <si>
    <t>-3-1</t>
  </si>
  <si>
    <t>سرمایه‌گذاری در اوراق بهادار با درآمد ثابت یا علی‌الحساب</t>
  </si>
  <si>
    <t>اطلاعات اوراق با درآمد ثابت</t>
  </si>
  <si>
    <t>نام اوراق</t>
  </si>
  <si>
    <t>دارای مجوز از سازمان</t>
  </si>
  <si>
    <t>پذیرفته شده در بورس یا فرابورس</t>
  </si>
  <si>
    <t>تاریخ انتشار اوراق</t>
  </si>
  <si>
    <t>تاریخ سررسید</t>
  </si>
  <si>
    <t>نرخ سود اسمی</t>
  </si>
  <si>
    <t>اوراق بهاداری که ارزش آنها در تاریخ گزارش تعدیل شده</t>
  </si>
  <si>
    <t>(بر اساس دستورالعمل نحوه تعیین قیمت خرید و فروش اوراق بهادار در صندوق های سرمایه گذاری)</t>
  </si>
  <si>
    <t>نام اوراق بهادار</t>
  </si>
  <si>
    <t>قیمت پایانی</t>
  </si>
  <si>
    <t>قیمت تعدیل شده</t>
  </si>
  <si>
    <t>درصد تعدیل</t>
  </si>
  <si>
    <t>خالص ارزش فروش تعدیل شده</t>
  </si>
  <si>
    <t>دلیل تعدیل</t>
  </si>
  <si>
    <t>-4-1</t>
  </si>
  <si>
    <t>سرمایه‌گذاری در  سپرده‌ بانکی</t>
  </si>
  <si>
    <t>سپرده های بانکی</t>
  </si>
  <si>
    <t>مبلغ</t>
  </si>
  <si>
    <t>افزایش</t>
  </si>
  <si>
    <t>کاهش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</si>
  <si>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</si>
  <si>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</si>
  <si>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</si>
  <si>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</si>
  <si>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</si>
  <si>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</si>
  <si>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</si>
  <si>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</si>
  <si>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</si>
  <si>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درآمد حاصل از سرمایه گذاری در واحدهای صندوق های سرمایه گذاری</t>
  </si>
  <si>
    <t>2-2</t>
  </si>
  <si>
    <t>درآمد حاصل از سرمایه گذاری در اوراق بهادار با درآمد ثابت</t>
  </si>
  <si>
    <t>3-2</t>
  </si>
  <si>
    <t>درآمد حاصل از سرمایه گذاری در سپرده بانکی و گواهی سپرده</t>
  </si>
  <si>
    <t>4-2</t>
  </si>
  <si>
    <t>سایر درآمدها</t>
  </si>
  <si>
    <t>5-2</t>
  </si>
  <si>
    <t>-1-2</t>
  </si>
  <si>
    <t>درآمد حاصل از سرمایه­گذاری در سهام و حق تقدم سهام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</si>
  <si>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</si>
  <si>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</si>
  <si>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</si>
  <si>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</si>
  <si>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</si>
  <si>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</si>
  <si>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پویا</t>
  </si>
  <si>
    <t>گروه مالی صبا تامین</t>
  </si>
  <si>
    <t>پدیده شیمی قرن</t>
  </si>
  <si>
    <t>مبین انرژی خلیج فارس</t>
  </si>
  <si>
    <t>سرمایه گذاری دارویی تامین</t>
  </si>
  <si>
    <t>مدیریت نیروگاهی ایرانیان مپنا</t>
  </si>
  <si>
    <t>پتروشیمی فناوران</t>
  </si>
  <si>
    <t>ایمن خودرو شرق</t>
  </si>
  <si>
    <t>س. صنایع‌شیمیایی‌ایران</t>
  </si>
  <si>
    <t>صنایع الکترونیک مادیران</t>
  </si>
  <si>
    <t>صنایع مس افق کرمان</t>
  </si>
  <si>
    <t>سرمایه‌گذاری صنایع پتروشیمی‌</t>
  </si>
  <si>
    <t>توسعه‌ صنایع‌ بهشهر(هلدینگ</t>
  </si>
  <si>
    <t>-2-2</t>
  </si>
  <si>
    <t>درآمد حاصل از سرمایه­گذاری در واحدهای صندوق</t>
  </si>
  <si>
    <t>درآمد سود صندوق</t>
  </si>
  <si>
    <t>-3-2</t>
  </si>
  <si>
    <t>درآمد حاصل از سرمایه­گذاری در اوراق بهادار با درآمد ثابت:</t>
  </si>
  <si>
    <t>عنوان</t>
  </si>
  <si>
    <t>درآمد سود اوراق</t>
  </si>
  <si>
    <t>-1-3-2</t>
  </si>
  <si>
    <t>مبالغ تخصیص یافته بابت خرید و نگهداری اوراق بهادار با درآمد ثابت (نرخ سود ترجیحی)</t>
  </si>
  <si>
    <t>مبلغ شناسایی شده بابت قرارداد خرید و نگهداری اوراق بهادار</t>
  </si>
  <si>
    <t>میانگین نرخ بازده تا سررسید قراردادهای منعقده</t>
  </si>
  <si>
    <t>طرف معامله</t>
  </si>
  <si>
    <t>نوع وابستگی</t>
  </si>
  <si>
    <t>نام ورقه بهادار</t>
  </si>
  <si>
    <t>بهای تمام شده اوراق</t>
  </si>
  <si>
    <t>نرخ اسمی</t>
  </si>
  <si>
    <t>شرکت...</t>
  </si>
  <si>
    <t>مدیر صندوق</t>
  </si>
  <si>
    <t>ورقه الف</t>
  </si>
  <si>
    <t>ورقه ب</t>
  </si>
  <si>
    <t>شرکت مادر</t>
  </si>
  <si>
    <t>ورقه د</t>
  </si>
  <si>
    <t>صندوق  سرمایه­گذاری اختصاصی بازارگردانی …</t>
  </si>
  <si>
    <t>صندوق­ سرمایه­گذاری اختصاصی بازارگردانی تحت مدیریت مدیر صندوق یا اشخاص تحت کنترل یا وابسته *</t>
  </si>
  <si>
    <t>ورقه ج</t>
  </si>
  <si>
    <t>سایر</t>
  </si>
  <si>
    <t>ورقه ح</t>
  </si>
  <si>
    <t>ورقه ط</t>
  </si>
  <si>
    <t>ورقه ی</t>
  </si>
  <si>
    <t>ورقه س</t>
  </si>
  <si>
    <t>*به تفکیک هر یک از صندوق­های سرمایه­گذاری اختصاصی بازارگردانی طرف قرارداد افشا گردد.</t>
  </si>
  <si>
    <t>-4-2</t>
  </si>
  <si>
    <t>درآمد حاصل از سرمایه­گذاری در سپرده بانکی و گواهی سپرده</t>
  </si>
  <si>
    <t>نام سپرده بانکی</t>
  </si>
  <si>
    <t>سود سپرده بانکی و گواهی سپرده</t>
  </si>
  <si>
    <t>درصد سود به میانگین سپرده</t>
  </si>
  <si>
    <t>-5-2</t>
  </si>
  <si>
    <t>معین برای سایر درآمدهای تنزیل سود بانک</t>
  </si>
  <si>
    <t>تعدیل کارمزد کارگزار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</si>
  <si>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</si>
  <si>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</si>
  <si>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</si>
  <si>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</si>
  <si>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</si>
  <si>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</si>
  <si>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</si>
  <si>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1404/04/30</t>
  </si>
  <si>
    <t>1404/04/28</t>
  </si>
  <si>
    <t>1404/04/31</t>
  </si>
  <si>
    <t>1404/07/20</t>
  </si>
  <si>
    <t>1404/05/12</t>
  </si>
  <si>
    <t>1404/08/24</t>
  </si>
  <si>
    <t>1404/05/13</t>
  </si>
  <si>
    <t>1404/05/04</t>
  </si>
  <si>
    <t>1404/03/12</t>
  </si>
  <si>
    <t>1404/04/29</t>
  </si>
  <si>
    <t>1404/05/08</t>
  </si>
  <si>
    <t>1404/06/23</t>
  </si>
  <si>
    <t>1404/03/03</t>
  </si>
  <si>
    <t>1404/03/01</t>
  </si>
  <si>
    <t>1404/06/17</t>
  </si>
  <si>
    <t>1404/04/25</t>
  </si>
  <si>
    <t>1404/05/05</t>
  </si>
  <si>
    <t>1404/06/31</t>
  </si>
  <si>
    <t>1404/04/17</t>
  </si>
  <si>
    <t>1404/04/21</t>
  </si>
  <si>
    <t>نام صندوق</t>
  </si>
  <si>
    <t>تاریخ تقسیم سود</t>
  </si>
  <si>
    <t>تعداد واحد صندوق در زمان تقسیم سود</t>
  </si>
  <si>
    <t>سود متعلق به هر واحد</t>
  </si>
  <si>
    <t>خالص درآمد سود صندوق</t>
  </si>
  <si>
    <t>سود اوراق بهادار با درآمد ثابت</t>
  </si>
  <si>
    <t>تاریخ دریافت سود</t>
  </si>
  <si>
    <t>نرخ سود علی الحساب</t>
  </si>
  <si>
    <t>درآمد سود</t>
  </si>
  <si>
    <t>خالص درآمد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</si>
  <si>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</si>
  <si>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</si>
  <si>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</si>
  <si>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</si>
  <si>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</si>
  <si>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سود (زیان) ناشی از اعمال اختیار معامله سهام</t>
  </si>
  <si>
    <t>نام سهم</t>
  </si>
  <si>
    <t>نام اختیار</t>
  </si>
  <si>
    <t>ارزش اعمال</t>
  </si>
  <si>
    <t>ارزش دفتری اختیار</t>
  </si>
  <si>
    <t>بهای تمام شده سهم</t>
  </si>
  <si>
    <t>کارمزد اعمال</t>
  </si>
  <si>
    <t>مالیات اعمال</t>
  </si>
  <si>
    <t>کارمزد فروش اختیار</t>
  </si>
  <si>
    <t>سود(زیان)اعمال</t>
  </si>
  <si>
    <t>درآمد ناشی از تغییر قیمت اوراق بهادار</t>
  </si>
  <si>
    <t>سود و زیان ناشی از تغییر قیمت</t>
  </si>
  <si>
    <t xml:space="preserve">سپرده کوتاه مدت بانک اقتصاد نوین </t>
  </si>
  <si>
    <t xml:space="preserve">سپرده کوتاه مدت بانک خاورمیانه </t>
  </si>
  <si>
    <t>سپرده کوتاه مدت موسسه اعتباری ملل</t>
  </si>
  <si>
    <t>سپرده کوتاه مدت بانک تجارت</t>
  </si>
  <si>
    <t xml:space="preserve">سپرده کوتاه مدت بانک سامان </t>
  </si>
  <si>
    <t xml:space="preserve">بانک تجارت </t>
  </si>
  <si>
    <t xml:space="preserve"> بانک سامان</t>
  </si>
  <si>
    <t xml:space="preserve"> بانک اقتصاد نوین </t>
  </si>
  <si>
    <t xml:space="preserve"> بانک خاورمیانه </t>
  </si>
  <si>
    <t xml:space="preserve"> موسسه اعتباری ملل</t>
  </si>
  <si>
    <t xml:space="preserve"> بانک تجارت</t>
  </si>
  <si>
    <t xml:space="preserve"> بانک سامان </t>
  </si>
  <si>
    <t xml:space="preserve"> موسسه اعتباری ملل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</si>
</sst>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sz val="8"/>
      <color rgb="FF000000"/>
      <name val="Arial"/>
      <family val="2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sz val="11"/>
      <color rgb="FF262626"/>
      <name val="IRANSans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72">
    <xf numFmtId="0" fontId="0" fillId="0" borderId="0" xfId="0" applyAlignment="1">
      <alignment horizontal="left"/>
    </xf>
    <xf numFmtId="0" fontId="3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4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right" vertical="top"/>
    </xf>
    <xf numFmtId="0" fontId="5" fillId="0" borderId="0" xfId="0" applyFont="1" applyAlignment="1">
      <alignment horizontal="right" vertical="top"/>
    </xf>
    <xf numFmtId="3" fontId="5" fillId="0" borderId="0" xfId="0" applyNumberFormat="1" applyFont="1" applyAlignment="1">
      <alignment horizontal="right" vertical="top"/>
    </xf>
    <xf numFmtId="0" fontId="5" fillId="0" borderId="4" xfId="0" applyFont="1" applyBorder="1" applyAlignment="1">
      <alignment horizontal="right" vertical="top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4" fontId="5" fillId="0" borderId="2" xfId="0" applyNumberFormat="1" applyFont="1" applyBorder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3" fontId="5" fillId="0" borderId="4" xfId="0" applyNumberFormat="1" applyFont="1" applyBorder="1" applyAlignment="1">
      <alignment horizontal="center" vertical="center"/>
    </xf>
    <xf numFmtId="4" fontId="5" fillId="0" borderId="4" xfId="0" applyNumberFormat="1" applyFont="1" applyBorder="1" applyAlignment="1">
      <alignment horizontal="center" vertical="center"/>
    </xf>
    <xf numFmtId="3" fontId="5" fillId="0" borderId="5" xfId="0" applyNumberFormat="1" applyFont="1" applyBorder="1" applyAlignment="1">
      <alignment horizontal="center" vertical="center"/>
    </xf>
    <xf numFmtId="4" fontId="5" fillId="0" borderId="5" xfId="0" applyNumberFormat="1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top"/>
    </xf>
    <xf numFmtId="3" fontId="5" fillId="0" borderId="0" xfId="0" applyNumberFormat="1" applyFont="1" applyAlignment="1">
      <alignment horizontal="center" vertical="top"/>
    </xf>
    <xf numFmtId="0" fontId="0" fillId="0" borderId="4" xfId="0" applyBorder="1" applyAlignment="1">
      <alignment horizontal="center"/>
    </xf>
    <xf numFmtId="3" fontId="0" fillId="0" borderId="0" xfId="0" applyNumberFormat="1" applyAlignment="1">
      <alignment horizontal="center" vertical="center"/>
    </xf>
    <xf numFmtId="3" fontId="0" fillId="0" borderId="0" xfId="0" applyNumberFormat="1" applyAlignment="1">
      <alignment horizontal="left"/>
    </xf>
    <xf numFmtId="3" fontId="6" fillId="0" borderId="0" xfId="0" applyNumberFormat="1" applyFont="1" applyAlignment="1">
      <alignment horizontal="left"/>
    </xf>
    <xf numFmtId="4" fontId="5" fillId="0" borderId="0" xfId="0" applyNumberFormat="1" applyFont="1" applyAlignment="1">
      <alignment horizontal="center" vertical="center"/>
    </xf>
    <xf numFmtId="3" fontId="5" fillId="0" borderId="0" xfId="0" applyNumberFormat="1" applyFont="1" applyAlignment="1">
      <alignment vertical="top"/>
    </xf>
    <xf numFmtId="0" fontId="0" fillId="0" borderId="2" xfId="0" applyBorder="1" applyAlignment="1">
      <alignment horizontal="center"/>
    </xf>
    <xf numFmtId="4" fontId="5" fillId="0" borderId="5" xfId="0" applyNumberFormat="1" applyFont="1" applyBorder="1" applyAlignment="1">
      <alignment horizontal="center" vertical="top"/>
    </xf>
    <xf numFmtId="4" fontId="5" fillId="0" borderId="0" xfId="0" applyNumberFormat="1" applyFont="1" applyAlignment="1">
      <alignment horizontal="right" vertical="top"/>
    </xf>
    <xf numFmtId="10" fontId="5" fillId="0" borderId="2" xfId="0" applyNumberFormat="1" applyFont="1" applyBorder="1" applyAlignment="1">
      <alignment horizontal="center" vertical="top"/>
    </xf>
    <xf numFmtId="10" fontId="5" fillId="0" borderId="0" xfId="0" applyNumberFormat="1" applyFont="1" applyAlignment="1">
      <alignment horizontal="center" vertical="top"/>
    </xf>
    <xf numFmtId="3" fontId="5" fillId="0" borderId="5" xfId="0" applyNumberFormat="1" applyFont="1" applyBorder="1" applyAlignment="1">
      <alignment horizontal="center" vertical="top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3" fontId="5" fillId="2" borderId="0" xfId="0" applyNumberFormat="1" applyFont="1" applyFill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3" fontId="5" fillId="2" borderId="4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vertical="top"/>
    </xf>
    <xf numFmtId="3" fontId="5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" fontId="5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left"/>
    </xf>
    <xf numFmtId="3" fontId="0" fillId="0" borderId="0" xfId="0" applyNumberFormat="1" applyBorder="1" applyAlignment="1">
      <alignment horizontal="left"/>
    </xf>
    <xf numFmtId="3" fontId="5" fillId="0" borderId="4" xfId="0" applyNumberFormat="1" applyFont="1" applyBorder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right" vertical="top"/>
    </xf>
    <xf numFmtId="3" fontId="5" fillId="0" borderId="2" xfId="0" applyNumberFormat="1" applyFont="1" applyBorder="1" applyAlignment="1">
      <alignment horizontal="center" vertical="top"/>
    </xf>
    <xf numFmtId="0" fontId="5" fillId="0" borderId="0" xfId="0" applyFont="1" applyAlignment="1">
      <alignment horizontal="right" vertical="top"/>
    </xf>
    <xf numFmtId="3" fontId="5" fillId="0" borderId="0" xfId="0" applyNumberFormat="1" applyFont="1" applyAlignment="1">
      <alignment horizontal="center" vertical="top"/>
    </xf>
    <xf numFmtId="0" fontId="5" fillId="0" borderId="4" xfId="0" applyFont="1" applyBorder="1" applyAlignment="1">
      <alignment horizontal="right" vertical="top"/>
    </xf>
    <xf numFmtId="0" fontId="4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right" vertical="center"/>
    </xf>
    <xf numFmtId="3" fontId="5" fillId="0" borderId="2" xfId="0" applyNumberFormat="1" applyFont="1" applyBorder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3" fontId="5" fillId="0" borderId="0" xfId="0" applyNumberFormat="1" applyFont="1" applyAlignment="1">
      <alignment horizontal="right" vertical="top"/>
    </xf>
    <xf numFmtId="3" fontId="5" fillId="0" borderId="4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3" fontId="5" fillId="0" borderId="4" xfId="0" applyNumberFormat="1" applyFont="1" applyBorder="1" applyAlignment="1">
      <alignment horizontal="center" vertical="top"/>
    </xf>
    <xf numFmtId="3" fontId="5" fillId="0" borderId="5" xfId="0" applyNumberFormat="1" applyFont="1" applyBorder="1" applyAlignment="1">
      <alignment horizontal="center" vertical="top"/>
    </xf>
    <xf numFmtId="3" fontId="5" fillId="0" borderId="5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"/>
  <sheetViews>
    <sheetView rightToLeft="1" workbookViewId="0">
      <selection sqref="A1:C1"/>
    </sheetView>
  </sheetViews>
  <sheetFormatPr defaultRowHeight="12.75"/>
  <cols>
    <col min="1" max="1" width="72.7109375" customWidth="1"/>
    <col min="2" max="2" width="45.42578125" customWidth="1"/>
    <col min="3" max="3" width="76.5703125" customWidth="1"/>
  </cols>
  <sheetData>
    <row r="1" spans="1:3" ht="29.1" customHeight="1">
      <c r="A1" s="48" t="s">
        <v>0</v>
      </c>
      <c r="B1" s="48"/>
      <c r="C1" s="48"/>
    </row>
    <row r="2" spans="1:3" ht="21.75" customHeight="1">
      <c r="A2" s="48" t="s">
        <v>1</v>
      </c>
      <c r="B2" s="48"/>
      <c r="C2" s="48"/>
    </row>
    <row r="3" spans="1:3" ht="21.75" customHeight="1">
      <c r="A3" s="48" t="s">
        <v>2</v>
      </c>
      <c r="B3" s="48"/>
      <c r="C3" s="48"/>
    </row>
    <row r="4" spans="1:3" ht="7.35" customHeight="1"/>
    <row r="5" spans="1:3" ht="123.6" customHeight="1">
      <c r="B5" s="49"/>
    </row>
    <row r="6" spans="1:3" ht="123.6" customHeight="1">
      <c r="B6" s="49"/>
    </row>
  </sheetData>
  <mergeCells count="4">
    <mergeCell ref="A1:C1"/>
    <mergeCell ref="A2:C2"/>
    <mergeCell ref="A3:C3"/>
    <mergeCell ref="B5:B6"/>
  </mergeCells>
  <pageMargins left="0.39" right="0.39" top="0.39" bottom="0.39" header="0" footer="0"/>
  <pageSetup paperSize="0" fitToHeight="0"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U13"/>
  <sheetViews>
    <sheetView rightToLeft="1" workbookViewId="0">
      <selection activeCell="H14" sqref="H14"/>
    </sheetView>
  </sheetViews>
  <sheetFormatPr defaultRowHeight="12.75"/>
  <cols>
    <col min="1" max="1" width="5.140625" customWidth="1"/>
    <col min="2" max="2" width="40.28515625" customWidth="1"/>
    <col min="3" max="3" width="1.28515625" customWidth="1"/>
    <col min="4" max="4" width="19.42578125" customWidth="1"/>
    <col min="5" max="5" width="1.28515625" customWidth="1"/>
    <col min="6" max="6" width="20.7109375" customWidth="1"/>
    <col min="7" max="7" width="1.28515625" customWidth="1"/>
    <col min="8" max="8" width="19.42578125" customWidth="1"/>
    <col min="9" max="9" width="1.28515625" customWidth="1"/>
    <col min="10" max="10" width="19.42578125" customWidth="1"/>
    <col min="11" max="11" width="0.28515625" customWidth="1"/>
    <col min="19" max="19" width="16.28515625" customWidth="1"/>
  </cols>
  <sheetData>
    <row r="1" spans="1:21" ht="29.1" customHeight="1">
      <c r="A1" s="48" t="s">
        <v>0</v>
      </c>
      <c r="B1" s="48"/>
      <c r="C1" s="48"/>
      <c r="D1" s="48"/>
      <c r="E1" s="48"/>
      <c r="F1" s="48"/>
      <c r="G1" s="48"/>
      <c r="H1" s="48"/>
      <c r="I1" s="48"/>
      <c r="J1" s="48"/>
    </row>
    <row r="2" spans="1:21" ht="21.75" customHeight="1">
      <c r="A2" s="48" t="s">
        <v>96</v>
      </c>
      <c r="B2" s="48"/>
      <c r="C2" s="48"/>
      <c r="D2" s="48"/>
      <c r="E2" s="48"/>
      <c r="F2" s="48"/>
      <c r="G2" s="48"/>
      <c r="H2" s="48"/>
      <c r="I2" s="48"/>
      <c r="J2" s="48"/>
    </row>
    <row r="3" spans="1:21" ht="21.75" customHeight="1">
      <c r="A3" s="48" t="s">
        <v>2</v>
      </c>
      <c r="B3" s="48"/>
      <c r="C3" s="48"/>
      <c r="D3" s="48"/>
      <c r="E3" s="48"/>
      <c r="F3" s="48"/>
      <c r="G3" s="48"/>
      <c r="H3" s="48"/>
      <c r="I3" s="48"/>
      <c r="J3" s="48"/>
    </row>
    <row r="4" spans="1:21" ht="14.45" customHeight="1"/>
    <row r="5" spans="1:21" ht="14.45" customHeight="1">
      <c r="A5" s="1" t="s">
        <v>165</v>
      </c>
      <c r="B5" s="50" t="s">
        <v>166</v>
      </c>
      <c r="C5" s="50"/>
      <c r="D5" s="50"/>
      <c r="E5" s="50"/>
      <c r="F5" s="50"/>
      <c r="G5" s="50"/>
      <c r="H5" s="50"/>
      <c r="I5" s="50"/>
      <c r="J5" s="50"/>
    </row>
    <row r="6" spans="1:21" ht="14.45" customHeight="1">
      <c r="D6" s="51" t="s">
        <v>115</v>
      </c>
      <c r="E6" s="51"/>
      <c r="F6" s="51"/>
      <c r="H6" s="51" t="s">
        <v>116</v>
      </c>
      <c r="I6" s="51"/>
      <c r="J6" s="51"/>
    </row>
    <row r="7" spans="1:21" ht="36.4" customHeight="1">
      <c r="A7" s="51" t="s">
        <v>167</v>
      </c>
      <c r="B7" s="51"/>
      <c r="D7" s="11" t="s">
        <v>168</v>
      </c>
      <c r="E7" s="3"/>
      <c r="F7" s="11" t="s">
        <v>169</v>
      </c>
      <c r="H7" s="11" t="s">
        <v>168</v>
      </c>
      <c r="I7" s="3"/>
      <c r="J7" s="11" t="s">
        <v>169</v>
      </c>
      <c r="O7" s="42"/>
      <c r="P7" s="43"/>
      <c r="Q7" s="44"/>
      <c r="R7" s="43"/>
      <c r="S7" s="42"/>
      <c r="T7" s="43"/>
      <c r="U7" s="44"/>
    </row>
    <row r="8" spans="1:21" ht="21.75" customHeight="1">
      <c r="A8" s="53" t="s">
        <v>230</v>
      </c>
      <c r="B8" s="53"/>
      <c r="D8" s="17">
        <v>4419294</v>
      </c>
      <c r="E8" s="17"/>
      <c r="F8" s="28">
        <f>D8/$D$13*100</f>
        <v>96.84593404527196</v>
      </c>
      <c r="G8" s="17"/>
      <c r="H8" s="17">
        <v>1026247160</v>
      </c>
      <c r="J8" s="28">
        <f>H8/$H$13*100</f>
        <v>99.921226414590507</v>
      </c>
      <c r="O8" s="42"/>
      <c r="P8" s="43"/>
      <c r="Q8" s="44"/>
      <c r="R8" s="43"/>
      <c r="S8" s="42"/>
      <c r="T8" s="43"/>
      <c r="U8" s="44"/>
    </row>
    <row r="9" spans="1:21" ht="21.75" customHeight="1">
      <c r="A9" s="55" t="s">
        <v>231</v>
      </c>
      <c r="B9" s="55"/>
      <c r="D9" s="17">
        <v>52</v>
      </c>
      <c r="E9" s="13"/>
      <c r="F9" s="28">
        <f>D9/$D$13*100</f>
        <v>1.1395459479170524E-3</v>
      </c>
      <c r="G9" s="13"/>
      <c r="H9" s="17">
        <v>2119</v>
      </c>
      <c r="I9" s="13"/>
      <c r="J9" s="28">
        <f>H9/$H$13*100</f>
        <v>2.0631782189050571E-4</v>
      </c>
      <c r="O9" s="45"/>
      <c r="P9" s="45"/>
      <c r="Q9" s="45"/>
      <c r="R9" s="45"/>
      <c r="S9" s="45"/>
      <c r="T9" s="45"/>
      <c r="U9" s="45"/>
    </row>
    <row r="10" spans="1:21" ht="21.75" customHeight="1">
      <c r="A10" s="55" t="s">
        <v>227</v>
      </c>
      <c r="B10" s="55"/>
      <c r="D10" s="17">
        <v>143875</v>
      </c>
      <c r="E10" s="13"/>
      <c r="F10" s="28">
        <f>D10/$D$13*100</f>
        <v>3.1529264087801137</v>
      </c>
      <c r="G10" s="13"/>
      <c r="H10" s="17">
        <v>787546</v>
      </c>
      <c r="I10" s="13"/>
      <c r="J10" s="28">
        <f>H10/$H$13*100</f>
        <v>7.6679931740717425E-2</v>
      </c>
      <c r="O10" s="45"/>
      <c r="P10" s="45"/>
      <c r="Q10" s="45"/>
      <c r="R10" s="45"/>
      <c r="S10" s="45"/>
      <c r="T10" s="45"/>
      <c r="U10" s="45"/>
    </row>
    <row r="11" spans="1:21" ht="21.75" customHeight="1">
      <c r="A11" s="55" t="s">
        <v>228</v>
      </c>
      <c r="B11" s="55"/>
      <c r="D11" s="17">
        <v>0</v>
      </c>
      <c r="E11" s="13"/>
      <c r="F11" s="28">
        <f>D11/$D$13*100</f>
        <v>0</v>
      </c>
      <c r="G11" s="13"/>
      <c r="H11" s="17">
        <v>11523</v>
      </c>
      <c r="I11" s="13"/>
      <c r="J11" s="28">
        <f>H11/$H$13*100</f>
        <v>1.1219444368307206E-3</v>
      </c>
      <c r="O11" s="46"/>
      <c r="P11" s="46"/>
      <c r="Q11" s="46"/>
      <c r="R11" s="46"/>
      <c r="S11" s="46"/>
      <c r="T11" s="46"/>
      <c r="U11" s="46"/>
    </row>
    <row r="12" spans="1:21" ht="21.75" customHeight="1">
      <c r="A12" s="55" t="s">
        <v>229</v>
      </c>
      <c r="B12" s="55"/>
      <c r="D12" s="17">
        <v>0</v>
      </c>
      <c r="E12" s="13"/>
      <c r="F12" s="28">
        <f>D12/$D$13*100</f>
        <v>0</v>
      </c>
      <c r="G12" s="13"/>
      <c r="H12" s="17">
        <v>7861</v>
      </c>
      <c r="I12" s="13"/>
      <c r="J12" s="28">
        <f>H12/$H$13*100</f>
        <v>7.6539141004307006E-4</v>
      </c>
      <c r="O12" s="45"/>
      <c r="P12" s="45"/>
      <c r="Q12" s="45"/>
      <c r="R12" s="45"/>
      <c r="S12" s="45"/>
      <c r="T12" s="45"/>
      <c r="U12" s="45"/>
    </row>
    <row r="13" spans="1:21" ht="21.75" customHeight="1">
      <c r="A13" s="58" t="s">
        <v>53</v>
      </c>
      <c r="B13" s="58"/>
      <c r="D13" s="20">
        <f>SUM(D8:D12)</f>
        <v>4563221</v>
      </c>
      <c r="E13" s="13"/>
      <c r="F13" s="20">
        <f>SUM(F8:F12)</f>
        <v>100</v>
      </c>
      <c r="G13" s="13"/>
      <c r="H13" s="20">
        <f>SUM(H8:H12)</f>
        <v>1027056209</v>
      </c>
      <c r="I13" s="13"/>
      <c r="J13" s="20">
        <f>SUM(J8:J12)</f>
        <v>99.999999999999986</v>
      </c>
    </row>
  </sheetData>
  <mergeCells count="13">
    <mergeCell ref="A12:B12"/>
    <mergeCell ref="A13:B13"/>
    <mergeCell ref="A7:B7"/>
    <mergeCell ref="A8:B8"/>
    <mergeCell ref="A9:B9"/>
    <mergeCell ref="A10:B10"/>
    <mergeCell ref="A11:B11"/>
    <mergeCell ref="A1:J1"/>
    <mergeCell ref="A2:J2"/>
    <mergeCell ref="A3:J3"/>
    <mergeCell ref="B5:J5"/>
    <mergeCell ref="D6:F6"/>
    <mergeCell ref="H6:J6"/>
  </mergeCells>
  <pageMargins left="0.39" right="0.39" top="0.39" bottom="0.39" header="0" footer="0"/>
  <pageSetup paperSize="0" fitToHeight="0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F11"/>
  <sheetViews>
    <sheetView rightToLeft="1" workbookViewId="0">
      <selection activeCell="F11" sqref="F11"/>
    </sheetView>
  </sheetViews>
  <sheetFormatPr defaultRowHeight="12.75"/>
  <cols>
    <col min="1" max="1" width="5.140625" customWidth="1"/>
    <col min="2" max="2" width="41.5703125" customWidth="1"/>
    <col min="3" max="3" width="1.28515625" customWidth="1"/>
    <col min="4" max="4" width="19.42578125" customWidth="1"/>
    <col min="5" max="5" width="1.28515625" customWidth="1"/>
    <col min="6" max="6" width="19.42578125" customWidth="1"/>
    <col min="7" max="7" width="0.28515625" customWidth="1"/>
  </cols>
  <sheetData>
    <row r="1" spans="1:6" ht="29.1" customHeight="1">
      <c r="A1" s="48" t="s">
        <v>0</v>
      </c>
      <c r="B1" s="48"/>
      <c r="C1" s="48"/>
      <c r="D1" s="48"/>
      <c r="E1" s="48"/>
      <c r="F1" s="48"/>
    </row>
    <row r="2" spans="1:6" ht="21.75" customHeight="1">
      <c r="A2" s="48" t="s">
        <v>96</v>
      </c>
      <c r="B2" s="48"/>
      <c r="C2" s="48"/>
      <c r="D2" s="48"/>
      <c r="E2" s="48"/>
      <c r="F2" s="48"/>
    </row>
    <row r="3" spans="1:6" ht="21.75" customHeight="1">
      <c r="A3" s="48" t="s">
        <v>2</v>
      </c>
      <c r="B3" s="48"/>
      <c r="C3" s="48"/>
      <c r="D3" s="48"/>
      <c r="E3" s="48"/>
      <c r="F3" s="48"/>
    </row>
    <row r="4" spans="1:6" ht="14.45" customHeight="1"/>
    <row r="5" spans="1:6" ht="29.1" customHeight="1">
      <c r="A5" s="1" t="s">
        <v>170</v>
      </c>
      <c r="B5" s="50" t="s">
        <v>111</v>
      </c>
      <c r="C5" s="50"/>
      <c r="D5" s="50"/>
      <c r="E5" s="50"/>
      <c r="F5" s="50"/>
    </row>
    <row r="6" spans="1:6" ht="14.45" customHeight="1">
      <c r="D6" s="2" t="s">
        <v>115</v>
      </c>
      <c r="F6" s="2" t="s">
        <v>9</v>
      </c>
    </row>
    <row r="7" spans="1:6" ht="14.45" customHeight="1">
      <c r="A7" s="51" t="s">
        <v>111</v>
      </c>
      <c r="B7" s="51"/>
      <c r="D7" s="4" t="s">
        <v>93</v>
      </c>
      <c r="F7" s="4" t="s">
        <v>93</v>
      </c>
    </row>
    <row r="8" spans="1:6" ht="21.75" customHeight="1">
      <c r="A8" s="53" t="s">
        <v>111</v>
      </c>
      <c r="B8" s="53"/>
      <c r="D8" s="15">
        <v>-22230449560</v>
      </c>
      <c r="E8" s="13"/>
      <c r="F8" s="15">
        <v>-14020637400</v>
      </c>
    </row>
    <row r="9" spans="1:6" ht="21.75" customHeight="1">
      <c r="A9" s="55" t="s">
        <v>171</v>
      </c>
      <c r="B9" s="55"/>
      <c r="D9" s="17">
        <v>0</v>
      </c>
      <c r="E9" s="13"/>
      <c r="F9" s="17">
        <v>639</v>
      </c>
    </row>
    <row r="10" spans="1:6" ht="21.75" customHeight="1">
      <c r="A10" s="57" t="s">
        <v>172</v>
      </c>
      <c r="B10" s="57"/>
      <c r="D10" s="18">
        <v>242953580</v>
      </c>
      <c r="E10" s="13"/>
      <c r="F10" s="18">
        <v>624988705</v>
      </c>
    </row>
    <row r="11" spans="1:6" ht="21.75" customHeight="1">
      <c r="A11" s="58" t="s">
        <v>53</v>
      </c>
      <c r="B11" s="58"/>
      <c r="D11" s="20">
        <v>-21987495980</v>
      </c>
      <c r="E11" s="13"/>
      <c r="F11" s="20">
        <v>-13395648056</v>
      </c>
    </row>
  </sheetData>
  <mergeCells count="9">
    <mergeCell ref="A8:B8"/>
    <mergeCell ref="A9:B9"/>
    <mergeCell ref="A10:B10"/>
    <mergeCell ref="A11:B11"/>
    <mergeCell ref="A1:F1"/>
    <mergeCell ref="A2:F2"/>
    <mergeCell ref="A3:F3"/>
    <mergeCell ref="B5:F5"/>
    <mergeCell ref="A7:B7"/>
  </mergeCells>
  <pageMargins left="0.39" right="0.39" top="0.39" bottom="0.39" header="0" footer="0"/>
  <pageSetup paperSize="0" fitToHeight="0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W65"/>
  <sheetViews>
    <sheetView rightToLeft="1" topLeftCell="A37" workbookViewId="0">
      <selection activeCell="H56" sqref="H56"/>
    </sheetView>
  </sheetViews>
  <sheetFormatPr defaultRowHeight="12.75"/>
  <cols>
    <col min="1" max="1" width="5.140625" customWidth="1"/>
    <col min="2" max="2" width="26.85546875" customWidth="1"/>
    <col min="3" max="3" width="1.28515625" customWidth="1"/>
    <col min="4" max="4" width="15" bestFit="1" customWidth="1"/>
    <col min="5" max="5" width="1.28515625" customWidth="1"/>
    <col min="6" max="6" width="15.85546875" bestFit="1" customWidth="1"/>
    <col min="7" max="7" width="1.28515625" customWidth="1"/>
    <col min="8" max="8" width="15.85546875" bestFit="1" customWidth="1"/>
    <col min="9" max="9" width="1.28515625" customWidth="1"/>
    <col min="10" max="10" width="15.85546875" bestFit="1" customWidth="1"/>
    <col min="11" max="11" width="1.28515625" customWidth="1"/>
    <col min="12" max="12" width="17.28515625" bestFit="1" customWidth="1"/>
    <col min="13" max="13" width="1.28515625" customWidth="1"/>
    <col min="14" max="14" width="15.85546875" bestFit="1" customWidth="1"/>
    <col min="15" max="16" width="1.28515625" customWidth="1"/>
    <col min="17" max="17" width="17" bestFit="1" customWidth="1"/>
    <col min="18" max="18" width="1.28515625" customWidth="1"/>
    <col min="19" max="19" width="17" bestFit="1" customWidth="1"/>
    <col min="20" max="20" width="1.28515625" customWidth="1"/>
    <col min="21" max="21" width="16" bestFit="1" customWidth="1"/>
    <col min="22" max="22" width="1.28515625" customWidth="1"/>
    <col min="23" max="23" width="17.28515625" bestFit="1" customWidth="1"/>
    <col min="24" max="24" width="0.28515625" customWidth="1"/>
  </cols>
  <sheetData>
    <row r="1" spans="1:23" ht="29.1" customHeight="1">
      <c r="A1" s="48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</row>
    <row r="2" spans="1:23" ht="21.75" customHeight="1">
      <c r="A2" s="48" t="s">
        <v>96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</row>
    <row r="3" spans="1:23" ht="21.75" customHeight="1">
      <c r="A3" s="48" t="s">
        <v>2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</row>
    <row r="4" spans="1:23" ht="14.45" customHeight="1"/>
    <row r="5" spans="1:23" ht="14.45" customHeight="1">
      <c r="A5" s="1" t="s">
        <v>113</v>
      </c>
      <c r="B5" s="50" t="s">
        <v>114</v>
      </c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</row>
    <row r="6" spans="1:23" ht="14.45" customHeight="1">
      <c r="D6" s="51" t="s">
        <v>115</v>
      </c>
      <c r="E6" s="51"/>
      <c r="F6" s="51"/>
      <c r="G6" s="51"/>
      <c r="H6" s="51"/>
      <c r="I6" s="51"/>
      <c r="J6" s="51"/>
      <c r="K6" s="51"/>
      <c r="L6" s="51"/>
      <c r="N6" s="51" t="s">
        <v>116</v>
      </c>
      <c r="O6" s="51"/>
      <c r="P6" s="51"/>
      <c r="Q6" s="51"/>
      <c r="R6" s="51"/>
      <c r="S6" s="51"/>
      <c r="T6" s="51"/>
      <c r="U6" s="51"/>
      <c r="V6" s="51"/>
      <c r="W6" s="51"/>
    </row>
    <row r="7" spans="1:23" ht="14.45" customHeight="1">
      <c r="D7" s="3"/>
      <c r="E7" s="3"/>
      <c r="F7" s="3"/>
      <c r="G7" s="3"/>
      <c r="H7" s="3"/>
      <c r="I7" s="3"/>
      <c r="J7" s="52" t="s">
        <v>53</v>
      </c>
      <c r="K7" s="52"/>
      <c r="L7" s="52"/>
      <c r="N7" s="3"/>
      <c r="O7" s="3"/>
      <c r="P7" s="3"/>
      <c r="Q7" s="3"/>
      <c r="R7" s="3"/>
      <c r="S7" s="3"/>
      <c r="T7" s="3"/>
      <c r="U7" s="52" t="s">
        <v>53</v>
      </c>
      <c r="V7" s="52"/>
      <c r="W7" s="52"/>
    </row>
    <row r="8" spans="1:23" ht="22.5" customHeight="1">
      <c r="A8" s="51" t="s">
        <v>117</v>
      </c>
      <c r="B8" s="51"/>
      <c r="D8" s="2" t="s">
        <v>118</v>
      </c>
      <c r="F8" s="2" t="s">
        <v>119</v>
      </c>
      <c r="H8" s="2" t="s">
        <v>120</v>
      </c>
      <c r="J8" s="4" t="s">
        <v>93</v>
      </c>
      <c r="K8" s="3"/>
      <c r="L8" s="4" t="s">
        <v>101</v>
      </c>
      <c r="N8" s="2" t="s">
        <v>118</v>
      </c>
      <c r="P8" s="51" t="s">
        <v>119</v>
      </c>
      <c r="Q8" s="51"/>
      <c r="S8" s="2" t="s">
        <v>120</v>
      </c>
      <c r="U8" s="4" t="s">
        <v>93</v>
      </c>
      <c r="V8" s="3"/>
      <c r="W8" s="4" t="s">
        <v>101</v>
      </c>
    </row>
    <row r="9" spans="1:23" ht="21.75" customHeight="1">
      <c r="A9" s="53" t="s">
        <v>21</v>
      </c>
      <c r="B9" s="53"/>
      <c r="D9" s="15">
        <v>0</v>
      </c>
      <c r="E9" s="13"/>
      <c r="F9" s="15">
        <v>0</v>
      </c>
      <c r="G9" s="13"/>
      <c r="H9" s="15">
        <f>-27978927227+2789280295</f>
        <v>-25189646932</v>
      </c>
      <c r="I9" s="13"/>
      <c r="J9" s="15">
        <f>D9+F9+H9</f>
        <v>-25189646932</v>
      </c>
      <c r="K9" s="13"/>
      <c r="L9" s="16">
        <f>(J9/$J$56)*100</f>
        <v>-30.162756792098257</v>
      </c>
      <c r="M9" s="13"/>
      <c r="N9" s="15">
        <v>42477941369</v>
      </c>
      <c r="O9" s="13"/>
      <c r="P9" s="60">
        <v>0</v>
      </c>
      <c r="Q9" s="60"/>
      <c r="R9" s="13"/>
      <c r="S9" s="15">
        <v>-59310398987</v>
      </c>
      <c r="T9" s="13"/>
      <c r="U9" s="15">
        <v>-16832457618</v>
      </c>
      <c r="V9" s="13"/>
      <c r="W9" s="16">
        <f>(U9/$U$56)*100</f>
        <v>-12.930694693726771</v>
      </c>
    </row>
    <row r="10" spans="1:23" ht="21.75" customHeight="1">
      <c r="A10" s="55" t="s">
        <v>40</v>
      </c>
      <c r="B10" s="55"/>
      <c r="D10" s="17">
        <v>0</v>
      </c>
      <c r="E10" s="13"/>
      <c r="F10" s="17">
        <v>0</v>
      </c>
      <c r="G10" s="13"/>
      <c r="H10" s="17">
        <f>1914774171-238489242</f>
        <v>1676284929</v>
      </c>
      <c r="I10" s="13"/>
      <c r="J10" s="17">
        <f t="shared" ref="J10:J55" si="0">D10+F10+H10</f>
        <v>1676284929</v>
      </c>
      <c r="K10" s="13"/>
      <c r="L10" s="28">
        <f t="shared" ref="L10:L55" si="1">(J10/$J$56)*100</f>
        <v>2.0072283968162883</v>
      </c>
      <c r="M10" s="13"/>
      <c r="N10" s="17">
        <v>6294175114</v>
      </c>
      <c r="O10" s="13"/>
      <c r="P10" s="61">
        <v>0</v>
      </c>
      <c r="Q10" s="61"/>
      <c r="R10" s="13"/>
      <c r="S10" s="17">
        <v>1914774171</v>
      </c>
      <c r="T10" s="13"/>
      <c r="U10" s="17">
        <v>8208949285</v>
      </c>
      <c r="V10" s="13"/>
      <c r="W10" s="28">
        <f t="shared" ref="W10:W55" si="2">(U10/$U$56)*100</f>
        <v>6.306115207271433</v>
      </c>
    </row>
    <row r="11" spans="1:23" ht="21.75" customHeight="1">
      <c r="A11" s="55" t="s">
        <v>52</v>
      </c>
      <c r="B11" s="55"/>
      <c r="D11" s="17">
        <v>0</v>
      </c>
      <c r="E11" s="13"/>
      <c r="F11" s="17">
        <v>1244055312</v>
      </c>
      <c r="G11" s="13"/>
      <c r="H11" s="17">
        <v>1104757503</v>
      </c>
      <c r="I11" s="13"/>
      <c r="J11" s="17">
        <f t="shared" si="0"/>
        <v>2348812815</v>
      </c>
      <c r="K11" s="13"/>
      <c r="L11" s="28">
        <f t="shared" si="1"/>
        <v>2.8125312704962004</v>
      </c>
      <c r="M11" s="13"/>
      <c r="N11" s="17">
        <v>0</v>
      </c>
      <c r="O11" s="13"/>
      <c r="P11" s="61">
        <v>1244055312</v>
      </c>
      <c r="Q11" s="61"/>
      <c r="R11" s="13"/>
      <c r="S11" s="17">
        <v>1104757503</v>
      </c>
      <c r="T11" s="13"/>
      <c r="U11" s="17">
        <v>2348812815</v>
      </c>
      <c r="V11" s="13"/>
      <c r="W11" s="28">
        <f t="shared" si="2"/>
        <v>1.8043581093588792</v>
      </c>
    </row>
    <row r="12" spans="1:23" ht="21.75" customHeight="1">
      <c r="A12" s="55" t="s">
        <v>27</v>
      </c>
      <c r="B12" s="55"/>
      <c r="D12" s="17">
        <v>0</v>
      </c>
      <c r="E12" s="13"/>
      <c r="F12" s="17">
        <v>0</v>
      </c>
      <c r="G12" s="13"/>
      <c r="H12" s="17">
        <f>5686522859</f>
        <v>5686522859</v>
      </c>
      <c r="I12" s="13"/>
      <c r="J12" s="17">
        <f t="shared" si="0"/>
        <v>5686522859</v>
      </c>
      <c r="K12" s="13"/>
      <c r="L12" s="28">
        <f t="shared" si="1"/>
        <v>6.809194525502857</v>
      </c>
      <c r="M12" s="13"/>
      <c r="N12" s="17">
        <v>0</v>
      </c>
      <c r="O12" s="13"/>
      <c r="P12" s="61">
        <v>0</v>
      </c>
      <c r="Q12" s="61"/>
      <c r="R12" s="13"/>
      <c r="S12" s="17">
        <v>0</v>
      </c>
      <c r="T12" s="13"/>
      <c r="U12" s="17">
        <v>0</v>
      </c>
      <c r="V12" s="13"/>
      <c r="W12" s="28">
        <f t="shared" si="2"/>
        <v>0</v>
      </c>
    </row>
    <row r="13" spans="1:23" ht="21.75" customHeight="1">
      <c r="A13" s="55" t="s">
        <v>20</v>
      </c>
      <c r="B13" s="55"/>
      <c r="D13" s="17">
        <v>0</v>
      </c>
      <c r="E13" s="13"/>
      <c r="F13" s="17">
        <v>-332898832</v>
      </c>
      <c r="G13" s="13"/>
      <c r="H13" s="17">
        <v>-3447</v>
      </c>
      <c r="I13" s="13"/>
      <c r="J13" s="17">
        <f t="shared" si="0"/>
        <v>-332902279</v>
      </c>
      <c r="K13" s="13"/>
      <c r="L13" s="28">
        <f t="shared" si="1"/>
        <v>-0.3986260904775209</v>
      </c>
      <c r="M13" s="13"/>
      <c r="N13" s="17">
        <v>13016032848</v>
      </c>
      <c r="O13" s="13"/>
      <c r="P13" s="61">
        <v>27583901028</v>
      </c>
      <c r="Q13" s="61"/>
      <c r="R13" s="13"/>
      <c r="S13" s="17">
        <v>-126247703</v>
      </c>
      <c r="T13" s="13"/>
      <c r="U13" s="17">
        <v>40473686173</v>
      </c>
      <c r="V13" s="13"/>
      <c r="W13" s="28">
        <f t="shared" si="2"/>
        <v>31.09188752527259</v>
      </c>
    </row>
    <row r="14" spans="1:23" ht="21.75" customHeight="1">
      <c r="A14" s="55" t="s">
        <v>26</v>
      </c>
      <c r="B14" s="55"/>
      <c r="D14" s="17">
        <v>0</v>
      </c>
      <c r="E14" s="13"/>
      <c r="F14" s="17">
        <v>-1550187933</v>
      </c>
      <c r="G14" s="13"/>
      <c r="H14" s="17">
        <v>0</v>
      </c>
      <c r="I14" s="13"/>
      <c r="J14" s="17">
        <f t="shared" si="0"/>
        <v>-1550187933</v>
      </c>
      <c r="K14" s="13"/>
      <c r="L14" s="28">
        <f t="shared" si="1"/>
        <v>-1.8562364820494941</v>
      </c>
      <c r="M14" s="13"/>
      <c r="N14" s="17">
        <v>26544000000</v>
      </c>
      <c r="O14" s="13"/>
      <c r="P14" s="61">
        <v>-50430538004</v>
      </c>
      <c r="Q14" s="61"/>
      <c r="R14" s="13"/>
      <c r="S14" s="17">
        <v>-6495062885</v>
      </c>
      <c r="T14" s="13"/>
      <c r="U14" s="17">
        <v>-30381600889</v>
      </c>
      <c r="V14" s="13"/>
      <c r="W14" s="28">
        <f t="shared" si="2"/>
        <v>-23.33914715948622</v>
      </c>
    </row>
    <row r="15" spans="1:23" ht="21.75" customHeight="1">
      <c r="A15" s="55" t="s">
        <v>121</v>
      </c>
      <c r="B15" s="55"/>
      <c r="D15" s="17">
        <v>0</v>
      </c>
      <c r="E15" s="13"/>
      <c r="F15" s="17">
        <v>0</v>
      </c>
      <c r="G15" s="13"/>
      <c r="H15" s="17">
        <v>0</v>
      </c>
      <c r="I15" s="13"/>
      <c r="J15" s="17">
        <f t="shared" si="0"/>
        <v>0</v>
      </c>
      <c r="K15" s="13"/>
      <c r="L15" s="28">
        <f t="shared" si="1"/>
        <v>0</v>
      </c>
      <c r="M15" s="13"/>
      <c r="N15" s="17">
        <v>470000000</v>
      </c>
      <c r="O15" s="13"/>
      <c r="P15" s="61">
        <v>0</v>
      </c>
      <c r="Q15" s="61"/>
      <c r="R15" s="13"/>
      <c r="S15" s="17">
        <v>1227473252</v>
      </c>
      <c r="T15" s="13"/>
      <c r="U15" s="17">
        <v>1697473252</v>
      </c>
      <c r="V15" s="13"/>
      <c r="W15" s="28">
        <f t="shared" si="2"/>
        <v>1.303999027979583</v>
      </c>
    </row>
    <row r="16" spans="1:23" ht="21.75" customHeight="1">
      <c r="A16" s="55" t="s">
        <v>122</v>
      </c>
      <c r="B16" s="55"/>
      <c r="D16" s="17">
        <v>0</v>
      </c>
      <c r="E16" s="13"/>
      <c r="F16" s="17">
        <v>0</v>
      </c>
      <c r="G16" s="13"/>
      <c r="H16" s="17">
        <v>0</v>
      </c>
      <c r="I16" s="13"/>
      <c r="J16" s="17">
        <f t="shared" si="0"/>
        <v>0</v>
      </c>
      <c r="K16" s="13"/>
      <c r="L16" s="28">
        <f t="shared" si="1"/>
        <v>0</v>
      </c>
      <c r="M16" s="13"/>
      <c r="N16" s="17">
        <v>19976351351</v>
      </c>
      <c r="O16" s="13"/>
      <c r="P16" s="61">
        <v>0</v>
      </c>
      <c r="Q16" s="61"/>
      <c r="R16" s="13"/>
      <c r="S16" s="17">
        <v>-43689213510</v>
      </c>
      <c r="T16" s="13"/>
      <c r="U16" s="17">
        <v>-23712862159</v>
      </c>
      <c r="V16" s="13"/>
      <c r="W16" s="28">
        <f t="shared" si="2"/>
        <v>-18.2162217693371</v>
      </c>
    </row>
    <row r="17" spans="1:23" ht="21.75" customHeight="1">
      <c r="A17" s="55" t="s">
        <v>123</v>
      </c>
      <c r="B17" s="55"/>
      <c r="D17" s="17">
        <v>0</v>
      </c>
      <c r="E17" s="13"/>
      <c r="F17" s="17">
        <v>0</v>
      </c>
      <c r="G17" s="13"/>
      <c r="H17" s="17">
        <v>0</v>
      </c>
      <c r="I17" s="13"/>
      <c r="J17" s="17">
        <f t="shared" si="0"/>
        <v>0</v>
      </c>
      <c r="K17" s="13"/>
      <c r="L17" s="28">
        <f t="shared" si="1"/>
        <v>0</v>
      </c>
      <c r="M17" s="13"/>
      <c r="N17" s="17">
        <v>5591008800</v>
      </c>
      <c r="O17" s="13"/>
      <c r="P17" s="61">
        <v>0</v>
      </c>
      <c r="Q17" s="61"/>
      <c r="R17" s="13"/>
      <c r="S17" s="17">
        <v>-3700023616</v>
      </c>
      <c r="T17" s="13"/>
      <c r="U17" s="17">
        <v>1890985184</v>
      </c>
      <c r="V17" s="13"/>
      <c r="W17" s="28">
        <f t="shared" si="2"/>
        <v>1.4526549027824052</v>
      </c>
    </row>
    <row r="18" spans="1:23" ht="21.75" customHeight="1">
      <c r="A18" s="55" t="s">
        <v>47</v>
      </c>
      <c r="B18" s="55"/>
      <c r="D18" s="17">
        <v>0</v>
      </c>
      <c r="E18" s="13"/>
      <c r="F18" s="17">
        <v>-4145571459</v>
      </c>
      <c r="G18" s="13"/>
      <c r="H18" s="17">
        <v>0</v>
      </c>
      <c r="I18" s="13"/>
      <c r="J18" s="17">
        <f t="shared" si="0"/>
        <v>-4145571459</v>
      </c>
      <c r="K18" s="13"/>
      <c r="L18" s="28">
        <f t="shared" si="1"/>
        <v>-4.9640181150467955</v>
      </c>
      <c r="M18" s="13"/>
      <c r="N18" s="17">
        <v>20562577086</v>
      </c>
      <c r="O18" s="13"/>
      <c r="P18" s="61">
        <v>-47128854609</v>
      </c>
      <c r="Q18" s="61"/>
      <c r="R18" s="13"/>
      <c r="S18" s="17">
        <v>-154077719</v>
      </c>
      <c r="T18" s="13"/>
      <c r="U18" s="17">
        <v>-26720355242</v>
      </c>
      <c r="V18" s="13"/>
      <c r="W18" s="28">
        <f t="shared" si="2"/>
        <v>-20.526578089984042</v>
      </c>
    </row>
    <row r="19" spans="1:23" ht="21.75" customHeight="1">
      <c r="A19" s="55" t="s">
        <v>124</v>
      </c>
      <c r="B19" s="55"/>
      <c r="D19" s="17">
        <v>0</v>
      </c>
      <c r="E19" s="13"/>
      <c r="F19" s="17">
        <v>0</v>
      </c>
      <c r="G19" s="13"/>
      <c r="H19" s="17">
        <v>0</v>
      </c>
      <c r="I19" s="13"/>
      <c r="J19" s="17">
        <f t="shared" si="0"/>
        <v>0</v>
      </c>
      <c r="K19" s="13"/>
      <c r="L19" s="28">
        <f t="shared" si="1"/>
        <v>0</v>
      </c>
      <c r="M19" s="13"/>
      <c r="N19" s="17">
        <v>0</v>
      </c>
      <c r="O19" s="13"/>
      <c r="P19" s="61">
        <v>0</v>
      </c>
      <c r="Q19" s="61"/>
      <c r="R19" s="13"/>
      <c r="S19" s="17">
        <v>9068269458</v>
      </c>
      <c r="T19" s="13"/>
      <c r="U19" s="17">
        <v>9068269458</v>
      </c>
      <c r="V19" s="13"/>
      <c r="W19" s="28">
        <f t="shared" si="2"/>
        <v>6.9662450025391873</v>
      </c>
    </row>
    <row r="20" spans="1:23" ht="21.75" customHeight="1">
      <c r="A20" s="55" t="s">
        <v>48</v>
      </c>
      <c r="B20" s="55"/>
      <c r="D20" s="17">
        <v>0</v>
      </c>
      <c r="E20" s="13"/>
      <c r="F20" s="17">
        <v>9338882333</v>
      </c>
      <c r="G20" s="13"/>
      <c r="H20" s="17">
        <v>0</v>
      </c>
      <c r="I20" s="13"/>
      <c r="J20" s="17">
        <f t="shared" si="0"/>
        <v>9338882333</v>
      </c>
      <c r="K20" s="13"/>
      <c r="L20" s="28">
        <f t="shared" si="1"/>
        <v>11.18262742152444</v>
      </c>
      <c r="M20" s="13"/>
      <c r="N20" s="17">
        <v>0</v>
      </c>
      <c r="O20" s="13"/>
      <c r="P20" s="61">
        <v>14825055977</v>
      </c>
      <c r="Q20" s="61"/>
      <c r="R20" s="13"/>
      <c r="S20" s="17">
        <v>5181137353</v>
      </c>
      <c r="T20" s="13"/>
      <c r="U20" s="17">
        <v>20006193330</v>
      </c>
      <c r="V20" s="13"/>
      <c r="W20" s="28">
        <f t="shared" si="2"/>
        <v>15.368758609394344</v>
      </c>
    </row>
    <row r="21" spans="1:23" ht="21.75" customHeight="1">
      <c r="A21" s="55" t="s">
        <v>125</v>
      </c>
      <c r="B21" s="55"/>
      <c r="D21" s="17">
        <v>0</v>
      </c>
      <c r="E21" s="13"/>
      <c r="F21" s="17">
        <v>0</v>
      </c>
      <c r="G21" s="13"/>
      <c r="H21" s="17">
        <v>0</v>
      </c>
      <c r="I21" s="13"/>
      <c r="J21" s="17">
        <f t="shared" si="0"/>
        <v>0</v>
      </c>
      <c r="K21" s="13"/>
      <c r="L21" s="28">
        <f t="shared" si="1"/>
        <v>0</v>
      </c>
      <c r="M21" s="13"/>
      <c r="N21" s="17">
        <v>16436008709</v>
      </c>
      <c r="O21" s="13"/>
      <c r="P21" s="61">
        <v>0</v>
      </c>
      <c r="Q21" s="61"/>
      <c r="R21" s="13"/>
      <c r="S21" s="17">
        <v>-36305191904</v>
      </c>
      <c r="T21" s="13"/>
      <c r="U21" s="17">
        <v>-19869183195</v>
      </c>
      <c r="V21" s="13"/>
      <c r="W21" s="28">
        <f t="shared" si="2"/>
        <v>-15.263507417569762</v>
      </c>
    </row>
    <row r="22" spans="1:23" ht="21.75" customHeight="1">
      <c r="A22" s="55" t="s">
        <v>126</v>
      </c>
      <c r="B22" s="55"/>
      <c r="D22" s="17">
        <v>0</v>
      </c>
      <c r="E22" s="13"/>
      <c r="F22" s="17">
        <v>0</v>
      </c>
      <c r="G22" s="13"/>
      <c r="H22" s="17">
        <v>0</v>
      </c>
      <c r="I22" s="13"/>
      <c r="J22" s="17">
        <f t="shared" si="0"/>
        <v>0</v>
      </c>
      <c r="K22" s="13"/>
      <c r="L22" s="28">
        <f t="shared" si="1"/>
        <v>0</v>
      </c>
      <c r="M22" s="13"/>
      <c r="N22" s="17">
        <v>6360588960</v>
      </c>
      <c r="O22" s="13"/>
      <c r="P22" s="61">
        <v>0</v>
      </c>
      <c r="Q22" s="61"/>
      <c r="R22" s="13"/>
      <c r="S22" s="17">
        <v>-41888700391</v>
      </c>
      <c r="T22" s="13"/>
      <c r="U22" s="17">
        <v>-35528111431</v>
      </c>
      <c r="V22" s="13"/>
      <c r="W22" s="28">
        <f t="shared" si="2"/>
        <v>-27.292696787645355</v>
      </c>
    </row>
    <row r="23" spans="1:23" ht="21.75" customHeight="1">
      <c r="A23" s="55" t="s">
        <v>127</v>
      </c>
      <c r="B23" s="55"/>
      <c r="D23" s="17">
        <v>0</v>
      </c>
      <c r="E23" s="13"/>
      <c r="F23" s="17">
        <v>0</v>
      </c>
      <c r="G23" s="13"/>
      <c r="H23" s="17">
        <v>0</v>
      </c>
      <c r="I23" s="13"/>
      <c r="J23" s="17">
        <f t="shared" si="0"/>
        <v>0</v>
      </c>
      <c r="K23" s="13"/>
      <c r="L23" s="28">
        <f t="shared" si="1"/>
        <v>0</v>
      </c>
      <c r="M23" s="13"/>
      <c r="N23" s="17">
        <v>0</v>
      </c>
      <c r="O23" s="13"/>
      <c r="P23" s="61">
        <v>0</v>
      </c>
      <c r="Q23" s="61"/>
      <c r="R23" s="13"/>
      <c r="S23" s="17">
        <v>-10436555789</v>
      </c>
      <c r="T23" s="13"/>
      <c r="U23" s="17">
        <v>-10436555789</v>
      </c>
      <c r="V23" s="13"/>
      <c r="W23" s="28">
        <f t="shared" si="2"/>
        <v>-8.0173626231081787</v>
      </c>
    </row>
    <row r="24" spans="1:23" ht="21.75" customHeight="1">
      <c r="A24" s="55" t="s">
        <v>128</v>
      </c>
      <c r="B24" s="55"/>
      <c r="D24" s="17">
        <v>0</v>
      </c>
      <c r="E24" s="13"/>
      <c r="F24" s="17">
        <v>0</v>
      </c>
      <c r="G24" s="13"/>
      <c r="H24" s="17">
        <v>0</v>
      </c>
      <c r="I24" s="13"/>
      <c r="J24" s="17">
        <f t="shared" si="0"/>
        <v>0</v>
      </c>
      <c r="K24" s="13"/>
      <c r="L24" s="28">
        <f t="shared" si="1"/>
        <v>0</v>
      </c>
      <c r="M24" s="13"/>
      <c r="N24" s="17">
        <v>0</v>
      </c>
      <c r="O24" s="13"/>
      <c r="P24" s="61">
        <v>0</v>
      </c>
      <c r="Q24" s="61"/>
      <c r="R24" s="13"/>
      <c r="S24" s="17">
        <v>458548952</v>
      </c>
      <c r="T24" s="13"/>
      <c r="U24" s="17">
        <v>458548952</v>
      </c>
      <c r="V24" s="13"/>
      <c r="W24" s="28">
        <f t="shared" si="2"/>
        <v>0.3522573254008815</v>
      </c>
    </row>
    <row r="25" spans="1:23" ht="21.75" customHeight="1">
      <c r="A25" s="55" t="s">
        <v>129</v>
      </c>
      <c r="B25" s="55"/>
      <c r="D25" s="17">
        <v>0</v>
      </c>
      <c r="E25" s="13"/>
      <c r="F25" s="17">
        <v>0</v>
      </c>
      <c r="G25" s="13"/>
      <c r="H25" s="17">
        <v>0</v>
      </c>
      <c r="I25" s="13"/>
      <c r="J25" s="17">
        <f t="shared" si="0"/>
        <v>0</v>
      </c>
      <c r="K25" s="13"/>
      <c r="L25" s="28">
        <f t="shared" si="1"/>
        <v>0</v>
      </c>
      <c r="M25" s="13"/>
      <c r="N25" s="17">
        <v>0</v>
      </c>
      <c r="O25" s="13"/>
      <c r="P25" s="61">
        <v>0</v>
      </c>
      <c r="Q25" s="61"/>
      <c r="R25" s="13"/>
      <c r="S25" s="17">
        <v>-1342071905</v>
      </c>
      <c r="T25" s="13"/>
      <c r="U25" s="17">
        <v>-1342071905</v>
      </c>
      <c r="V25" s="13"/>
      <c r="W25" s="28">
        <f t="shared" si="2"/>
        <v>-1.0309796973453031</v>
      </c>
    </row>
    <row r="26" spans="1:23" ht="21.75" customHeight="1">
      <c r="A26" s="55" t="s">
        <v>130</v>
      </c>
      <c r="B26" s="55"/>
      <c r="D26" s="17">
        <v>0</v>
      </c>
      <c r="E26" s="13"/>
      <c r="F26" s="17">
        <v>0</v>
      </c>
      <c r="G26" s="13"/>
      <c r="H26" s="17">
        <v>0</v>
      </c>
      <c r="I26" s="13"/>
      <c r="J26" s="17">
        <f t="shared" si="0"/>
        <v>0</v>
      </c>
      <c r="K26" s="13"/>
      <c r="L26" s="28">
        <f t="shared" si="1"/>
        <v>0</v>
      </c>
      <c r="M26" s="13"/>
      <c r="N26" s="17">
        <v>225000000</v>
      </c>
      <c r="O26" s="13"/>
      <c r="P26" s="61">
        <v>0</v>
      </c>
      <c r="Q26" s="61"/>
      <c r="R26" s="13"/>
      <c r="S26" s="17">
        <v>-1263372106</v>
      </c>
      <c r="T26" s="13"/>
      <c r="U26" s="17">
        <v>-1038372106</v>
      </c>
      <c r="V26" s="13"/>
      <c r="W26" s="28">
        <f t="shared" si="2"/>
        <v>-0.79767749819312761</v>
      </c>
    </row>
    <row r="27" spans="1:23" ht="21.75" customHeight="1">
      <c r="A27" s="55" t="s">
        <v>131</v>
      </c>
      <c r="B27" s="55"/>
      <c r="D27" s="17">
        <v>0</v>
      </c>
      <c r="E27" s="13"/>
      <c r="F27" s="17">
        <v>0</v>
      </c>
      <c r="G27" s="13"/>
      <c r="H27" s="17">
        <v>0</v>
      </c>
      <c r="I27" s="13"/>
      <c r="J27" s="17">
        <f t="shared" si="0"/>
        <v>0</v>
      </c>
      <c r="K27" s="13"/>
      <c r="L27" s="28">
        <f t="shared" si="1"/>
        <v>0</v>
      </c>
      <c r="M27" s="13"/>
      <c r="N27" s="17">
        <v>9249354100</v>
      </c>
      <c r="O27" s="13"/>
      <c r="P27" s="61">
        <v>0</v>
      </c>
      <c r="Q27" s="61"/>
      <c r="R27" s="13"/>
      <c r="S27" s="17">
        <v>-36951871597</v>
      </c>
      <c r="T27" s="13"/>
      <c r="U27" s="17">
        <v>-27702517497</v>
      </c>
      <c r="V27" s="13"/>
      <c r="W27" s="28">
        <f t="shared" si="2"/>
        <v>-21.281075178129168</v>
      </c>
    </row>
    <row r="28" spans="1:23" ht="21.75" customHeight="1">
      <c r="A28" s="55" t="s">
        <v>33</v>
      </c>
      <c r="B28" s="55"/>
      <c r="D28" s="17">
        <v>0</v>
      </c>
      <c r="E28" s="13"/>
      <c r="F28" s="17">
        <v>11999162278</v>
      </c>
      <c r="G28" s="13"/>
      <c r="H28" s="17">
        <v>0</v>
      </c>
      <c r="I28" s="13"/>
      <c r="J28" s="17">
        <f t="shared" si="0"/>
        <v>11999162278</v>
      </c>
      <c r="K28" s="13"/>
      <c r="L28" s="28">
        <f t="shared" si="1"/>
        <v>14.368117761922813</v>
      </c>
      <c r="M28" s="13"/>
      <c r="N28" s="17">
        <v>21444096554</v>
      </c>
      <c r="O28" s="13"/>
      <c r="P28" s="61">
        <v>-39798908423</v>
      </c>
      <c r="Q28" s="61"/>
      <c r="R28" s="13"/>
      <c r="S28" s="17">
        <v>-21897</v>
      </c>
      <c r="T28" s="13"/>
      <c r="U28" s="17">
        <v>-18354833766</v>
      </c>
      <c r="V28" s="13"/>
      <c r="W28" s="28">
        <f t="shared" si="2"/>
        <v>-14.100184118595365</v>
      </c>
    </row>
    <row r="29" spans="1:23" ht="21.75" customHeight="1">
      <c r="A29" s="55" t="s">
        <v>46</v>
      </c>
      <c r="B29" s="55"/>
      <c r="D29" s="17">
        <v>0</v>
      </c>
      <c r="E29" s="13"/>
      <c r="F29" s="17">
        <v>-18111201867</v>
      </c>
      <c r="G29" s="13"/>
      <c r="H29" s="17">
        <v>0</v>
      </c>
      <c r="I29" s="13"/>
      <c r="J29" s="17">
        <f t="shared" si="0"/>
        <v>-18111201867</v>
      </c>
      <c r="K29" s="13"/>
      <c r="L29" s="28">
        <f t="shared" si="1"/>
        <v>-21.686837397984252</v>
      </c>
      <c r="M29" s="13"/>
      <c r="N29" s="17">
        <v>20566027075</v>
      </c>
      <c r="O29" s="13"/>
      <c r="P29" s="61">
        <v>-74076886893</v>
      </c>
      <c r="Q29" s="61"/>
      <c r="R29" s="13"/>
      <c r="S29" s="17">
        <v>-2062350671</v>
      </c>
      <c r="T29" s="13"/>
      <c r="U29" s="17">
        <v>-55573210489</v>
      </c>
      <c r="V29" s="13"/>
      <c r="W29" s="28">
        <f t="shared" si="2"/>
        <v>-42.691342779026463</v>
      </c>
    </row>
    <row r="30" spans="1:23" ht="21.75" customHeight="1">
      <c r="A30" s="55" t="s">
        <v>36</v>
      </c>
      <c r="B30" s="55"/>
      <c r="D30" s="17">
        <v>0</v>
      </c>
      <c r="E30" s="13"/>
      <c r="F30" s="17">
        <v>816435832</v>
      </c>
      <c r="G30" s="13"/>
      <c r="H30" s="17">
        <v>0</v>
      </c>
      <c r="I30" s="13"/>
      <c r="J30" s="17">
        <f t="shared" si="0"/>
        <v>816435832</v>
      </c>
      <c r="K30" s="13"/>
      <c r="L30" s="28">
        <f t="shared" si="1"/>
        <v>0.97762209623059404</v>
      </c>
      <c r="M30" s="13"/>
      <c r="N30" s="17">
        <v>12320581350</v>
      </c>
      <c r="O30" s="13"/>
      <c r="P30" s="61">
        <v>2934385359</v>
      </c>
      <c r="Q30" s="61"/>
      <c r="R30" s="13"/>
      <c r="S30" s="17">
        <v>-7104</v>
      </c>
      <c r="T30" s="13"/>
      <c r="U30" s="17">
        <v>15254959605</v>
      </c>
      <c r="V30" s="13"/>
      <c r="W30" s="28">
        <f t="shared" si="2"/>
        <v>11.718860649703956</v>
      </c>
    </row>
    <row r="31" spans="1:23" ht="21.75" customHeight="1">
      <c r="A31" s="55" t="s">
        <v>132</v>
      </c>
      <c r="B31" s="55"/>
      <c r="D31" s="17">
        <v>0</v>
      </c>
      <c r="E31" s="13"/>
      <c r="F31" s="17">
        <v>0</v>
      </c>
      <c r="G31" s="13"/>
      <c r="H31" s="17">
        <v>0</v>
      </c>
      <c r="I31" s="13"/>
      <c r="J31" s="17">
        <f t="shared" si="0"/>
        <v>0</v>
      </c>
      <c r="K31" s="13"/>
      <c r="L31" s="28">
        <f t="shared" si="1"/>
        <v>0</v>
      </c>
      <c r="M31" s="13"/>
      <c r="N31" s="17">
        <v>0</v>
      </c>
      <c r="O31" s="13"/>
      <c r="P31" s="61">
        <v>0</v>
      </c>
      <c r="Q31" s="61"/>
      <c r="R31" s="13"/>
      <c r="S31" s="17">
        <v>-10947933632</v>
      </c>
      <c r="T31" s="13"/>
      <c r="U31" s="17">
        <v>-10947933632</v>
      </c>
      <c r="V31" s="13"/>
      <c r="W31" s="28">
        <f t="shared" si="2"/>
        <v>-8.4102031049341015</v>
      </c>
    </row>
    <row r="32" spans="1:23" ht="21.75" customHeight="1">
      <c r="A32" s="55" t="s">
        <v>51</v>
      </c>
      <c r="B32" s="55"/>
      <c r="D32" s="17">
        <v>0</v>
      </c>
      <c r="E32" s="13"/>
      <c r="F32" s="17">
        <v>-1141613450</v>
      </c>
      <c r="G32" s="13"/>
      <c r="H32" s="17">
        <v>0</v>
      </c>
      <c r="I32" s="13"/>
      <c r="J32" s="17">
        <f t="shared" si="0"/>
        <v>-1141613450</v>
      </c>
      <c r="K32" s="13"/>
      <c r="L32" s="28">
        <f t="shared" si="1"/>
        <v>-1.3669984710740137</v>
      </c>
      <c r="M32" s="13"/>
      <c r="N32" s="17">
        <v>0</v>
      </c>
      <c r="O32" s="13"/>
      <c r="P32" s="61">
        <v>-1141613450</v>
      </c>
      <c r="Q32" s="61"/>
      <c r="R32" s="13"/>
      <c r="S32" s="17">
        <v>9781093331</v>
      </c>
      <c r="T32" s="13"/>
      <c r="U32" s="17">
        <v>8639479881</v>
      </c>
      <c r="V32" s="13"/>
      <c r="W32" s="28">
        <f t="shared" si="2"/>
        <v>6.6368488303420792</v>
      </c>
    </row>
    <row r="33" spans="1:23" ht="21.75" customHeight="1">
      <c r="A33" s="55" t="s">
        <v>133</v>
      </c>
      <c r="B33" s="55"/>
      <c r="D33" s="17">
        <v>0</v>
      </c>
      <c r="E33" s="13"/>
      <c r="F33" s="17">
        <v>0</v>
      </c>
      <c r="G33" s="13"/>
      <c r="H33" s="17">
        <v>0</v>
      </c>
      <c r="I33" s="13"/>
      <c r="J33" s="17">
        <f t="shared" si="0"/>
        <v>0</v>
      </c>
      <c r="K33" s="13"/>
      <c r="L33" s="28">
        <f>(J33/$J$56)*100</f>
        <v>0</v>
      </c>
      <c r="M33" s="13"/>
      <c r="N33" s="17">
        <v>1877760360</v>
      </c>
      <c r="O33" s="13"/>
      <c r="P33" s="61">
        <v>0</v>
      </c>
      <c r="Q33" s="61"/>
      <c r="R33" s="13"/>
      <c r="S33" s="17">
        <v>-9039687495</v>
      </c>
      <c r="T33" s="13"/>
      <c r="U33" s="17">
        <v>-7161927135</v>
      </c>
      <c r="V33" s="13"/>
      <c r="W33" s="28">
        <f t="shared" si="2"/>
        <v>-5.5017927448912758</v>
      </c>
    </row>
    <row r="34" spans="1:23" ht="21.75" customHeight="1">
      <c r="A34" s="55" t="s">
        <v>32</v>
      </c>
      <c r="B34" s="55"/>
      <c r="D34" s="17">
        <v>0</v>
      </c>
      <c r="E34" s="13"/>
      <c r="F34" s="17">
        <v>18793050163</v>
      </c>
      <c r="G34" s="13"/>
      <c r="H34" s="17">
        <v>0</v>
      </c>
      <c r="I34" s="13"/>
      <c r="J34" s="17">
        <f t="shared" si="0"/>
        <v>18793050163</v>
      </c>
      <c r="K34" s="13"/>
      <c r="L34" s="28">
        <f t="shared" si="1"/>
        <v>22.503300779820215</v>
      </c>
      <c r="M34" s="13"/>
      <c r="N34" s="17">
        <v>37038843360</v>
      </c>
      <c r="O34" s="13"/>
      <c r="P34" s="61">
        <v>-98931398517</v>
      </c>
      <c r="Q34" s="61"/>
      <c r="R34" s="13"/>
      <c r="S34" s="17">
        <v>-5878434800</v>
      </c>
      <c r="T34" s="13"/>
      <c r="U34" s="17">
        <v>-67770989957</v>
      </c>
      <c r="V34" s="13"/>
      <c r="W34" s="28">
        <f t="shared" si="2"/>
        <v>-52.061677510982122</v>
      </c>
    </row>
    <row r="35" spans="1:23" ht="21.75" customHeight="1">
      <c r="A35" s="55" t="s">
        <v>24</v>
      </c>
      <c r="B35" s="55"/>
      <c r="D35" s="17">
        <v>0</v>
      </c>
      <c r="E35" s="13"/>
      <c r="F35" s="17">
        <v>46852038653</v>
      </c>
      <c r="G35" s="13"/>
      <c r="H35" s="17">
        <v>0</v>
      </c>
      <c r="I35" s="13"/>
      <c r="J35" s="17">
        <f t="shared" si="0"/>
        <v>46852038653</v>
      </c>
      <c r="K35" s="13"/>
      <c r="L35" s="28">
        <f t="shared" si="1"/>
        <v>56.101883877902459</v>
      </c>
      <c r="M35" s="13"/>
      <c r="N35" s="17">
        <v>108635415896</v>
      </c>
      <c r="O35" s="13"/>
      <c r="P35" s="61">
        <v>-30942954188</v>
      </c>
      <c r="Q35" s="61"/>
      <c r="R35" s="13"/>
      <c r="S35" s="17">
        <v>-4331776148</v>
      </c>
      <c r="T35" s="13"/>
      <c r="U35" s="17">
        <v>73360685560</v>
      </c>
      <c r="V35" s="13"/>
      <c r="W35" s="28">
        <f t="shared" si="2"/>
        <v>56.355681922789934</v>
      </c>
    </row>
    <row r="36" spans="1:23" ht="21.75" customHeight="1">
      <c r="A36" s="55" t="s">
        <v>43</v>
      </c>
      <c r="B36" s="55"/>
      <c r="D36" s="17">
        <v>0</v>
      </c>
      <c r="E36" s="13"/>
      <c r="F36" s="17">
        <v>54871236539</v>
      </c>
      <c r="G36" s="13"/>
      <c r="H36" s="17">
        <v>0</v>
      </c>
      <c r="I36" s="13"/>
      <c r="J36" s="17">
        <f t="shared" si="0"/>
        <v>54871236539</v>
      </c>
      <c r="K36" s="13"/>
      <c r="L36" s="28">
        <f t="shared" si="1"/>
        <v>65.704285855035749</v>
      </c>
      <c r="M36" s="13"/>
      <c r="N36" s="17">
        <v>22512432810</v>
      </c>
      <c r="O36" s="13"/>
      <c r="P36" s="61">
        <v>122555693183</v>
      </c>
      <c r="Q36" s="61"/>
      <c r="R36" s="13"/>
      <c r="S36" s="17">
        <v>1186726</v>
      </c>
      <c r="T36" s="13"/>
      <c r="U36" s="17">
        <v>145069312719</v>
      </c>
      <c r="V36" s="13"/>
      <c r="W36" s="28">
        <f t="shared" si="2"/>
        <v>111.44225250816629</v>
      </c>
    </row>
    <row r="37" spans="1:23" ht="21.75" customHeight="1">
      <c r="A37" s="55" t="s">
        <v>23</v>
      </c>
      <c r="B37" s="55"/>
      <c r="D37" s="17">
        <v>0</v>
      </c>
      <c r="E37" s="13"/>
      <c r="F37" s="17">
        <v>-27399375313</v>
      </c>
      <c r="G37" s="13"/>
      <c r="H37" s="17">
        <v>0</v>
      </c>
      <c r="I37" s="13"/>
      <c r="J37" s="17">
        <f t="shared" si="0"/>
        <v>-27399375313</v>
      </c>
      <c r="K37" s="13"/>
      <c r="L37" s="28">
        <f t="shared" si="1"/>
        <v>-32.808744642290335</v>
      </c>
      <c r="M37" s="13"/>
      <c r="N37" s="17">
        <v>29288732200</v>
      </c>
      <c r="O37" s="13"/>
      <c r="P37" s="61">
        <v>-56342510086</v>
      </c>
      <c r="Q37" s="61"/>
      <c r="R37" s="13"/>
      <c r="S37" s="17">
        <v>-1282324487</v>
      </c>
      <c r="T37" s="13"/>
      <c r="U37" s="17">
        <v>-28336102373</v>
      </c>
      <c r="V37" s="13"/>
      <c r="W37" s="28">
        <f t="shared" si="2"/>
        <v>-21.767795108162304</v>
      </c>
    </row>
    <row r="38" spans="1:23" ht="21.75" customHeight="1">
      <c r="A38" s="55" t="s">
        <v>29</v>
      </c>
      <c r="B38" s="55"/>
      <c r="D38" s="17">
        <v>0</v>
      </c>
      <c r="E38" s="13"/>
      <c r="F38" s="17">
        <v>-47553776570</v>
      </c>
      <c r="G38" s="13"/>
      <c r="H38" s="17">
        <v>0</v>
      </c>
      <c r="I38" s="13"/>
      <c r="J38" s="17">
        <f t="shared" si="0"/>
        <v>-47553776570</v>
      </c>
      <c r="K38" s="13"/>
      <c r="L38" s="28">
        <f t="shared" si="1"/>
        <v>-56.942163623760102</v>
      </c>
      <c r="M38" s="13"/>
      <c r="N38" s="17">
        <v>32929927007</v>
      </c>
      <c r="O38" s="13"/>
      <c r="P38" s="61">
        <v>-98231387533</v>
      </c>
      <c r="Q38" s="61"/>
      <c r="R38" s="13"/>
      <c r="S38" s="17">
        <v>-4418908</v>
      </c>
      <c r="T38" s="13"/>
      <c r="U38" s="17">
        <v>-65305879434</v>
      </c>
      <c r="V38" s="13"/>
      <c r="W38" s="28">
        <f t="shared" si="2"/>
        <v>-50.167979497144877</v>
      </c>
    </row>
    <row r="39" spans="1:23" ht="21.75" customHeight="1">
      <c r="A39" s="55" t="s">
        <v>22</v>
      </c>
      <c r="B39" s="55"/>
      <c r="D39" s="17">
        <v>0</v>
      </c>
      <c r="E39" s="13"/>
      <c r="F39" s="17">
        <v>21088716927</v>
      </c>
      <c r="G39" s="13"/>
      <c r="H39" s="17">
        <v>0</v>
      </c>
      <c r="I39" s="13"/>
      <c r="J39" s="17">
        <f t="shared" si="0"/>
        <v>21088716927</v>
      </c>
      <c r="K39" s="13"/>
      <c r="L39" s="28">
        <f t="shared" si="1"/>
        <v>25.252193547756185</v>
      </c>
      <c r="M39" s="13"/>
      <c r="N39" s="17">
        <v>49679550924</v>
      </c>
      <c r="O39" s="13"/>
      <c r="P39" s="61">
        <v>21169142431</v>
      </c>
      <c r="Q39" s="61"/>
      <c r="R39" s="13"/>
      <c r="S39" s="17">
        <v>-3521852246</v>
      </c>
      <c r="T39" s="13"/>
      <c r="U39" s="17">
        <v>67326841109</v>
      </c>
      <c r="V39" s="13"/>
      <c r="W39" s="28">
        <f t="shared" si="2"/>
        <v>51.720482346117016</v>
      </c>
    </row>
    <row r="40" spans="1:23" ht="21.75" customHeight="1">
      <c r="A40" s="55" t="s">
        <v>25</v>
      </c>
      <c r="B40" s="55"/>
      <c r="D40" s="17">
        <v>0</v>
      </c>
      <c r="E40" s="13"/>
      <c r="F40" s="17">
        <v>6814790049</v>
      </c>
      <c r="G40" s="13"/>
      <c r="H40" s="17">
        <v>0</v>
      </c>
      <c r="I40" s="13"/>
      <c r="J40" s="17">
        <f t="shared" si="0"/>
        <v>6814790049</v>
      </c>
      <c r="K40" s="13"/>
      <c r="L40" s="28">
        <f t="shared" si="1"/>
        <v>8.1602118279820584</v>
      </c>
      <c r="M40" s="13"/>
      <c r="N40" s="17">
        <v>41060833000</v>
      </c>
      <c r="O40" s="13"/>
      <c r="P40" s="61">
        <v>-31534664901</v>
      </c>
      <c r="Q40" s="61"/>
      <c r="R40" s="13"/>
      <c r="S40" s="17">
        <v>-62118162551</v>
      </c>
      <c r="T40" s="13"/>
      <c r="U40" s="17">
        <v>-52591994452</v>
      </c>
      <c r="V40" s="13"/>
      <c r="W40" s="28">
        <f t="shared" si="2"/>
        <v>-40.401172486290008</v>
      </c>
    </row>
    <row r="41" spans="1:23" ht="21.75" customHeight="1">
      <c r="A41" s="55" t="s">
        <v>44</v>
      </c>
      <c r="B41" s="55"/>
      <c r="D41" s="17">
        <v>0</v>
      </c>
      <c r="E41" s="13"/>
      <c r="F41" s="17">
        <v>18002339175</v>
      </c>
      <c r="G41" s="13"/>
      <c r="H41" s="17">
        <v>0</v>
      </c>
      <c r="I41" s="13"/>
      <c r="J41" s="17">
        <f t="shared" si="0"/>
        <v>18002339175</v>
      </c>
      <c r="K41" s="13"/>
      <c r="L41" s="28">
        <f t="shared" si="1"/>
        <v>21.556482299661788</v>
      </c>
      <c r="M41" s="13"/>
      <c r="N41" s="17">
        <v>13815671100</v>
      </c>
      <c r="O41" s="13"/>
      <c r="P41" s="61">
        <v>-8418237082</v>
      </c>
      <c r="Q41" s="61"/>
      <c r="R41" s="13"/>
      <c r="S41" s="17">
        <v>0</v>
      </c>
      <c r="T41" s="13"/>
      <c r="U41" s="17">
        <v>5397434018</v>
      </c>
      <c r="V41" s="13"/>
      <c r="W41" s="28">
        <f t="shared" si="2"/>
        <v>4.1463090536262159</v>
      </c>
    </row>
    <row r="42" spans="1:23" ht="21.75" customHeight="1">
      <c r="A42" s="55" t="s">
        <v>41</v>
      </c>
      <c r="B42" s="55"/>
      <c r="D42" s="17">
        <v>0</v>
      </c>
      <c r="E42" s="13"/>
      <c r="F42" s="17">
        <v>-6048455820</v>
      </c>
      <c r="G42" s="13"/>
      <c r="H42" s="17">
        <v>0</v>
      </c>
      <c r="I42" s="13"/>
      <c r="J42" s="17">
        <f t="shared" si="0"/>
        <v>-6048455820</v>
      </c>
      <c r="K42" s="13"/>
      <c r="L42" s="28">
        <f t="shared" si="1"/>
        <v>-7.242582730869823</v>
      </c>
      <c r="M42" s="13"/>
      <c r="N42" s="17">
        <v>7624500000</v>
      </c>
      <c r="O42" s="13"/>
      <c r="P42" s="61">
        <v>-39044968674</v>
      </c>
      <c r="Q42" s="61"/>
      <c r="R42" s="13"/>
      <c r="S42" s="17">
        <v>0</v>
      </c>
      <c r="T42" s="13"/>
      <c r="U42" s="17">
        <v>-31420468674</v>
      </c>
      <c r="V42" s="13"/>
      <c r="W42" s="28">
        <f t="shared" si="2"/>
        <v>-24.13720543830928</v>
      </c>
    </row>
    <row r="43" spans="1:23" ht="21.75" customHeight="1">
      <c r="A43" s="55" t="s">
        <v>30</v>
      </c>
      <c r="B43" s="55"/>
      <c r="D43" s="17">
        <v>0</v>
      </c>
      <c r="E43" s="13"/>
      <c r="F43" s="17">
        <v>-3859325888</v>
      </c>
      <c r="G43" s="13"/>
      <c r="H43" s="17">
        <v>0</v>
      </c>
      <c r="I43" s="13"/>
      <c r="J43" s="17">
        <f t="shared" si="0"/>
        <v>-3859325888</v>
      </c>
      <c r="K43" s="13"/>
      <c r="L43" s="28">
        <f t="shared" si="1"/>
        <v>-4.6212600143002529</v>
      </c>
      <c r="M43" s="13"/>
      <c r="N43" s="17">
        <v>58232880000</v>
      </c>
      <c r="O43" s="13"/>
      <c r="P43" s="61">
        <v>-67823791660</v>
      </c>
      <c r="Q43" s="61"/>
      <c r="R43" s="13"/>
      <c r="S43" s="17">
        <v>0</v>
      </c>
      <c r="T43" s="13"/>
      <c r="U43" s="17">
        <v>-9590911660</v>
      </c>
      <c r="V43" s="13"/>
      <c r="W43" s="28">
        <f t="shared" si="2"/>
        <v>-7.3677387654518682</v>
      </c>
    </row>
    <row r="44" spans="1:23" ht="21.75" customHeight="1">
      <c r="A44" s="55" t="s">
        <v>39</v>
      </c>
      <c r="B44" s="55"/>
      <c r="D44" s="17">
        <v>13123593227</v>
      </c>
      <c r="E44" s="13"/>
      <c r="F44" s="17">
        <v>-9975779714</v>
      </c>
      <c r="G44" s="13"/>
      <c r="H44" s="17">
        <v>0</v>
      </c>
      <c r="I44" s="13"/>
      <c r="J44" s="17">
        <f t="shared" si="0"/>
        <v>3147813513</v>
      </c>
      <c r="K44" s="13"/>
      <c r="L44" s="28">
        <f t="shared" si="1"/>
        <v>3.7692760710703967</v>
      </c>
      <c r="M44" s="13"/>
      <c r="N44" s="17">
        <v>13123593227</v>
      </c>
      <c r="O44" s="13"/>
      <c r="P44" s="61">
        <v>-25838829862</v>
      </c>
      <c r="Q44" s="61"/>
      <c r="R44" s="13"/>
      <c r="S44" s="17">
        <v>0</v>
      </c>
      <c r="T44" s="13"/>
      <c r="U44" s="17">
        <v>-12715236635</v>
      </c>
      <c r="V44" s="13"/>
      <c r="W44" s="28">
        <f t="shared" si="2"/>
        <v>-9.7678453507498251</v>
      </c>
    </row>
    <row r="45" spans="1:23" ht="21.75" customHeight="1">
      <c r="A45" s="55" t="s">
        <v>38</v>
      </c>
      <c r="B45" s="55"/>
      <c r="D45" s="17">
        <v>0</v>
      </c>
      <c r="E45" s="13"/>
      <c r="F45" s="17">
        <v>49934883677</v>
      </c>
      <c r="G45" s="13"/>
      <c r="H45" s="17">
        <v>0</v>
      </c>
      <c r="I45" s="13"/>
      <c r="J45" s="17">
        <f t="shared" si="0"/>
        <v>49934883677</v>
      </c>
      <c r="K45" s="13"/>
      <c r="L45" s="28">
        <f t="shared" si="1"/>
        <v>59.793364943026674</v>
      </c>
      <c r="M45" s="13"/>
      <c r="N45" s="17">
        <v>34734527240</v>
      </c>
      <c r="O45" s="13"/>
      <c r="P45" s="61">
        <v>-55217901820</v>
      </c>
      <c r="Q45" s="61"/>
      <c r="R45" s="13"/>
      <c r="S45" s="17">
        <v>0</v>
      </c>
      <c r="T45" s="13"/>
      <c r="U45" s="17">
        <v>-20483374580</v>
      </c>
      <c r="V45" s="13"/>
      <c r="W45" s="28">
        <f t="shared" si="2"/>
        <v>-15.735329266950771</v>
      </c>
    </row>
    <row r="46" spans="1:23" ht="21.75" customHeight="1">
      <c r="A46" s="55" t="s">
        <v>42</v>
      </c>
      <c r="B46" s="55"/>
      <c r="D46" s="17">
        <v>0</v>
      </c>
      <c r="E46" s="13"/>
      <c r="F46" s="17">
        <v>13546855782</v>
      </c>
      <c r="G46" s="13"/>
      <c r="H46" s="17">
        <v>0</v>
      </c>
      <c r="I46" s="13"/>
      <c r="J46" s="17">
        <f t="shared" si="0"/>
        <v>13546855782</v>
      </c>
      <c r="K46" s="13"/>
      <c r="L46" s="28">
        <f t="shared" si="1"/>
        <v>16.221367347988206</v>
      </c>
      <c r="M46" s="13"/>
      <c r="N46" s="17">
        <v>8938551940</v>
      </c>
      <c r="O46" s="13"/>
      <c r="P46" s="61">
        <v>41807914515</v>
      </c>
      <c r="Q46" s="61"/>
      <c r="R46" s="13"/>
      <c r="S46" s="17">
        <v>0</v>
      </c>
      <c r="T46" s="13"/>
      <c r="U46" s="17">
        <v>50746466455</v>
      </c>
      <c r="V46" s="13"/>
      <c r="W46" s="28">
        <f t="shared" si="2"/>
        <v>38.983437796590692</v>
      </c>
    </row>
    <row r="47" spans="1:23" ht="21.75" customHeight="1">
      <c r="A47" s="55" t="s">
        <v>35</v>
      </c>
      <c r="B47" s="55"/>
      <c r="D47" s="17">
        <v>0</v>
      </c>
      <c r="E47" s="13"/>
      <c r="F47" s="17">
        <v>-14115330720</v>
      </c>
      <c r="G47" s="13"/>
      <c r="H47" s="17">
        <v>0</v>
      </c>
      <c r="I47" s="13"/>
      <c r="J47" s="17">
        <f t="shared" si="0"/>
        <v>-14115330720</v>
      </c>
      <c r="K47" s="13"/>
      <c r="L47" s="28">
        <f t="shared" si="1"/>
        <v>-16.902074439420854</v>
      </c>
      <c r="M47" s="13"/>
      <c r="N47" s="17">
        <v>0</v>
      </c>
      <c r="O47" s="13"/>
      <c r="P47" s="61">
        <v>8644438079</v>
      </c>
      <c r="Q47" s="61"/>
      <c r="R47" s="13"/>
      <c r="S47" s="17">
        <v>0</v>
      </c>
      <c r="T47" s="13"/>
      <c r="U47" s="17">
        <v>8644438079</v>
      </c>
      <c r="V47" s="13"/>
      <c r="W47" s="28">
        <f t="shared" si="2"/>
        <v>6.6406577182670654</v>
      </c>
    </row>
    <row r="48" spans="1:23" ht="21.75" customHeight="1">
      <c r="A48" s="55" t="s">
        <v>50</v>
      </c>
      <c r="B48" s="55"/>
      <c r="D48" s="17">
        <v>0</v>
      </c>
      <c r="E48" s="13"/>
      <c r="F48" s="17">
        <v>14613762941</v>
      </c>
      <c r="G48" s="13"/>
      <c r="H48" s="17">
        <v>0</v>
      </c>
      <c r="I48" s="13"/>
      <c r="J48" s="17">
        <f t="shared" si="0"/>
        <v>14613762941</v>
      </c>
      <c r="K48" s="13"/>
      <c r="L48" s="28">
        <f t="shared" si="1"/>
        <v>17.49891050861838</v>
      </c>
      <c r="M48" s="13"/>
      <c r="N48" s="17">
        <v>0</v>
      </c>
      <c r="O48" s="13"/>
      <c r="P48" s="61">
        <v>14613762941</v>
      </c>
      <c r="Q48" s="61"/>
      <c r="R48" s="13"/>
      <c r="S48" s="17">
        <v>0</v>
      </c>
      <c r="T48" s="13"/>
      <c r="U48" s="17">
        <v>14613762941</v>
      </c>
      <c r="V48" s="13"/>
      <c r="W48" s="28">
        <f t="shared" si="2"/>
        <v>11.226293343789346</v>
      </c>
    </row>
    <row r="49" spans="1:23" ht="21.75" customHeight="1">
      <c r="A49" s="55" t="s">
        <v>28</v>
      </c>
      <c r="B49" s="55"/>
      <c r="D49" s="17">
        <v>0</v>
      </c>
      <c r="E49" s="13"/>
      <c r="F49" s="17">
        <v>-7129978000</v>
      </c>
      <c r="G49" s="13"/>
      <c r="H49" s="17">
        <v>0</v>
      </c>
      <c r="I49" s="13"/>
      <c r="J49" s="17">
        <f t="shared" si="0"/>
        <v>-7129978000</v>
      </c>
      <c r="K49" s="13"/>
      <c r="L49" s="28">
        <f t="shared" si="1"/>
        <v>-8.5376263084421051</v>
      </c>
      <c r="M49" s="13"/>
      <c r="N49" s="17">
        <v>0</v>
      </c>
      <c r="O49" s="13"/>
      <c r="P49" s="61">
        <v>12975165199</v>
      </c>
      <c r="Q49" s="61"/>
      <c r="R49" s="13"/>
      <c r="S49" s="17">
        <v>0</v>
      </c>
      <c r="T49" s="13"/>
      <c r="U49" s="17">
        <v>12975165199</v>
      </c>
      <c r="V49" s="13"/>
      <c r="W49" s="28">
        <f t="shared" si="2"/>
        <v>9.9675224852205879</v>
      </c>
    </row>
    <row r="50" spans="1:23" ht="21.75" customHeight="1">
      <c r="A50" s="55" t="s">
        <v>37</v>
      </c>
      <c r="B50" s="55"/>
      <c r="D50" s="17">
        <v>0</v>
      </c>
      <c r="E50" s="13"/>
      <c r="F50" s="17">
        <v>-13754437598</v>
      </c>
      <c r="G50" s="13"/>
      <c r="H50" s="17">
        <v>0</v>
      </c>
      <c r="I50" s="13"/>
      <c r="J50" s="17">
        <f t="shared" si="0"/>
        <v>-13754437598</v>
      </c>
      <c r="K50" s="13"/>
      <c r="L50" s="28">
        <f t="shared" si="1"/>
        <v>-16.469931365077148</v>
      </c>
      <c r="M50" s="13"/>
      <c r="N50" s="17">
        <v>0</v>
      </c>
      <c r="O50" s="13"/>
      <c r="P50" s="61">
        <v>37598781833</v>
      </c>
      <c r="Q50" s="61"/>
      <c r="R50" s="13"/>
      <c r="S50" s="17">
        <v>0</v>
      </c>
      <c r="T50" s="13"/>
      <c r="U50" s="17">
        <v>37598781833</v>
      </c>
      <c r="V50" s="13"/>
      <c r="W50" s="28">
        <f t="shared" si="2"/>
        <v>28.883385882918411</v>
      </c>
    </row>
    <row r="51" spans="1:23" ht="21.75" customHeight="1">
      <c r="A51" s="55" t="s">
        <v>31</v>
      </c>
      <c r="B51" s="55"/>
      <c r="D51" s="17">
        <v>0</v>
      </c>
      <c r="E51" s="13"/>
      <c r="F51" s="17">
        <v>-33367751097</v>
      </c>
      <c r="G51" s="13"/>
      <c r="H51" s="17">
        <v>0</v>
      </c>
      <c r="I51" s="13"/>
      <c r="J51" s="17">
        <f t="shared" si="0"/>
        <v>-33367751097</v>
      </c>
      <c r="K51" s="13"/>
      <c r="L51" s="28">
        <f t="shared" si="1"/>
        <v>-39.955437396762669</v>
      </c>
      <c r="M51" s="13"/>
      <c r="N51" s="17">
        <v>0</v>
      </c>
      <c r="O51" s="13"/>
      <c r="P51" s="61">
        <v>15626621281</v>
      </c>
      <c r="Q51" s="61"/>
      <c r="R51" s="13"/>
      <c r="S51" s="17">
        <v>0</v>
      </c>
      <c r="T51" s="13"/>
      <c r="U51" s="17">
        <v>15626621281</v>
      </c>
      <c r="V51" s="13"/>
      <c r="W51" s="28">
        <f t="shared" si="2"/>
        <v>12.004371165802068</v>
      </c>
    </row>
    <row r="52" spans="1:23" ht="21.75" customHeight="1">
      <c r="A52" s="55" t="s">
        <v>34</v>
      </c>
      <c r="B52" s="55"/>
      <c r="D52" s="17">
        <v>0</v>
      </c>
      <c r="E52" s="13"/>
      <c r="F52" s="17">
        <v>-18271188862</v>
      </c>
      <c r="G52" s="13"/>
      <c r="H52" s="17">
        <v>0</v>
      </c>
      <c r="I52" s="13"/>
      <c r="J52" s="17">
        <f t="shared" si="0"/>
        <v>-18271188862</v>
      </c>
      <c r="K52" s="13"/>
      <c r="L52" s="28">
        <f t="shared" si="1"/>
        <v>-21.878410103751449</v>
      </c>
      <c r="M52" s="13"/>
      <c r="N52" s="17">
        <v>0</v>
      </c>
      <c r="O52" s="13"/>
      <c r="P52" s="61">
        <v>41605032682</v>
      </c>
      <c r="Q52" s="61"/>
      <c r="R52" s="13"/>
      <c r="S52" s="17">
        <v>0</v>
      </c>
      <c r="T52" s="13"/>
      <c r="U52" s="17">
        <v>41605032682</v>
      </c>
      <c r="V52" s="13"/>
      <c r="W52" s="28">
        <f t="shared" si="2"/>
        <v>31.960987964001681</v>
      </c>
    </row>
    <row r="53" spans="1:23" ht="21.75" customHeight="1">
      <c r="A53" s="55" t="s">
        <v>49</v>
      </c>
      <c r="B53" s="55"/>
      <c r="D53" s="17">
        <v>0</v>
      </c>
      <c r="E53" s="13"/>
      <c r="F53" s="17">
        <v>-889405</v>
      </c>
      <c r="G53" s="13"/>
      <c r="H53" s="17">
        <v>0</v>
      </c>
      <c r="I53" s="13"/>
      <c r="J53" s="17">
        <f t="shared" si="0"/>
        <v>-889405</v>
      </c>
      <c r="K53" s="13"/>
      <c r="L53" s="28">
        <f t="shared" si="1"/>
        <v>-1.0649973291446272E-3</v>
      </c>
      <c r="M53" s="13"/>
      <c r="N53" s="17">
        <v>0</v>
      </c>
      <c r="O53" s="13"/>
      <c r="P53" s="61">
        <v>-889405</v>
      </c>
      <c r="Q53" s="61"/>
      <c r="R53" s="13"/>
      <c r="S53" s="17">
        <v>0</v>
      </c>
      <c r="T53" s="13"/>
      <c r="U53" s="17">
        <v>-889405</v>
      </c>
      <c r="V53" s="13"/>
      <c r="W53" s="28">
        <f t="shared" si="2"/>
        <v>-6.8324096071245848E-4</v>
      </c>
    </row>
    <row r="54" spans="1:23" ht="21.75" customHeight="1">
      <c r="A54" s="55" t="s">
        <v>19</v>
      </c>
      <c r="B54" s="55"/>
      <c r="D54" s="17">
        <v>0</v>
      </c>
      <c r="E54" s="13"/>
      <c r="F54" s="17">
        <v>11553275400</v>
      </c>
      <c r="G54" s="13"/>
      <c r="H54" s="17">
        <v>0</v>
      </c>
      <c r="I54" s="13"/>
      <c r="J54" s="17">
        <f t="shared" si="0"/>
        <v>11553275400</v>
      </c>
      <c r="K54" s="13"/>
      <c r="L54" s="28">
        <f t="shared" si="1"/>
        <v>13.834200891463757</v>
      </c>
      <c r="M54" s="13"/>
      <c r="N54" s="17">
        <v>0</v>
      </c>
      <c r="O54" s="13"/>
      <c r="P54" s="61">
        <v>60937460097</v>
      </c>
      <c r="Q54" s="61"/>
      <c r="R54" s="13"/>
      <c r="S54" s="17">
        <v>0</v>
      </c>
      <c r="T54" s="13"/>
      <c r="U54" s="17">
        <v>60937460097</v>
      </c>
      <c r="V54" s="13"/>
      <c r="W54" s="28">
        <f t="shared" si="2"/>
        <v>46.812159567408976</v>
      </c>
    </row>
    <row r="55" spans="1:23" ht="21.75" customHeight="1">
      <c r="A55" s="57" t="s">
        <v>45</v>
      </c>
      <c r="B55" s="57"/>
      <c r="D55" s="18">
        <v>0</v>
      </c>
      <c r="E55" s="13"/>
      <c r="F55" s="18">
        <v>14399185337</v>
      </c>
      <c r="G55" s="13"/>
      <c r="H55" s="18">
        <v>0</v>
      </c>
      <c r="I55" s="13"/>
      <c r="J55" s="18">
        <f t="shared" si="0"/>
        <v>14399185337</v>
      </c>
      <c r="K55" s="13"/>
      <c r="L55" s="19">
        <f t="shared" si="1"/>
        <v>17.241969547915154</v>
      </c>
      <c r="M55" s="13"/>
      <c r="N55" s="18">
        <v>0</v>
      </c>
      <c r="O55" s="13"/>
      <c r="P55" s="61">
        <v>62042906278</v>
      </c>
      <c r="Q55" s="63"/>
      <c r="R55" s="13"/>
      <c r="S55" s="18">
        <v>0</v>
      </c>
      <c r="T55" s="13"/>
      <c r="U55" s="18">
        <v>62042906290</v>
      </c>
      <c r="V55" s="13"/>
      <c r="W55" s="19">
        <f t="shared" si="2"/>
        <v>47.661363382230405</v>
      </c>
    </row>
    <row r="56" spans="1:23" ht="21.75" customHeight="1" thickBot="1">
      <c r="A56" s="58" t="s">
        <v>53</v>
      </c>
      <c r="B56" s="58"/>
      <c r="D56" s="20">
        <v>13123593227</v>
      </c>
      <c r="E56" s="13"/>
      <c r="F56" s="20">
        <f>SUM(F9:F55)</f>
        <v>87110907870</v>
      </c>
      <c r="G56" s="13"/>
      <c r="H56" s="20">
        <f>SUM(H9:H55)</f>
        <v>-16722085088</v>
      </c>
      <c r="I56" s="13"/>
      <c r="J56" s="20">
        <f>SUM(J9:J55)</f>
        <v>83512416009</v>
      </c>
      <c r="K56" s="13"/>
      <c r="L56" s="20">
        <f>SUM(L9:L55)</f>
        <v>100.00000000000003</v>
      </c>
      <c r="M56" s="13"/>
      <c r="N56" s="20">
        <v>681026962380</v>
      </c>
      <c r="O56" s="13"/>
      <c r="P56" s="13"/>
      <c r="Q56" s="20">
        <f>SUM(P9:Q55)</f>
        <v>-238740018912</v>
      </c>
      <c r="R56" s="13"/>
      <c r="S56" s="20">
        <v>-312112517305</v>
      </c>
      <c r="T56" s="13"/>
      <c r="U56" s="20">
        <v>130174426175</v>
      </c>
      <c r="V56" s="13"/>
      <c r="W56" s="20">
        <f>SUM(W9:W55)</f>
        <v>100</v>
      </c>
    </row>
    <row r="57" spans="1:23" ht="13.5" thickTop="1"/>
    <row r="58" spans="1:23" ht="18.75">
      <c r="N58" s="26"/>
      <c r="Q58" s="26"/>
      <c r="S58" s="62"/>
      <c r="T58" s="62"/>
    </row>
    <row r="59" spans="1:23">
      <c r="D59" s="26"/>
      <c r="F59" s="26"/>
      <c r="H59" s="26"/>
    </row>
    <row r="60" spans="1:23">
      <c r="D60" s="26"/>
      <c r="E60" s="26"/>
      <c r="F60" s="26"/>
      <c r="G60" s="26"/>
      <c r="H60" s="26"/>
      <c r="N60" s="26"/>
      <c r="O60" s="26"/>
      <c r="P60" s="26"/>
      <c r="Q60" s="26"/>
      <c r="R60" s="26"/>
      <c r="S60" s="26"/>
    </row>
    <row r="63" spans="1:23">
      <c r="H63" s="26"/>
    </row>
    <row r="64" spans="1:23">
      <c r="H64" s="26"/>
    </row>
    <row r="65" spans="8:8" ht="18.75">
      <c r="H65" s="29"/>
    </row>
  </sheetData>
  <mergeCells count="106">
    <mergeCell ref="S58:T58"/>
    <mergeCell ref="A54:B54"/>
    <mergeCell ref="P54:Q54"/>
    <mergeCell ref="A55:B55"/>
    <mergeCell ref="P55:Q55"/>
    <mergeCell ref="A56:B56"/>
    <mergeCell ref="A49:B49"/>
    <mergeCell ref="P49:Q49"/>
    <mergeCell ref="A50:B50"/>
    <mergeCell ref="P50:Q50"/>
    <mergeCell ref="A51:B51"/>
    <mergeCell ref="P51:Q51"/>
    <mergeCell ref="A52:B52"/>
    <mergeCell ref="P52:Q52"/>
    <mergeCell ref="A53:B53"/>
    <mergeCell ref="P53:Q53"/>
    <mergeCell ref="A44:B44"/>
    <mergeCell ref="P44:Q44"/>
    <mergeCell ref="A45:B45"/>
    <mergeCell ref="P45:Q45"/>
    <mergeCell ref="A46:B46"/>
    <mergeCell ref="P46:Q46"/>
    <mergeCell ref="A47:B47"/>
    <mergeCell ref="P47:Q47"/>
    <mergeCell ref="A48:B48"/>
    <mergeCell ref="P48:Q48"/>
    <mergeCell ref="A39:B39"/>
    <mergeCell ref="P39:Q39"/>
    <mergeCell ref="A40:B40"/>
    <mergeCell ref="P40:Q40"/>
    <mergeCell ref="A41:B41"/>
    <mergeCell ref="P41:Q41"/>
    <mergeCell ref="A42:B42"/>
    <mergeCell ref="P42:Q42"/>
    <mergeCell ref="A43:B43"/>
    <mergeCell ref="P43:Q43"/>
    <mergeCell ref="A34:B34"/>
    <mergeCell ref="P34:Q34"/>
    <mergeCell ref="A35:B35"/>
    <mergeCell ref="P35:Q35"/>
    <mergeCell ref="A36:B36"/>
    <mergeCell ref="P36:Q36"/>
    <mergeCell ref="A37:B37"/>
    <mergeCell ref="P37:Q37"/>
    <mergeCell ref="A38:B38"/>
    <mergeCell ref="P38:Q38"/>
    <mergeCell ref="A29:B29"/>
    <mergeCell ref="P29:Q29"/>
    <mergeCell ref="A30:B30"/>
    <mergeCell ref="P30:Q30"/>
    <mergeCell ref="A31:B31"/>
    <mergeCell ref="P31:Q31"/>
    <mergeCell ref="A32:B32"/>
    <mergeCell ref="P32:Q32"/>
    <mergeCell ref="A33:B33"/>
    <mergeCell ref="P33:Q33"/>
    <mergeCell ref="A24:B24"/>
    <mergeCell ref="P24:Q24"/>
    <mergeCell ref="A25:B25"/>
    <mergeCell ref="P25:Q25"/>
    <mergeCell ref="A26:B26"/>
    <mergeCell ref="P26:Q26"/>
    <mergeCell ref="A27:B27"/>
    <mergeCell ref="P27:Q27"/>
    <mergeCell ref="A28:B28"/>
    <mergeCell ref="P28:Q28"/>
    <mergeCell ref="A19:B19"/>
    <mergeCell ref="P19:Q19"/>
    <mergeCell ref="A20:B20"/>
    <mergeCell ref="P20:Q20"/>
    <mergeCell ref="A21:B21"/>
    <mergeCell ref="P21:Q21"/>
    <mergeCell ref="A22:B22"/>
    <mergeCell ref="P22:Q22"/>
    <mergeCell ref="A23:B23"/>
    <mergeCell ref="P23:Q23"/>
    <mergeCell ref="A14:B14"/>
    <mergeCell ref="P14:Q14"/>
    <mergeCell ref="A15:B15"/>
    <mergeCell ref="P15:Q15"/>
    <mergeCell ref="A16:B16"/>
    <mergeCell ref="P16:Q16"/>
    <mergeCell ref="A17:B17"/>
    <mergeCell ref="P17:Q17"/>
    <mergeCell ref="A18:B18"/>
    <mergeCell ref="P18:Q18"/>
    <mergeCell ref="A9:B9"/>
    <mergeCell ref="P9:Q9"/>
    <mergeCell ref="A10:B10"/>
    <mergeCell ref="P10:Q10"/>
    <mergeCell ref="A11:B11"/>
    <mergeCell ref="P11:Q11"/>
    <mergeCell ref="A12:B12"/>
    <mergeCell ref="P12:Q12"/>
    <mergeCell ref="A13:B13"/>
    <mergeCell ref="P13:Q13"/>
    <mergeCell ref="A1:W1"/>
    <mergeCell ref="A2:W2"/>
    <mergeCell ref="A3:W3"/>
    <mergeCell ref="B5:W5"/>
    <mergeCell ref="D6:L6"/>
    <mergeCell ref="N6:W6"/>
    <mergeCell ref="J7:L7"/>
    <mergeCell ref="U7:W7"/>
    <mergeCell ref="A8:B8"/>
    <mergeCell ref="P8:Q8"/>
  </mergeCells>
  <pageMargins left="0.39" right="0.39" top="0.39" bottom="0.39" header="0" footer="0"/>
  <pageSetup paperSize="0" fitToHeight="0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V8"/>
  <sheetViews>
    <sheetView rightToLeft="1" workbookViewId="0">
      <selection sqref="A1:V1"/>
    </sheetView>
  </sheetViews>
  <sheetFormatPr defaultRowHeight="12.75"/>
  <cols>
    <col min="1" max="1" width="5.140625" customWidth="1"/>
    <col min="2" max="2" width="18.140625" customWidth="1"/>
    <col min="3" max="3" width="1.28515625" customWidth="1"/>
    <col min="4" max="4" width="13" customWidth="1"/>
    <col min="5" max="5" width="1.28515625" customWidth="1"/>
    <col min="6" max="6" width="14.28515625" customWidth="1"/>
    <col min="7" max="7" width="1.28515625" customWidth="1"/>
    <col min="8" max="8" width="13" customWidth="1"/>
    <col min="9" max="9" width="1.28515625" customWidth="1"/>
    <col min="10" max="10" width="13" customWidth="1"/>
    <col min="11" max="11" width="1.28515625" customWidth="1"/>
    <col min="12" max="12" width="15.5703125" customWidth="1"/>
    <col min="13" max="13" width="1.28515625" customWidth="1"/>
    <col min="14" max="14" width="13" customWidth="1"/>
    <col min="15" max="15" width="1.28515625" customWidth="1"/>
    <col min="16" max="16" width="14.28515625" customWidth="1"/>
    <col min="17" max="17" width="1.28515625" customWidth="1"/>
    <col min="18" max="18" width="13" customWidth="1"/>
    <col min="19" max="19" width="1.28515625" customWidth="1"/>
    <col min="20" max="20" width="13" customWidth="1"/>
    <col min="21" max="21" width="1.28515625" customWidth="1"/>
    <col min="22" max="22" width="15.5703125" customWidth="1"/>
    <col min="23" max="23" width="0.28515625" customWidth="1"/>
  </cols>
  <sheetData>
    <row r="1" spans="1:22" ht="29.1" customHeight="1">
      <c r="A1" s="48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</row>
    <row r="2" spans="1:22" ht="21.75" customHeight="1">
      <c r="A2" s="48" t="s">
        <v>96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</row>
    <row r="3" spans="1:22" ht="21.75" customHeight="1">
      <c r="A3" s="48" t="s">
        <v>2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</row>
    <row r="4" spans="1:22" ht="14.45" customHeight="1"/>
    <row r="5" spans="1:22" ht="14.45" customHeight="1">
      <c r="A5" s="1" t="s">
        <v>134</v>
      </c>
      <c r="B5" s="50" t="s">
        <v>135</v>
      </c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</row>
    <row r="6" spans="1:22" ht="14.45" customHeight="1">
      <c r="D6" s="51" t="s">
        <v>115</v>
      </c>
      <c r="E6" s="51"/>
      <c r="F6" s="51"/>
      <c r="G6" s="51"/>
      <c r="H6" s="51"/>
      <c r="I6" s="51"/>
      <c r="J6" s="51"/>
      <c r="K6" s="51"/>
      <c r="L6" s="51"/>
      <c r="N6" s="51" t="s">
        <v>116</v>
      </c>
      <c r="O6" s="51"/>
      <c r="P6" s="51"/>
      <c r="Q6" s="51"/>
      <c r="R6" s="51"/>
      <c r="S6" s="51"/>
      <c r="T6" s="51"/>
      <c r="U6" s="51"/>
      <c r="V6" s="51"/>
    </row>
    <row r="7" spans="1:22" ht="14.45" customHeight="1">
      <c r="D7" s="3"/>
      <c r="E7" s="3"/>
      <c r="F7" s="3"/>
      <c r="G7" s="3"/>
      <c r="H7" s="3"/>
      <c r="I7" s="3"/>
      <c r="J7" s="52" t="s">
        <v>53</v>
      </c>
      <c r="K7" s="52"/>
      <c r="L7" s="52"/>
      <c r="N7" s="3"/>
      <c r="O7" s="3"/>
      <c r="P7" s="3"/>
      <c r="Q7" s="3"/>
      <c r="R7" s="3"/>
      <c r="S7" s="3"/>
      <c r="T7" s="52" t="s">
        <v>53</v>
      </c>
      <c r="U7" s="52"/>
      <c r="V7" s="52"/>
    </row>
    <row r="8" spans="1:22" ht="14.45" customHeight="1">
      <c r="A8" s="51" t="s">
        <v>70</v>
      </c>
      <c r="B8" s="51"/>
      <c r="D8" s="2" t="s">
        <v>136</v>
      </c>
      <c r="F8" s="2" t="s">
        <v>119</v>
      </c>
      <c r="H8" s="2" t="s">
        <v>120</v>
      </c>
      <c r="J8" s="4" t="s">
        <v>93</v>
      </c>
      <c r="K8" s="3"/>
      <c r="L8" s="4" t="s">
        <v>101</v>
      </c>
      <c r="N8" s="2" t="s">
        <v>136</v>
      </c>
      <c r="P8" s="2" t="s">
        <v>119</v>
      </c>
      <c r="R8" s="2" t="s">
        <v>120</v>
      </c>
      <c r="T8" s="4" t="s">
        <v>93</v>
      </c>
      <c r="U8" s="3"/>
      <c r="V8" s="4" t="s">
        <v>101</v>
      </c>
    </row>
  </sheetData>
  <mergeCells count="9">
    <mergeCell ref="J7:L7"/>
    <mergeCell ref="T7:V7"/>
    <mergeCell ref="A8:B8"/>
    <mergeCell ref="A1:V1"/>
    <mergeCell ref="A2:V2"/>
    <mergeCell ref="A3:V3"/>
    <mergeCell ref="B5:V5"/>
    <mergeCell ref="D6:L6"/>
    <mergeCell ref="N6:V6"/>
  </mergeCells>
  <pageMargins left="0.39" right="0.39" top="0.39" bottom="0.39" header="0" footer="0"/>
  <pageSetup paperSize="0" fitToHeight="0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R8"/>
  <sheetViews>
    <sheetView rightToLeft="1" workbookViewId="0">
      <selection sqref="A1:R1"/>
    </sheetView>
  </sheetViews>
  <sheetFormatPr defaultRowHeight="12.75"/>
  <cols>
    <col min="1" max="1" width="5.140625" customWidth="1"/>
    <col min="2" max="2" width="18.140625" customWidth="1"/>
    <col min="3" max="3" width="1.28515625" customWidth="1"/>
    <col min="4" max="4" width="13" customWidth="1"/>
    <col min="5" max="5" width="1.28515625" customWidth="1"/>
    <col min="6" max="6" width="14.28515625" customWidth="1"/>
    <col min="7" max="7" width="1.28515625" customWidth="1"/>
    <col min="8" max="8" width="13" customWidth="1"/>
    <col min="9" max="9" width="1.28515625" customWidth="1"/>
    <col min="10" max="10" width="19.42578125" customWidth="1"/>
    <col min="11" max="11" width="1.28515625" customWidth="1"/>
    <col min="12" max="12" width="13" customWidth="1"/>
    <col min="13" max="13" width="1.28515625" customWidth="1"/>
    <col min="14" max="14" width="14.28515625" customWidth="1"/>
    <col min="15" max="15" width="1.28515625" customWidth="1"/>
    <col min="16" max="16" width="13" customWidth="1"/>
    <col min="17" max="17" width="1.28515625" customWidth="1"/>
    <col min="18" max="18" width="19.42578125" customWidth="1"/>
    <col min="19" max="19" width="0.28515625" customWidth="1"/>
  </cols>
  <sheetData>
    <row r="1" spans="1:18" ht="29.1" customHeight="1">
      <c r="A1" s="48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</row>
    <row r="2" spans="1:18" ht="21.75" customHeight="1">
      <c r="A2" s="48" t="s">
        <v>96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</row>
    <row r="3" spans="1:18" ht="21.75" customHeight="1">
      <c r="A3" s="48" t="s">
        <v>2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</row>
    <row r="4" spans="1:18" ht="14.45" customHeight="1"/>
    <row r="5" spans="1:18" ht="14.45" customHeight="1">
      <c r="A5" s="1" t="s">
        <v>137</v>
      </c>
      <c r="B5" s="50" t="s">
        <v>138</v>
      </c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</row>
    <row r="6" spans="1:18" ht="14.45" customHeight="1">
      <c r="D6" s="51" t="s">
        <v>115</v>
      </c>
      <c r="E6" s="51"/>
      <c r="F6" s="51"/>
      <c r="G6" s="51"/>
      <c r="H6" s="51"/>
      <c r="I6" s="51"/>
      <c r="J6" s="51"/>
      <c r="L6" s="51" t="s">
        <v>116</v>
      </c>
      <c r="M6" s="51"/>
      <c r="N6" s="51"/>
      <c r="O6" s="51"/>
      <c r="P6" s="51"/>
      <c r="Q6" s="51"/>
      <c r="R6" s="51"/>
    </row>
    <row r="7" spans="1:18" ht="14.45" customHeight="1">
      <c r="D7" s="3"/>
      <c r="E7" s="3"/>
      <c r="F7" s="3"/>
      <c r="G7" s="3"/>
      <c r="H7" s="3"/>
      <c r="I7" s="3"/>
      <c r="J7" s="3"/>
      <c r="L7" s="3"/>
      <c r="M7" s="3"/>
      <c r="N7" s="3"/>
      <c r="O7" s="3"/>
      <c r="P7" s="3"/>
      <c r="Q7" s="3"/>
      <c r="R7" s="3"/>
    </row>
    <row r="8" spans="1:18" ht="14.45" customHeight="1">
      <c r="A8" s="51" t="s">
        <v>139</v>
      </c>
      <c r="B8" s="51"/>
      <c r="D8" s="2" t="s">
        <v>140</v>
      </c>
      <c r="F8" s="2" t="s">
        <v>119</v>
      </c>
      <c r="H8" s="2" t="s">
        <v>120</v>
      </c>
      <c r="J8" s="2" t="s">
        <v>53</v>
      </c>
      <c r="L8" s="2" t="s">
        <v>140</v>
      </c>
      <c r="N8" s="2" t="s">
        <v>119</v>
      </c>
      <c r="P8" s="2" t="s">
        <v>120</v>
      </c>
      <c r="R8" s="2" t="s">
        <v>53</v>
      </c>
    </row>
  </sheetData>
  <mergeCells count="7">
    <mergeCell ref="A8:B8"/>
    <mergeCell ref="A1:R1"/>
    <mergeCell ref="A2:R2"/>
    <mergeCell ref="A3:R3"/>
    <mergeCell ref="B5:R5"/>
    <mergeCell ref="D6:J6"/>
    <mergeCell ref="L6:R6"/>
  </mergeCells>
  <pageMargins left="0.39" right="0.39" top="0.39" bottom="0.39" header="0" footer="0"/>
  <pageSetup paperSize="0" fitToHeight="0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Q52"/>
  <sheetViews>
    <sheetView rightToLeft="1" workbookViewId="0">
      <selection sqref="A1:Q1"/>
    </sheetView>
  </sheetViews>
  <sheetFormatPr defaultRowHeight="12.75"/>
  <cols>
    <col min="1" max="1" width="7.7109375" customWidth="1"/>
    <col min="2" max="2" width="5.140625" customWidth="1"/>
    <col min="3" max="3" width="1.28515625" customWidth="1"/>
    <col min="4" max="4" width="13" customWidth="1"/>
    <col min="5" max="5" width="1.28515625" customWidth="1"/>
    <col min="6" max="6" width="14.28515625" customWidth="1"/>
    <col min="7" max="7" width="1.28515625" customWidth="1"/>
    <col min="8" max="8" width="13" customWidth="1"/>
    <col min="9" max="9" width="1.28515625" customWidth="1"/>
    <col min="10" max="10" width="10.42578125" customWidth="1"/>
    <col min="11" max="11" width="9.140625" customWidth="1"/>
    <col min="12" max="12" width="1.28515625" customWidth="1"/>
    <col min="13" max="13" width="28.5703125" customWidth="1"/>
    <col min="14" max="14" width="1.28515625" customWidth="1"/>
    <col min="15" max="15" width="14.28515625" customWidth="1"/>
    <col min="16" max="16" width="1.28515625" customWidth="1"/>
    <col min="17" max="17" width="28.5703125" customWidth="1"/>
    <col min="18" max="18" width="0.28515625" customWidth="1"/>
  </cols>
  <sheetData>
    <row r="1" spans="1:17" ht="29.1" customHeight="1">
      <c r="A1" s="48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</row>
    <row r="2" spans="1:17" ht="21.75" customHeight="1">
      <c r="A2" s="48" t="s">
        <v>96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</row>
    <row r="3" spans="1:17" ht="21.75" customHeight="1">
      <c r="A3" s="48" t="s">
        <v>2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</row>
    <row r="4" spans="1:17" ht="14.45" customHeight="1"/>
    <row r="5" spans="1:17" ht="14.45" customHeight="1">
      <c r="A5" s="1" t="s">
        <v>141</v>
      </c>
      <c r="B5" s="50" t="s">
        <v>142</v>
      </c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</row>
    <row r="6" spans="1:17" ht="29.1" customHeight="1">
      <c r="M6" s="64" t="s">
        <v>143</v>
      </c>
      <c r="Q6" s="64" t="s">
        <v>144</v>
      </c>
    </row>
    <row r="7" spans="1:17" ht="14.45" customHeight="1">
      <c r="A7" s="51" t="s">
        <v>145</v>
      </c>
      <c r="B7" s="51"/>
      <c r="D7" s="2" t="s">
        <v>146</v>
      </c>
      <c r="F7" s="2" t="s">
        <v>147</v>
      </c>
      <c r="H7" s="2" t="s">
        <v>64</v>
      </c>
      <c r="J7" s="51" t="s">
        <v>148</v>
      </c>
      <c r="K7" s="51"/>
      <c r="M7" s="64"/>
      <c r="O7" s="2" t="s">
        <v>149</v>
      </c>
      <c r="Q7" s="64"/>
    </row>
    <row r="8" spans="1:17" ht="14.45" customHeight="1">
      <c r="A8" s="52" t="s">
        <v>150</v>
      </c>
      <c r="B8" s="68"/>
      <c r="D8" s="52" t="s">
        <v>151</v>
      </c>
      <c r="F8" s="4" t="s">
        <v>152</v>
      </c>
      <c r="H8" s="3"/>
      <c r="J8" s="3"/>
      <c r="K8" s="3"/>
      <c r="M8" s="3"/>
      <c r="O8" s="3"/>
      <c r="Q8" s="3"/>
    </row>
    <row r="9" spans="1:17" ht="14.45" customHeight="1">
      <c r="A9" s="51"/>
      <c r="B9" s="51"/>
      <c r="D9" s="51"/>
      <c r="F9" s="4" t="s">
        <v>153</v>
      </c>
    </row>
    <row r="10" spans="1:17" ht="14.45" customHeight="1">
      <c r="A10" s="52" t="s">
        <v>150</v>
      </c>
      <c r="B10" s="68"/>
      <c r="D10" s="52" t="s">
        <v>154</v>
      </c>
      <c r="F10" s="4" t="s">
        <v>152</v>
      </c>
    </row>
    <row r="11" spans="1:17" ht="14.45" customHeight="1">
      <c r="A11" s="51"/>
      <c r="B11" s="51"/>
      <c r="D11" s="51"/>
      <c r="F11" s="4" t="s">
        <v>155</v>
      </c>
    </row>
    <row r="12" spans="1:17" ht="65.45" customHeight="1">
      <c r="A12" s="65" t="s">
        <v>156</v>
      </c>
      <c r="B12" s="65"/>
      <c r="D12" s="11" t="s">
        <v>157</v>
      </c>
      <c r="F12" s="4" t="s">
        <v>158</v>
      </c>
    </row>
    <row r="13" spans="1:17" ht="14.45" customHeight="1">
      <c r="A13" s="65" t="s">
        <v>159</v>
      </c>
      <c r="B13" s="66"/>
      <c r="D13" s="65" t="s">
        <v>159</v>
      </c>
      <c r="F13" s="4" t="s">
        <v>160</v>
      </c>
    </row>
    <row r="14" spans="1:17" ht="14.45" customHeight="1">
      <c r="A14" s="67"/>
      <c r="B14" s="67"/>
      <c r="D14" s="67"/>
      <c r="F14" s="4" t="s">
        <v>161</v>
      </c>
    </row>
    <row r="15" spans="1:17" ht="14.45" customHeight="1">
      <c r="A15" s="67"/>
      <c r="B15" s="67"/>
      <c r="D15" s="67"/>
      <c r="F15" s="4" t="s">
        <v>162</v>
      </c>
    </row>
    <row r="16" spans="1:17" ht="14.45" customHeight="1">
      <c r="A16" s="64"/>
      <c r="B16" s="64"/>
      <c r="D16" s="64"/>
      <c r="F16" s="4" t="s">
        <v>163</v>
      </c>
    </row>
    <row r="17" spans="1:10" ht="14.45" customHeight="1">
      <c r="A17" s="3"/>
      <c r="B17" s="3"/>
      <c r="D17" s="3"/>
      <c r="F17" s="3"/>
    </row>
    <row r="18" spans="1:10" ht="14.45" customHeight="1">
      <c r="A18" s="51" t="s">
        <v>164</v>
      </c>
      <c r="B18" s="51"/>
      <c r="C18" s="51"/>
      <c r="D18" s="51"/>
      <c r="E18" s="51"/>
      <c r="F18" s="51"/>
      <c r="G18" s="51"/>
      <c r="H18" s="51"/>
      <c r="I18" s="51"/>
      <c r="J18" s="51"/>
    </row>
    <row r="19" spans="1:10" ht="14.45" customHeight="1">
      <c r="A19" s="3"/>
      <c r="B19" s="3"/>
      <c r="C19" s="3"/>
      <c r="D19" s="3"/>
      <c r="E19" s="3"/>
      <c r="F19" s="3"/>
      <c r="G19" s="3"/>
      <c r="H19" s="3"/>
      <c r="I19" s="3"/>
      <c r="J19" s="3"/>
    </row>
    <row r="20" spans="1:10" ht="14.45" customHeight="1"/>
    <row r="21" spans="1:10" ht="14.45" customHeight="1"/>
    <row r="22" spans="1:10" ht="14.45" customHeight="1"/>
    <row r="23" spans="1:10" ht="14.45" customHeight="1"/>
    <row r="24" spans="1:10" ht="14.45" customHeight="1"/>
    <row r="25" spans="1:10" ht="14.45" customHeight="1"/>
    <row r="26" spans="1:10" ht="14.45" customHeight="1"/>
    <row r="27" spans="1:10" ht="14.45" customHeight="1"/>
    <row r="28" spans="1:10" ht="14.45" customHeight="1"/>
    <row r="29" spans="1:10" ht="14.45" customHeight="1"/>
    <row r="30" spans="1:10" ht="14.45" customHeight="1"/>
    <row r="31" spans="1:10" ht="14.45" customHeight="1"/>
    <row r="32" spans="1:10" ht="14.45" customHeight="1"/>
    <row r="33" ht="14.45" customHeight="1"/>
    <row r="34" ht="14.45" customHeight="1"/>
    <row r="35" ht="14.45" customHeight="1"/>
    <row r="36" ht="14.45" customHeight="1"/>
    <row r="37" ht="14.45" customHeight="1"/>
    <row r="38" ht="14.45" customHeight="1"/>
    <row r="39" ht="14.45" customHeight="1"/>
    <row r="40" ht="14.45" customHeight="1"/>
    <row r="41" ht="14.45" customHeight="1"/>
    <row r="42" ht="14.45" customHeight="1"/>
    <row r="43" ht="14.45" customHeight="1"/>
    <row r="44" ht="14.45" customHeight="1"/>
    <row r="45" ht="14.45" customHeight="1"/>
    <row r="46" ht="14.45" customHeight="1"/>
    <row r="47" ht="14.45" customHeight="1"/>
    <row r="48" ht="14.45" customHeight="1"/>
    <row r="49" ht="14.45" customHeight="1"/>
    <row r="50" ht="14.45" customHeight="1"/>
    <row r="51" ht="14.45" customHeight="1"/>
    <row r="52" ht="14.45" customHeight="1"/>
  </sheetData>
  <mergeCells count="16">
    <mergeCell ref="A13:B16"/>
    <mergeCell ref="D13:D16"/>
    <mergeCell ref="A18:J18"/>
    <mergeCell ref="A8:B9"/>
    <mergeCell ref="D8:D9"/>
    <mergeCell ref="A10:B11"/>
    <mergeCell ref="D10:D11"/>
    <mergeCell ref="A12:B12"/>
    <mergeCell ref="A1:Q1"/>
    <mergeCell ref="A2:Q2"/>
    <mergeCell ref="A3:Q3"/>
    <mergeCell ref="B5:Q5"/>
    <mergeCell ref="M6:M7"/>
    <mergeCell ref="Q6:Q7"/>
    <mergeCell ref="A7:B7"/>
    <mergeCell ref="J7:K7"/>
  </mergeCells>
  <pageMargins left="0.39" right="0.39" top="0.39" bottom="0.39" header="0" footer="0"/>
  <pageSetup paperSize="0" fitToHeight="0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S41"/>
  <sheetViews>
    <sheetView rightToLeft="1" tabSelected="1" topLeftCell="A16" workbookViewId="0">
      <selection activeCell="O37" sqref="O37"/>
    </sheetView>
  </sheetViews>
  <sheetFormatPr defaultRowHeight="12.75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20.7109375" customWidth="1"/>
    <col min="6" max="6" width="1.28515625" customWidth="1"/>
    <col min="7" max="7" width="15.5703125" customWidth="1"/>
    <col min="8" max="8" width="1.28515625" customWidth="1"/>
    <col min="9" max="9" width="15" bestFit="1" customWidth="1"/>
    <col min="10" max="10" width="1.28515625" customWidth="1"/>
    <col min="11" max="11" width="13.42578125" bestFit="1" customWidth="1"/>
    <col min="12" max="12" width="1.28515625" customWidth="1"/>
    <col min="13" max="13" width="15.5703125" customWidth="1"/>
    <col min="14" max="14" width="1.28515625" customWidth="1"/>
    <col min="15" max="15" width="15.85546875" bestFit="1" customWidth="1"/>
    <col min="16" max="16" width="1.28515625" customWidth="1"/>
    <col min="17" max="17" width="13.7109375" bestFit="1" customWidth="1"/>
    <col min="18" max="18" width="1.28515625" customWidth="1"/>
    <col min="19" max="19" width="15.85546875" bestFit="1" customWidth="1"/>
    <col min="20" max="20" width="0.28515625" customWidth="1"/>
  </cols>
  <sheetData>
    <row r="1" spans="1:19" ht="29.1" customHeight="1">
      <c r="A1" s="48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</row>
    <row r="2" spans="1:19" ht="21.75" customHeight="1">
      <c r="A2" s="48" t="s">
        <v>96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</row>
    <row r="3" spans="1:19" ht="21.75" customHeight="1">
      <c r="A3" s="48" t="s">
        <v>2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</row>
    <row r="4" spans="1:19" ht="14.45" customHeight="1"/>
    <row r="5" spans="1:19" ht="14.45" customHeight="1">
      <c r="A5" s="50" t="s">
        <v>118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</row>
    <row r="6" spans="1:19" ht="14.45" customHeight="1">
      <c r="A6" s="51" t="s">
        <v>55</v>
      </c>
      <c r="C6" s="51" t="s">
        <v>173</v>
      </c>
      <c r="D6" s="51"/>
      <c r="E6" s="51"/>
      <c r="F6" s="51"/>
      <c r="G6" s="51"/>
      <c r="I6" s="51" t="s">
        <v>115</v>
      </c>
      <c r="J6" s="51"/>
      <c r="K6" s="51"/>
      <c r="L6" s="51"/>
      <c r="M6" s="51"/>
      <c r="O6" s="51" t="s">
        <v>116</v>
      </c>
      <c r="P6" s="51"/>
      <c r="Q6" s="51"/>
      <c r="R6" s="51"/>
      <c r="S6" s="51"/>
    </row>
    <row r="7" spans="1:19" ht="57.75" customHeight="1">
      <c r="A7" s="51"/>
      <c r="C7" s="11" t="s">
        <v>174</v>
      </c>
      <c r="D7" s="3"/>
      <c r="E7" s="11" t="s">
        <v>175</v>
      </c>
      <c r="F7" s="3"/>
      <c r="G7" s="11" t="s">
        <v>176</v>
      </c>
      <c r="I7" s="11" t="s">
        <v>177</v>
      </c>
      <c r="J7" s="3"/>
      <c r="K7" s="11" t="s">
        <v>178</v>
      </c>
      <c r="L7" s="3"/>
      <c r="M7" s="11" t="s">
        <v>179</v>
      </c>
      <c r="O7" s="11" t="s">
        <v>177</v>
      </c>
      <c r="P7" s="3"/>
      <c r="Q7" s="11" t="s">
        <v>178</v>
      </c>
      <c r="R7" s="3"/>
      <c r="S7" s="11" t="s">
        <v>179</v>
      </c>
    </row>
    <row r="8" spans="1:19" ht="21.75" customHeight="1">
      <c r="A8" s="5" t="s">
        <v>44</v>
      </c>
      <c r="C8" s="36" t="s">
        <v>180</v>
      </c>
      <c r="D8" s="13"/>
      <c r="E8" s="15">
        <v>13157782</v>
      </c>
      <c r="F8" s="13"/>
      <c r="G8" s="15">
        <v>1050</v>
      </c>
      <c r="H8" s="13"/>
      <c r="I8" s="15">
        <v>0</v>
      </c>
      <c r="J8" s="13"/>
      <c r="K8" s="15">
        <v>0</v>
      </c>
      <c r="L8" s="13"/>
      <c r="M8" s="15">
        <v>0</v>
      </c>
      <c r="N8" s="13"/>
      <c r="O8" s="15">
        <v>13815671100</v>
      </c>
      <c r="P8" s="13"/>
      <c r="Q8" s="15">
        <v>0</v>
      </c>
      <c r="R8" s="13"/>
      <c r="S8" s="15">
        <v>13815671100</v>
      </c>
    </row>
    <row r="9" spans="1:19" ht="21.75" customHeight="1">
      <c r="A9" s="6" t="s">
        <v>25</v>
      </c>
      <c r="C9" s="37" t="s">
        <v>181</v>
      </c>
      <c r="D9" s="13"/>
      <c r="E9" s="17">
        <v>41060833</v>
      </c>
      <c r="F9" s="13"/>
      <c r="G9" s="17">
        <v>1000</v>
      </c>
      <c r="H9" s="13"/>
      <c r="I9" s="17">
        <v>0</v>
      </c>
      <c r="J9" s="13"/>
      <c r="K9" s="17">
        <v>0</v>
      </c>
      <c r="L9" s="13"/>
      <c r="M9" s="17">
        <v>0</v>
      </c>
      <c r="N9" s="13"/>
      <c r="O9" s="17">
        <v>41060833000</v>
      </c>
      <c r="P9" s="13"/>
      <c r="Q9" s="17">
        <v>0</v>
      </c>
      <c r="R9" s="13"/>
      <c r="S9" s="17">
        <v>41060833000</v>
      </c>
    </row>
    <row r="10" spans="1:19" ht="21.75" customHeight="1">
      <c r="A10" s="6" t="s">
        <v>133</v>
      </c>
      <c r="C10" s="37" t="s">
        <v>182</v>
      </c>
      <c r="D10" s="13"/>
      <c r="E10" s="17">
        <v>5216001</v>
      </c>
      <c r="F10" s="13"/>
      <c r="G10" s="17">
        <v>360</v>
      </c>
      <c r="H10" s="13"/>
      <c r="I10" s="17">
        <v>0</v>
      </c>
      <c r="J10" s="13"/>
      <c r="K10" s="17">
        <v>0</v>
      </c>
      <c r="L10" s="13"/>
      <c r="M10" s="17">
        <v>0</v>
      </c>
      <c r="N10" s="13"/>
      <c r="O10" s="17">
        <v>1877760360</v>
      </c>
      <c r="P10" s="13"/>
      <c r="Q10" s="17">
        <v>0</v>
      </c>
      <c r="R10" s="13"/>
      <c r="S10" s="17">
        <v>1877760360</v>
      </c>
    </row>
    <row r="11" spans="1:19" ht="21.75" customHeight="1">
      <c r="A11" s="6" t="s">
        <v>40</v>
      </c>
      <c r="C11" s="37" t="s">
        <v>183</v>
      </c>
      <c r="D11" s="13"/>
      <c r="E11" s="17">
        <v>11563426</v>
      </c>
      <c r="F11" s="13"/>
      <c r="G11" s="17">
        <v>620</v>
      </c>
      <c r="H11" s="13"/>
      <c r="I11" s="17">
        <v>0</v>
      </c>
      <c r="J11" s="13"/>
      <c r="K11" s="17">
        <v>0</v>
      </c>
      <c r="L11" s="13"/>
      <c r="M11" s="17">
        <v>0</v>
      </c>
      <c r="N11" s="13"/>
      <c r="O11" s="17">
        <v>7169324120</v>
      </c>
      <c r="P11" s="13"/>
      <c r="Q11" s="17">
        <v>875149006</v>
      </c>
      <c r="R11" s="13"/>
      <c r="S11" s="17">
        <v>6294175114</v>
      </c>
    </row>
    <row r="12" spans="1:19" ht="21.75" customHeight="1">
      <c r="A12" s="6" t="s">
        <v>32</v>
      </c>
      <c r="C12" s="37" t="s">
        <v>184</v>
      </c>
      <c r="D12" s="13"/>
      <c r="E12" s="17">
        <v>15497424</v>
      </c>
      <c r="F12" s="13"/>
      <c r="G12" s="17">
        <v>2390</v>
      </c>
      <c r="H12" s="13"/>
      <c r="I12" s="17">
        <v>0</v>
      </c>
      <c r="J12" s="13"/>
      <c r="K12" s="17">
        <v>0</v>
      </c>
      <c r="L12" s="13"/>
      <c r="M12" s="17">
        <v>0</v>
      </c>
      <c r="N12" s="13"/>
      <c r="O12" s="17">
        <v>37038843360</v>
      </c>
      <c r="P12" s="13"/>
      <c r="Q12" s="17">
        <v>0</v>
      </c>
      <c r="R12" s="13"/>
      <c r="S12" s="17">
        <v>37038843360</v>
      </c>
    </row>
    <row r="13" spans="1:19" ht="21.75" customHeight="1">
      <c r="A13" s="6" t="s">
        <v>43</v>
      </c>
      <c r="C13" s="37" t="s">
        <v>182</v>
      </c>
      <c r="D13" s="13"/>
      <c r="E13" s="17">
        <v>60844413</v>
      </c>
      <c r="F13" s="13"/>
      <c r="G13" s="17">
        <v>370</v>
      </c>
      <c r="H13" s="13"/>
      <c r="I13" s="17">
        <v>0</v>
      </c>
      <c r="J13" s="13"/>
      <c r="K13" s="17">
        <v>0</v>
      </c>
      <c r="L13" s="13"/>
      <c r="M13" s="17">
        <v>0</v>
      </c>
      <c r="N13" s="13"/>
      <c r="O13" s="17">
        <v>22512432810</v>
      </c>
      <c r="P13" s="13"/>
      <c r="Q13" s="17">
        <v>0</v>
      </c>
      <c r="R13" s="13"/>
      <c r="S13" s="17">
        <v>22512432810</v>
      </c>
    </row>
    <row r="14" spans="1:19" ht="21.75" customHeight="1">
      <c r="A14" s="6" t="s">
        <v>41</v>
      </c>
      <c r="C14" s="37" t="s">
        <v>182</v>
      </c>
      <c r="D14" s="13"/>
      <c r="E14" s="17">
        <v>66300000</v>
      </c>
      <c r="F14" s="13"/>
      <c r="G14" s="17">
        <v>115</v>
      </c>
      <c r="H14" s="13"/>
      <c r="I14" s="17">
        <v>0</v>
      </c>
      <c r="J14" s="13"/>
      <c r="K14" s="17">
        <v>0</v>
      </c>
      <c r="L14" s="13"/>
      <c r="M14" s="17">
        <v>0</v>
      </c>
      <c r="N14" s="13"/>
      <c r="O14" s="17">
        <v>7624500000</v>
      </c>
      <c r="P14" s="13"/>
      <c r="Q14" s="17">
        <v>0</v>
      </c>
      <c r="R14" s="13"/>
      <c r="S14" s="17">
        <v>7624500000</v>
      </c>
    </row>
    <row r="15" spans="1:19" ht="21.75" customHeight="1">
      <c r="A15" s="6" t="s">
        <v>30</v>
      </c>
      <c r="C15" s="37" t="s">
        <v>180</v>
      </c>
      <c r="D15" s="13"/>
      <c r="E15" s="17">
        <v>29116440</v>
      </c>
      <c r="F15" s="13"/>
      <c r="G15" s="17">
        <v>2000</v>
      </c>
      <c r="H15" s="13"/>
      <c r="I15" s="17">
        <v>0</v>
      </c>
      <c r="J15" s="13"/>
      <c r="K15" s="17">
        <v>0</v>
      </c>
      <c r="L15" s="13"/>
      <c r="M15" s="17">
        <v>0</v>
      </c>
      <c r="N15" s="13"/>
      <c r="O15" s="17">
        <v>58232880000</v>
      </c>
      <c r="P15" s="13"/>
      <c r="Q15" s="17">
        <v>0</v>
      </c>
      <c r="R15" s="13"/>
      <c r="S15" s="17">
        <v>58232880000</v>
      </c>
    </row>
    <row r="16" spans="1:19" ht="21.75" customHeight="1">
      <c r="A16" s="6" t="s">
        <v>33</v>
      </c>
      <c r="C16" s="37" t="s">
        <v>182</v>
      </c>
      <c r="D16" s="13"/>
      <c r="E16" s="17">
        <v>10359467</v>
      </c>
      <c r="F16" s="13"/>
      <c r="G16" s="17">
        <v>2070</v>
      </c>
      <c r="H16" s="13"/>
      <c r="I16" s="17">
        <v>0</v>
      </c>
      <c r="J16" s="13"/>
      <c r="K16" s="17">
        <v>0</v>
      </c>
      <c r="L16" s="13"/>
      <c r="M16" s="17">
        <v>0</v>
      </c>
      <c r="N16" s="13"/>
      <c r="O16" s="17">
        <v>21444096690</v>
      </c>
      <c r="P16" s="13"/>
      <c r="Q16" s="17">
        <v>136</v>
      </c>
      <c r="R16" s="13"/>
      <c r="S16" s="17">
        <v>21444096554</v>
      </c>
    </row>
    <row r="17" spans="1:19" ht="21.75" customHeight="1">
      <c r="A17" s="6" t="s">
        <v>21</v>
      </c>
      <c r="C17" s="37" t="s">
        <v>181</v>
      </c>
      <c r="D17" s="13"/>
      <c r="E17" s="17">
        <v>21270877</v>
      </c>
      <c r="F17" s="13"/>
      <c r="G17" s="17">
        <v>1997</v>
      </c>
      <c r="H17" s="13"/>
      <c r="I17" s="17">
        <v>0</v>
      </c>
      <c r="J17" s="13"/>
      <c r="K17" s="17">
        <v>0</v>
      </c>
      <c r="L17" s="13"/>
      <c r="M17" s="17">
        <v>0</v>
      </c>
      <c r="N17" s="13"/>
      <c r="O17" s="17">
        <v>42477941369</v>
      </c>
      <c r="P17" s="13"/>
      <c r="Q17" s="17">
        <v>0</v>
      </c>
      <c r="R17" s="13"/>
      <c r="S17" s="17">
        <v>42477941369</v>
      </c>
    </row>
    <row r="18" spans="1:19" ht="21.75" customHeight="1">
      <c r="A18" s="6" t="s">
        <v>39</v>
      </c>
      <c r="C18" s="37" t="s">
        <v>185</v>
      </c>
      <c r="D18" s="13"/>
      <c r="E18" s="17">
        <v>14040447</v>
      </c>
      <c r="F18" s="13"/>
      <c r="G18" s="17">
        <v>1000</v>
      </c>
      <c r="H18" s="13"/>
      <c r="I18" s="17">
        <v>14040447000</v>
      </c>
      <c r="J18" s="13"/>
      <c r="K18" s="17">
        <v>916853773</v>
      </c>
      <c r="L18" s="13"/>
      <c r="M18" s="17">
        <v>13123593227</v>
      </c>
      <c r="N18" s="13"/>
      <c r="O18" s="17">
        <v>14040447000</v>
      </c>
      <c r="P18" s="13"/>
      <c r="Q18" s="17">
        <v>916853773</v>
      </c>
      <c r="R18" s="13"/>
      <c r="S18" s="17">
        <v>13123593227</v>
      </c>
    </row>
    <row r="19" spans="1:19" ht="21.75" customHeight="1">
      <c r="A19" s="6" t="s">
        <v>38</v>
      </c>
      <c r="C19" s="37" t="s">
        <v>186</v>
      </c>
      <c r="D19" s="13"/>
      <c r="E19" s="17">
        <v>124051883</v>
      </c>
      <c r="F19" s="13"/>
      <c r="G19" s="17">
        <v>280</v>
      </c>
      <c r="H19" s="13"/>
      <c r="I19" s="17">
        <v>0</v>
      </c>
      <c r="J19" s="13"/>
      <c r="K19" s="17">
        <v>0</v>
      </c>
      <c r="L19" s="13"/>
      <c r="M19" s="17">
        <v>0</v>
      </c>
      <c r="N19" s="13"/>
      <c r="O19" s="17">
        <v>34734527240</v>
      </c>
      <c r="P19" s="13"/>
      <c r="Q19" s="17">
        <v>0</v>
      </c>
      <c r="R19" s="13"/>
      <c r="S19" s="17">
        <v>34734527240</v>
      </c>
    </row>
    <row r="20" spans="1:19" ht="21.75" customHeight="1">
      <c r="A20" s="6" t="s">
        <v>47</v>
      </c>
      <c r="C20" s="37" t="s">
        <v>187</v>
      </c>
      <c r="D20" s="13"/>
      <c r="E20" s="17">
        <v>14707675</v>
      </c>
      <c r="F20" s="13"/>
      <c r="G20" s="17">
        <v>1400</v>
      </c>
      <c r="H20" s="13"/>
      <c r="I20" s="17">
        <v>0</v>
      </c>
      <c r="J20" s="13"/>
      <c r="K20" s="17">
        <v>0</v>
      </c>
      <c r="L20" s="13"/>
      <c r="M20" s="17">
        <v>0</v>
      </c>
      <c r="N20" s="13"/>
      <c r="O20" s="17">
        <v>20590745000</v>
      </c>
      <c r="P20" s="13"/>
      <c r="Q20" s="17">
        <v>28167914</v>
      </c>
      <c r="R20" s="13"/>
      <c r="S20" s="17">
        <v>20562577086</v>
      </c>
    </row>
    <row r="21" spans="1:19" ht="21.75" customHeight="1">
      <c r="A21" s="6" t="s">
        <v>42</v>
      </c>
      <c r="C21" s="37" t="s">
        <v>188</v>
      </c>
      <c r="D21" s="13"/>
      <c r="E21" s="17">
        <v>4607501</v>
      </c>
      <c r="F21" s="13"/>
      <c r="G21" s="17">
        <v>1940</v>
      </c>
      <c r="H21" s="13"/>
      <c r="I21" s="17">
        <v>0</v>
      </c>
      <c r="J21" s="13"/>
      <c r="K21" s="17">
        <v>0</v>
      </c>
      <c r="L21" s="13"/>
      <c r="M21" s="17">
        <v>0</v>
      </c>
      <c r="N21" s="13"/>
      <c r="O21" s="17">
        <v>8938551940</v>
      </c>
      <c r="P21" s="13"/>
      <c r="Q21" s="17">
        <v>0</v>
      </c>
      <c r="R21" s="13"/>
      <c r="S21" s="17">
        <v>8938551940</v>
      </c>
    </row>
    <row r="22" spans="1:19" ht="21.75" customHeight="1">
      <c r="A22" s="6" t="s">
        <v>46</v>
      </c>
      <c r="C22" s="37" t="s">
        <v>181</v>
      </c>
      <c r="D22" s="13"/>
      <c r="E22" s="17">
        <v>26431351</v>
      </c>
      <c r="F22" s="13"/>
      <c r="G22" s="17">
        <v>800</v>
      </c>
      <c r="H22" s="13"/>
      <c r="I22" s="17">
        <v>0</v>
      </c>
      <c r="J22" s="13"/>
      <c r="K22" s="17">
        <v>0</v>
      </c>
      <c r="L22" s="13"/>
      <c r="M22" s="17">
        <v>0</v>
      </c>
      <c r="N22" s="13"/>
      <c r="O22" s="17">
        <v>21145080800</v>
      </c>
      <c r="P22" s="13"/>
      <c r="Q22" s="17">
        <v>579053725</v>
      </c>
      <c r="R22" s="13"/>
      <c r="S22" s="17">
        <v>20566027075</v>
      </c>
    </row>
    <row r="23" spans="1:19" ht="21.75" customHeight="1">
      <c r="A23" s="6" t="s">
        <v>24</v>
      </c>
      <c r="C23" s="37" t="s">
        <v>189</v>
      </c>
      <c r="D23" s="13"/>
      <c r="E23" s="17">
        <v>66893729</v>
      </c>
      <c r="F23" s="13"/>
      <c r="G23" s="17">
        <v>1624</v>
      </c>
      <c r="H23" s="13"/>
      <c r="I23" s="17">
        <v>0</v>
      </c>
      <c r="J23" s="13"/>
      <c r="K23" s="17">
        <v>0</v>
      </c>
      <c r="L23" s="13"/>
      <c r="M23" s="17">
        <v>0</v>
      </c>
      <c r="N23" s="13"/>
      <c r="O23" s="17">
        <v>108635415896</v>
      </c>
      <c r="P23" s="13"/>
      <c r="Q23" s="17">
        <v>0</v>
      </c>
      <c r="R23" s="13"/>
      <c r="S23" s="17">
        <v>108635415896</v>
      </c>
    </row>
    <row r="24" spans="1:19" ht="21.75" customHeight="1">
      <c r="A24" s="6" t="s">
        <v>20</v>
      </c>
      <c r="C24" s="37" t="s">
        <v>190</v>
      </c>
      <c r="D24" s="13"/>
      <c r="E24" s="17">
        <v>13906018</v>
      </c>
      <c r="F24" s="13"/>
      <c r="G24" s="17">
        <v>936</v>
      </c>
      <c r="H24" s="13"/>
      <c r="I24" s="17">
        <v>0</v>
      </c>
      <c r="J24" s="13"/>
      <c r="K24" s="17">
        <v>0</v>
      </c>
      <c r="L24" s="13"/>
      <c r="M24" s="17">
        <v>0</v>
      </c>
      <c r="N24" s="13"/>
      <c r="O24" s="17">
        <v>13016032848</v>
      </c>
      <c r="P24" s="13"/>
      <c r="Q24" s="17">
        <v>0</v>
      </c>
      <c r="R24" s="13"/>
      <c r="S24" s="17">
        <v>13016032848</v>
      </c>
    </row>
    <row r="25" spans="1:19" ht="21.75" customHeight="1">
      <c r="A25" s="6" t="s">
        <v>22</v>
      </c>
      <c r="C25" s="37" t="s">
        <v>191</v>
      </c>
      <c r="D25" s="13"/>
      <c r="E25" s="17">
        <v>1318102</v>
      </c>
      <c r="F25" s="13"/>
      <c r="G25" s="17">
        <v>38000</v>
      </c>
      <c r="H25" s="13"/>
      <c r="I25" s="17">
        <v>0</v>
      </c>
      <c r="J25" s="13"/>
      <c r="K25" s="17">
        <v>0</v>
      </c>
      <c r="L25" s="13"/>
      <c r="M25" s="17">
        <v>0</v>
      </c>
      <c r="N25" s="13"/>
      <c r="O25" s="17">
        <v>50087876000</v>
      </c>
      <c r="P25" s="13"/>
      <c r="Q25" s="17">
        <v>408325076</v>
      </c>
      <c r="R25" s="13"/>
      <c r="S25" s="17">
        <v>49679550924</v>
      </c>
    </row>
    <row r="26" spans="1:19" ht="21.75" customHeight="1">
      <c r="A26" s="6" t="s">
        <v>36</v>
      </c>
      <c r="C26" s="37" t="s">
        <v>192</v>
      </c>
      <c r="D26" s="13"/>
      <c r="E26" s="17">
        <v>46317975</v>
      </c>
      <c r="F26" s="13"/>
      <c r="G26" s="17">
        <v>266</v>
      </c>
      <c r="H26" s="13"/>
      <c r="I26" s="17">
        <v>0</v>
      </c>
      <c r="J26" s="13"/>
      <c r="K26" s="17">
        <v>0</v>
      </c>
      <c r="L26" s="13"/>
      <c r="M26" s="17">
        <v>0</v>
      </c>
      <c r="N26" s="13"/>
      <c r="O26" s="17">
        <v>12320581350</v>
      </c>
      <c r="P26" s="13"/>
      <c r="Q26" s="17">
        <v>0</v>
      </c>
      <c r="R26" s="13"/>
      <c r="S26" s="17">
        <v>12320581350</v>
      </c>
    </row>
    <row r="27" spans="1:19" ht="21.75" customHeight="1">
      <c r="A27" s="6" t="s">
        <v>125</v>
      </c>
      <c r="C27" s="37" t="s">
        <v>191</v>
      </c>
      <c r="D27" s="13"/>
      <c r="E27" s="17">
        <v>4479316</v>
      </c>
      <c r="F27" s="13"/>
      <c r="G27" s="17">
        <v>3800</v>
      </c>
      <c r="H27" s="13"/>
      <c r="I27" s="17">
        <v>0</v>
      </c>
      <c r="J27" s="13"/>
      <c r="K27" s="17">
        <v>0</v>
      </c>
      <c r="L27" s="13"/>
      <c r="M27" s="17">
        <v>0</v>
      </c>
      <c r="N27" s="13"/>
      <c r="O27" s="17">
        <v>17021400800</v>
      </c>
      <c r="P27" s="13"/>
      <c r="Q27" s="17">
        <v>585392091</v>
      </c>
      <c r="R27" s="13"/>
      <c r="S27" s="17">
        <v>16436008709</v>
      </c>
    </row>
    <row r="28" spans="1:19" ht="21.75" customHeight="1">
      <c r="A28" s="6" t="s">
        <v>26</v>
      </c>
      <c r="C28" s="37" t="s">
        <v>193</v>
      </c>
      <c r="D28" s="13"/>
      <c r="E28" s="17">
        <v>16590000</v>
      </c>
      <c r="F28" s="13"/>
      <c r="G28" s="17">
        <v>1600</v>
      </c>
      <c r="H28" s="13"/>
      <c r="I28" s="17">
        <v>0</v>
      </c>
      <c r="J28" s="13"/>
      <c r="K28" s="17">
        <v>0</v>
      </c>
      <c r="L28" s="13"/>
      <c r="M28" s="17">
        <v>0</v>
      </c>
      <c r="N28" s="13"/>
      <c r="O28" s="17">
        <v>26544000000</v>
      </c>
      <c r="P28" s="13"/>
      <c r="Q28" s="17">
        <v>0</v>
      </c>
      <c r="R28" s="13"/>
      <c r="S28" s="17">
        <v>26544000000</v>
      </c>
    </row>
    <row r="29" spans="1:19" ht="21.75" customHeight="1">
      <c r="A29" s="6" t="s">
        <v>23</v>
      </c>
      <c r="C29" s="37" t="s">
        <v>190</v>
      </c>
      <c r="D29" s="13"/>
      <c r="E29" s="17">
        <v>8614333</v>
      </c>
      <c r="F29" s="13"/>
      <c r="G29" s="17">
        <v>3400</v>
      </c>
      <c r="H29" s="13"/>
      <c r="I29" s="17">
        <v>0</v>
      </c>
      <c r="J29" s="13"/>
      <c r="K29" s="17">
        <v>0</v>
      </c>
      <c r="L29" s="13"/>
      <c r="M29" s="17">
        <v>0</v>
      </c>
      <c r="N29" s="13"/>
      <c r="O29" s="17">
        <v>29288732200</v>
      </c>
      <c r="P29" s="13"/>
      <c r="Q29" s="17">
        <v>0</v>
      </c>
      <c r="R29" s="13"/>
      <c r="S29" s="17">
        <v>29288732200</v>
      </c>
    </row>
    <row r="30" spans="1:19" ht="21.75" customHeight="1">
      <c r="A30" s="6" t="s">
        <v>29</v>
      </c>
      <c r="C30" s="37" t="s">
        <v>194</v>
      </c>
      <c r="D30" s="13"/>
      <c r="E30" s="17">
        <v>30900000</v>
      </c>
      <c r="F30" s="13"/>
      <c r="G30" s="17">
        <v>1100</v>
      </c>
      <c r="H30" s="13"/>
      <c r="I30" s="17">
        <v>0</v>
      </c>
      <c r="J30" s="13"/>
      <c r="K30" s="17">
        <v>0</v>
      </c>
      <c r="L30" s="13"/>
      <c r="M30" s="17">
        <v>0</v>
      </c>
      <c r="N30" s="13"/>
      <c r="O30" s="17">
        <v>33990000000</v>
      </c>
      <c r="P30" s="13"/>
      <c r="Q30" s="17">
        <v>1060072993</v>
      </c>
      <c r="R30" s="13"/>
      <c r="S30" s="17">
        <v>32929927007</v>
      </c>
    </row>
    <row r="31" spans="1:19" ht="21.75" customHeight="1">
      <c r="A31" s="6" t="s">
        <v>123</v>
      </c>
      <c r="C31" s="37" t="s">
        <v>195</v>
      </c>
      <c r="D31" s="13"/>
      <c r="E31" s="17">
        <v>6212232</v>
      </c>
      <c r="F31" s="13"/>
      <c r="G31" s="17">
        <v>900</v>
      </c>
      <c r="H31" s="13"/>
      <c r="I31" s="17">
        <v>0</v>
      </c>
      <c r="J31" s="13"/>
      <c r="K31" s="17">
        <v>0</v>
      </c>
      <c r="L31" s="13"/>
      <c r="M31" s="17">
        <v>0</v>
      </c>
      <c r="N31" s="13"/>
      <c r="O31" s="17">
        <v>5591008800</v>
      </c>
      <c r="P31" s="13"/>
      <c r="Q31" s="17">
        <v>0</v>
      </c>
      <c r="R31" s="13"/>
      <c r="S31" s="17">
        <v>5591008800</v>
      </c>
    </row>
    <row r="32" spans="1:19" ht="21.75" customHeight="1">
      <c r="A32" s="6" t="s">
        <v>131</v>
      </c>
      <c r="C32" s="37" t="s">
        <v>181</v>
      </c>
      <c r="D32" s="13"/>
      <c r="E32" s="17">
        <v>13213363</v>
      </c>
      <c r="F32" s="13"/>
      <c r="G32" s="17">
        <v>700</v>
      </c>
      <c r="H32" s="13"/>
      <c r="I32" s="17">
        <v>0</v>
      </c>
      <c r="J32" s="13"/>
      <c r="K32" s="17">
        <v>0</v>
      </c>
      <c r="L32" s="13"/>
      <c r="M32" s="17">
        <v>0</v>
      </c>
      <c r="N32" s="13"/>
      <c r="O32" s="17">
        <v>9249354100</v>
      </c>
      <c r="P32" s="13"/>
      <c r="Q32" s="17">
        <v>0</v>
      </c>
      <c r="R32" s="13"/>
      <c r="S32" s="17">
        <v>9249354100</v>
      </c>
    </row>
    <row r="33" spans="1:19" ht="21.75" customHeight="1">
      <c r="A33" s="6" t="s">
        <v>126</v>
      </c>
      <c r="C33" s="37" t="s">
        <v>196</v>
      </c>
      <c r="D33" s="13"/>
      <c r="E33" s="17">
        <v>8809680</v>
      </c>
      <c r="F33" s="13"/>
      <c r="G33" s="17">
        <v>722</v>
      </c>
      <c r="H33" s="13"/>
      <c r="I33" s="17">
        <v>0</v>
      </c>
      <c r="J33" s="13"/>
      <c r="K33" s="17">
        <v>0</v>
      </c>
      <c r="L33" s="13"/>
      <c r="M33" s="17">
        <v>0</v>
      </c>
      <c r="N33" s="13"/>
      <c r="O33" s="17">
        <v>6360588960</v>
      </c>
      <c r="P33" s="13"/>
      <c r="Q33" s="17">
        <v>0</v>
      </c>
      <c r="R33" s="13"/>
      <c r="S33" s="17">
        <v>6360588960</v>
      </c>
    </row>
    <row r="34" spans="1:19" ht="21.75" customHeight="1">
      <c r="A34" s="6" t="s">
        <v>122</v>
      </c>
      <c r="C34" s="37" t="s">
        <v>197</v>
      </c>
      <c r="D34" s="13"/>
      <c r="E34" s="17">
        <v>45000000</v>
      </c>
      <c r="F34" s="13"/>
      <c r="G34" s="17">
        <v>450</v>
      </c>
      <c r="H34" s="13"/>
      <c r="I34" s="17">
        <v>0</v>
      </c>
      <c r="J34" s="13"/>
      <c r="K34" s="17">
        <v>0</v>
      </c>
      <c r="L34" s="13"/>
      <c r="M34" s="17">
        <v>0</v>
      </c>
      <c r="N34" s="13"/>
      <c r="O34" s="17">
        <v>20250000000</v>
      </c>
      <c r="P34" s="13"/>
      <c r="Q34" s="17">
        <v>273648649</v>
      </c>
      <c r="R34" s="13"/>
      <c r="S34" s="17">
        <v>19976351351</v>
      </c>
    </row>
    <row r="35" spans="1:19" ht="21.75" customHeight="1">
      <c r="A35" s="6" t="s">
        <v>130</v>
      </c>
      <c r="C35" s="37" t="s">
        <v>198</v>
      </c>
      <c r="D35" s="13"/>
      <c r="E35" s="17">
        <v>1500000</v>
      </c>
      <c r="F35" s="13"/>
      <c r="G35" s="17">
        <v>150</v>
      </c>
      <c r="H35" s="13"/>
      <c r="I35" s="17">
        <v>0</v>
      </c>
      <c r="J35" s="13"/>
      <c r="K35" s="17">
        <v>0</v>
      </c>
      <c r="L35" s="13"/>
      <c r="M35" s="17">
        <v>0</v>
      </c>
      <c r="N35" s="13"/>
      <c r="O35" s="17">
        <v>225000000</v>
      </c>
      <c r="P35" s="13"/>
      <c r="Q35" s="17">
        <v>0</v>
      </c>
      <c r="R35" s="13"/>
      <c r="S35" s="17">
        <v>225000000</v>
      </c>
    </row>
    <row r="36" spans="1:19" ht="21.75" customHeight="1">
      <c r="A36" s="8" t="s">
        <v>121</v>
      </c>
      <c r="C36" s="37" t="s">
        <v>199</v>
      </c>
      <c r="D36" s="13"/>
      <c r="E36" s="17">
        <v>200000</v>
      </c>
      <c r="F36" s="13"/>
      <c r="G36" s="17">
        <v>2350</v>
      </c>
      <c r="H36" s="13"/>
      <c r="I36" s="18">
        <v>0</v>
      </c>
      <c r="J36" s="13"/>
      <c r="K36" s="18">
        <v>0</v>
      </c>
      <c r="L36" s="13"/>
      <c r="M36" s="18">
        <v>0</v>
      </c>
      <c r="N36" s="13"/>
      <c r="O36" s="18">
        <v>470000000</v>
      </c>
      <c r="P36" s="13"/>
      <c r="Q36" s="18">
        <v>0</v>
      </c>
      <c r="R36" s="13"/>
      <c r="S36" s="18">
        <v>470000000</v>
      </c>
    </row>
    <row r="37" spans="1:19" ht="21.75" customHeight="1">
      <c r="A37" s="9" t="s">
        <v>53</v>
      </c>
      <c r="C37" s="17"/>
      <c r="D37" s="13"/>
      <c r="E37" s="17"/>
      <c r="F37" s="13"/>
      <c r="G37" s="17"/>
      <c r="H37" s="13"/>
      <c r="I37" s="20">
        <v>14040447000</v>
      </c>
      <c r="J37" s="13"/>
      <c r="K37" s="20">
        <v>916853773</v>
      </c>
      <c r="L37" s="13"/>
      <c r="M37" s="20">
        <v>13123593227</v>
      </c>
      <c r="N37" s="13"/>
      <c r="O37" s="20">
        <v>685753625743</v>
      </c>
      <c r="P37" s="13"/>
      <c r="Q37" s="20">
        <v>4726663363</v>
      </c>
      <c r="R37" s="13"/>
      <c r="S37" s="20">
        <v>681026962380</v>
      </c>
    </row>
    <row r="39" spans="1:19">
      <c r="K39" s="26"/>
      <c r="S39" s="26"/>
    </row>
    <row r="41" spans="1:19">
      <c r="K41" s="26"/>
    </row>
  </sheetData>
  <mergeCells count="8">
    <mergeCell ref="A1:S1"/>
    <mergeCell ref="A2:S2"/>
    <mergeCell ref="A3:S3"/>
    <mergeCell ref="A5:S5"/>
    <mergeCell ref="A6:A7"/>
    <mergeCell ref="C6:G6"/>
    <mergeCell ref="I6:M6"/>
    <mergeCell ref="O6:S6"/>
  </mergeCells>
  <pageMargins left="0.39" right="0.39" top="0.39" bottom="0.39" header="0" footer="0"/>
  <pageSetup paperSize="0" fitToHeight="0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K7"/>
  <sheetViews>
    <sheetView rightToLeft="1" workbookViewId="0">
      <selection sqref="A1:K1"/>
    </sheetView>
  </sheetViews>
  <sheetFormatPr defaultRowHeight="12.75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20.7109375" customWidth="1"/>
    <col min="6" max="6" width="1.28515625" customWidth="1"/>
    <col min="7" max="7" width="15.5703125" customWidth="1"/>
    <col min="8" max="8" width="1.28515625" customWidth="1"/>
    <col min="9" max="9" width="31.140625" customWidth="1"/>
    <col min="10" max="10" width="1.28515625" customWidth="1"/>
    <col min="11" max="11" width="31.140625" customWidth="1"/>
    <col min="12" max="12" width="0.28515625" customWidth="1"/>
  </cols>
  <sheetData>
    <row r="1" spans="1:11" ht="29.1" customHeight="1">
      <c r="A1" s="48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48"/>
    </row>
    <row r="2" spans="1:11" ht="21.75" customHeight="1">
      <c r="A2" s="48" t="s">
        <v>96</v>
      </c>
      <c r="B2" s="48"/>
      <c r="C2" s="48"/>
      <c r="D2" s="48"/>
      <c r="E2" s="48"/>
      <c r="F2" s="48"/>
      <c r="G2" s="48"/>
      <c r="H2" s="48"/>
      <c r="I2" s="48"/>
      <c r="J2" s="48"/>
      <c r="K2" s="48"/>
    </row>
    <row r="3" spans="1:11" ht="21.75" customHeight="1">
      <c r="A3" s="48" t="s">
        <v>2</v>
      </c>
      <c r="B3" s="48"/>
      <c r="C3" s="48"/>
      <c r="D3" s="48"/>
      <c r="E3" s="48"/>
      <c r="F3" s="48"/>
      <c r="G3" s="48"/>
      <c r="H3" s="48"/>
      <c r="I3" s="48"/>
      <c r="J3" s="48"/>
      <c r="K3" s="48"/>
    </row>
    <row r="4" spans="1:11" ht="14.45" customHeight="1"/>
    <row r="5" spans="1:11" ht="14.45" customHeight="1">
      <c r="A5" s="50" t="s">
        <v>136</v>
      </c>
      <c r="B5" s="50"/>
      <c r="C5" s="50"/>
      <c r="D5" s="50"/>
      <c r="E5" s="50"/>
      <c r="F5" s="50"/>
      <c r="G5" s="50"/>
      <c r="H5" s="50"/>
      <c r="I5" s="50"/>
      <c r="J5" s="50"/>
      <c r="K5" s="50"/>
    </row>
    <row r="6" spans="1:11" ht="14.45" customHeight="1">
      <c r="I6" s="2" t="s">
        <v>115</v>
      </c>
      <c r="K6" s="2" t="s">
        <v>116</v>
      </c>
    </row>
    <row r="7" spans="1:11" ht="29.1" customHeight="1">
      <c r="A7" s="2" t="s">
        <v>200</v>
      </c>
      <c r="C7" s="10" t="s">
        <v>201</v>
      </c>
      <c r="E7" s="10" t="s">
        <v>202</v>
      </c>
      <c r="G7" s="10" t="s">
        <v>203</v>
      </c>
      <c r="I7" s="11" t="s">
        <v>204</v>
      </c>
      <c r="K7" s="11" t="s">
        <v>204</v>
      </c>
    </row>
  </sheetData>
  <mergeCells count="4">
    <mergeCell ref="A1:K1"/>
    <mergeCell ref="A2:K2"/>
    <mergeCell ref="A3:K3"/>
    <mergeCell ref="A5:K5"/>
  </mergeCells>
  <pageMargins left="0.39" right="0.39" top="0.39" bottom="0.39" header="0" footer="0"/>
  <pageSetup paperSize="0" fitToHeight="0"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S7"/>
  <sheetViews>
    <sheetView rightToLeft="1" workbookViewId="0">
      <selection sqref="A1:S1"/>
    </sheetView>
  </sheetViews>
  <sheetFormatPr defaultRowHeight="12.75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15.5703125" customWidth="1"/>
    <col min="6" max="6" width="1.28515625" customWidth="1"/>
    <col min="7" max="7" width="20.7109375" customWidth="1"/>
    <col min="8" max="8" width="1.28515625" customWidth="1"/>
    <col min="9" max="9" width="14.285156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1.28515625" customWidth="1"/>
    <col min="15" max="15" width="14.28515625" customWidth="1"/>
    <col min="16" max="16" width="1.28515625" customWidth="1"/>
    <col min="17" max="17" width="10.42578125" customWidth="1"/>
    <col min="18" max="18" width="1.28515625" customWidth="1"/>
    <col min="19" max="19" width="15.5703125" customWidth="1"/>
    <col min="20" max="20" width="0.28515625" customWidth="1"/>
  </cols>
  <sheetData>
    <row r="1" spans="1:19" ht="29.1" customHeight="1">
      <c r="A1" s="48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</row>
    <row r="2" spans="1:19" ht="21.75" customHeight="1">
      <c r="A2" s="48" t="s">
        <v>96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</row>
    <row r="3" spans="1:19" ht="21.75" customHeight="1">
      <c r="A3" s="48" t="s">
        <v>2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</row>
    <row r="4" spans="1:19" ht="14.45" customHeight="1"/>
    <row r="5" spans="1:19" ht="14.45" customHeight="1">
      <c r="A5" s="50" t="s">
        <v>205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</row>
    <row r="6" spans="1:19" ht="14.45" customHeight="1">
      <c r="A6" s="51" t="s">
        <v>99</v>
      </c>
      <c r="I6" s="51" t="s">
        <v>115</v>
      </c>
      <c r="J6" s="51"/>
      <c r="K6" s="51"/>
      <c r="L6" s="51"/>
      <c r="M6" s="51"/>
      <c r="O6" s="51" t="s">
        <v>116</v>
      </c>
      <c r="P6" s="51"/>
      <c r="Q6" s="51"/>
      <c r="R6" s="51"/>
      <c r="S6" s="51"/>
    </row>
    <row r="7" spans="1:19" ht="29.1" customHeight="1">
      <c r="A7" s="51"/>
      <c r="C7" s="10" t="s">
        <v>206</v>
      </c>
      <c r="E7" s="10" t="s">
        <v>80</v>
      </c>
      <c r="G7" s="10" t="s">
        <v>207</v>
      </c>
      <c r="I7" s="11" t="s">
        <v>208</v>
      </c>
      <c r="J7" s="3"/>
      <c r="K7" s="11" t="s">
        <v>178</v>
      </c>
      <c r="L7" s="3"/>
      <c r="M7" s="11" t="s">
        <v>209</v>
      </c>
      <c r="O7" s="11" t="s">
        <v>208</v>
      </c>
      <c r="P7" s="3"/>
      <c r="Q7" s="11" t="s">
        <v>178</v>
      </c>
      <c r="R7" s="3"/>
      <c r="S7" s="11" t="s">
        <v>209</v>
      </c>
    </row>
  </sheetData>
  <mergeCells count="7">
    <mergeCell ref="A1:S1"/>
    <mergeCell ref="A2:S2"/>
    <mergeCell ref="A3:S3"/>
    <mergeCell ref="A5:S5"/>
    <mergeCell ref="A6:A7"/>
    <mergeCell ref="I6:M6"/>
    <mergeCell ref="O6:S6"/>
  </mergeCells>
  <pageMargins left="0.39" right="0.39" top="0.39" bottom="0.39" header="0" footer="0"/>
  <pageSetup paperSize="0" fitToHeight="0"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U49"/>
  <sheetViews>
    <sheetView rightToLeft="1" topLeftCell="A28" workbookViewId="0">
      <selection activeCell="Q51" sqref="Q51"/>
    </sheetView>
  </sheetViews>
  <sheetFormatPr defaultRowHeight="12.75"/>
  <cols>
    <col min="1" max="1" width="40.28515625" customWidth="1"/>
    <col min="2" max="2" width="1.28515625" customWidth="1"/>
    <col min="3" max="3" width="11" bestFit="1" customWidth="1"/>
    <col min="4" max="4" width="1.28515625" customWidth="1"/>
    <col min="5" max="5" width="16.140625" bestFit="1" customWidth="1"/>
    <col min="6" max="6" width="1.28515625" customWidth="1"/>
    <col min="7" max="7" width="16.140625" bestFit="1" customWidth="1"/>
    <col min="8" max="8" width="1.28515625" customWidth="1"/>
    <col min="9" max="9" width="21.85546875" bestFit="1" customWidth="1"/>
    <col min="10" max="10" width="1.28515625" customWidth="1"/>
    <col min="11" max="11" width="16.85546875" customWidth="1"/>
    <col min="12" max="12" width="1.28515625" customWidth="1"/>
    <col min="13" max="13" width="17.5703125" bestFit="1" customWidth="1"/>
    <col min="14" max="14" width="1.28515625" customWidth="1"/>
    <col min="15" max="15" width="17.85546875" bestFit="1" customWidth="1"/>
    <col min="16" max="16" width="1.28515625" customWidth="1"/>
    <col min="17" max="17" width="17" customWidth="1"/>
    <col min="18" max="18" width="1.28515625" customWidth="1"/>
    <col min="19" max="19" width="0.28515625" customWidth="1"/>
    <col min="21" max="21" width="14.42578125" bestFit="1" customWidth="1"/>
  </cols>
  <sheetData>
    <row r="1" spans="1:21" ht="29.1" customHeight="1">
      <c r="A1" s="48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</row>
    <row r="2" spans="1:21" ht="21.75" customHeight="1">
      <c r="A2" s="48" t="s">
        <v>96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</row>
    <row r="3" spans="1:21" ht="21.75" customHeight="1">
      <c r="A3" s="48" t="s">
        <v>2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</row>
    <row r="4" spans="1:21" ht="14.45" customHeight="1"/>
    <row r="5" spans="1:21" ht="14.45" customHeight="1">
      <c r="A5" s="50" t="s">
        <v>211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</row>
    <row r="6" spans="1:21" ht="14.45" customHeight="1">
      <c r="A6" s="51" t="s">
        <v>99</v>
      </c>
      <c r="C6" s="51" t="s">
        <v>115</v>
      </c>
      <c r="D6" s="51"/>
      <c r="E6" s="51"/>
      <c r="F6" s="51"/>
      <c r="G6" s="51"/>
      <c r="H6" s="51"/>
      <c r="I6" s="51"/>
      <c r="K6" s="51" t="s">
        <v>116</v>
      </c>
      <c r="L6" s="51"/>
      <c r="M6" s="51"/>
      <c r="N6" s="51"/>
      <c r="O6" s="51"/>
      <c r="P6" s="51"/>
      <c r="Q6" s="51"/>
      <c r="R6" s="51"/>
    </row>
    <row r="7" spans="1:21" ht="37.5" customHeight="1">
      <c r="A7" s="51"/>
      <c r="C7" s="11" t="s">
        <v>13</v>
      </c>
      <c r="D7" s="30"/>
      <c r="E7" s="11" t="s">
        <v>212</v>
      </c>
      <c r="F7" s="30"/>
      <c r="G7" s="11" t="s">
        <v>213</v>
      </c>
      <c r="H7" s="30"/>
      <c r="I7" s="11" t="s">
        <v>214</v>
      </c>
      <c r="J7" s="12"/>
      <c r="K7" s="11" t="s">
        <v>13</v>
      </c>
      <c r="L7" s="30"/>
      <c r="M7" s="11" t="s">
        <v>212</v>
      </c>
      <c r="N7" s="30"/>
      <c r="O7" s="11" t="s">
        <v>213</v>
      </c>
      <c r="P7" s="30"/>
      <c r="Q7" s="65" t="s">
        <v>214</v>
      </c>
      <c r="R7" s="65"/>
    </row>
    <row r="8" spans="1:21" ht="21.75" customHeight="1">
      <c r="A8" s="5" t="s">
        <v>21</v>
      </c>
      <c r="C8" s="22">
        <v>12754435</v>
      </c>
      <c r="D8" s="12"/>
      <c r="E8" s="22">
        <f>276179394144+2789280295</f>
        <v>278968674439</v>
      </c>
      <c r="F8" s="12"/>
      <c r="G8" s="22">
        <v>304158321371</v>
      </c>
      <c r="H8" s="12"/>
      <c r="I8" s="22">
        <f>E8-G8</f>
        <v>-25189646932</v>
      </c>
      <c r="J8" s="12"/>
      <c r="K8" s="22">
        <v>21270877</v>
      </c>
      <c r="L8" s="12"/>
      <c r="M8" s="22">
        <v>447941724624</v>
      </c>
      <c r="N8" s="12"/>
      <c r="O8" s="22">
        <v>507252123611</v>
      </c>
      <c r="P8" s="12"/>
      <c r="Q8" s="54">
        <v>-59310398987</v>
      </c>
      <c r="R8" s="54"/>
      <c r="U8" s="26"/>
    </row>
    <row r="9" spans="1:21" ht="21.75" customHeight="1">
      <c r="A9" s="6" t="s">
        <v>40</v>
      </c>
      <c r="C9" s="23">
        <v>11563426</v>
      </c>
      <c r="D9" s="12"/>
      <c r="E9" s="23">
        <f>157773273624-238489242</f>
        <v>157534784382</v>
      </c>
      <c r="F9" s="12"/>
      <c r="G9" s="23">
        <v>155858499453</v>
      </c>
      <c r="H9" s="12"/>
      <c r="I9" s="23">
        <f t="shared" ref="I9:I39" si="0">E9-G9</f>
        <v>1676284929</v>
      </c>
      <c r="J9" s="12"/>
      <c r="K9" s="23">
        <v>11563426</v>
      </c>
      <c r="L9" s="12"/>
      <c r="M9" s="23">
        <v>157773273624</v>
      </c>
      <c r="N9" s="12"/>
      <c r="O9" s="23">
        <v>155858499453</v>
      </c>
      <c r="P9" s="12"/>
      <c r="Q9" s="56">
        <v>1914774171</v>
      </c>
      <c r="R9" s="56"/>
    </row>
    <row r="10" spans="1:21" ht="21.75" customHeight="1">
      <c r="A10" s="6" t="s">
        <v>52</v>
      </c>
      <c r="C10" s="23">
        <v>360000</v>
      </c>
      <c r="D10" s="12"/>
      <c r="E10" s="23">
        <v>4653977271</v>
      </c>
      <c r="F10" s="12"/>
      <c r="G10" s="23">
        <v>3549219768</v>
      </c>
      <c r="H10" s="12"/>
      <c r="I10" s="23">
        <f t="shared" si="0"/>
        <v>1104757503</v>
      </c>
      <c r="J10" s="12"/>
      <c r="K10" s="23">
        <v>360000</v>
      </c>
      <c r="L10" s="12"/>
      <c r="M10" s="23">
        <v>4653977271</v>
      </c>
      <c r="N10" s="12"/>
      <c r="O10" s="23">
        <v>3549219768</v>
      </c>
      <c r="P10" s="12"/>
      <c r="Q10" s="56">
        <v>1104757503</v>
      </c>
      <c r="R10" s="56"/>
    </row>
    <row r="11" spans="1:21" ht="21.75" customHeight="1">
      <c r="A11" s="6" t="s">
        <v>27</v>
      </c>
      <c r="C11" s="23">
        <v>11759585</v>
      </c>
      <c r="D11" s="12"/>
      <c r="E11" s="23">
        <f>36780900007+5686522859</f>
        <v>42467422866</v>
      </c>
      <c r="F11" s="12"/>
      <c r="G11" s="23">
        <v>36780900007</v>
      </c>
      <c r="H11" s="12"/>
      <c r="I11" s="23">
        <f>E11-G11</f>
        <v>5686522859</v>
      </c>
      <c r="J11" s="12"/>
      <c r="K11" s="23">
        <v>11759585</v>
      </c>
      <c r="L11" s="12"/>
      <c r="M11" s="23">
        <v>36780900007</v>
      </c>
      <c r="N11" s="12"/>
      <c r="O11" s="23">
        <v>36780900007</v>
      </c>
      <c r="P11" s="12"/>
      <c r="Q11" s="56">
        <v>0</v>
      </c>
      <c r="R11" s="56"/>
    </row>
    <row r="12" spans="1:21" ht="21.75" customHeight="1">
      <c r="A12" s="6" t="s">
        <v>20</v>
      </c>
      <c r="C12" s="23">
        <v>1</v>
      </c>
      <c r="D12" s="12"/>
      <c r="E12" s="23">
        <v>1</v>
      </c>
      <c r="F12" s="12"/>
      <c r="G12" s="23">
        <v>3448</v>
      </c>
      <c r="H12" s="12"/>
      <c r="I12" s="23">
        <f t="shared" si="0"/>
        <v>-3447</v>
      </c>
      <c r="J12" s="12"/>
      <c r="K12" s="23">
        <v>200001</v>
      </c>
      <c r="L12" s="12"/>
      <c r="M12" s="23">
        <v>1977165540</v>
      </c>
      <c r="N12" s="12"/>
      <c r="O12" s="23">
        <v>2103413243</v>
      </c>
      <c r="P12" s="12"/>
      <c r="Q12" s="56">
        <v>-126247703</v>
      </c>
      <c r="R12" s="56"/>
    </row>
    <row r="13" spans="1:21" ht="21.75" customHeight="1">
      <c r="A13" s="6" t="s">
        <v>26</v>
      </c>
      <c r="C13" s="23">
        <v>0</v>
      </c>
      <c r="D13" s="12"/>
      <c r="E13" s="23">
        <v>0</v>
      </c>
      <c r="F13" s="12"/>
      <c r="G13" s="23">
        <v>0</v>
      </c>
      <c r="H13" s="12"/>
      <c r="I13" s="23">
        <f t="shared" si="0"/>
        <v>0</v>
      </c>
      <c r="J13" s="12"/>
      <c r="K13" s="23">
        <v>1459868</v>
      </c>
      <c r="L13" s="12"/>
      <c r="M13" s="23">
        <v>15853136612</v>
      </c>
      <c r="N13" s="12"/>
      <c r="O13" s="23">
        <v>22348199497</v>
      </c>
      <c r="P13" s="12"/>
      <c r="Q13" s="56">
        <v>-6495062885</v>
      </c>
      <c r="R13" s="56"/>
    </row>
    <row r="14" spans="1:21" ht="21.75" customHeight="1">
      <c r="A14" s="6" t="s">
        <v>121</v>
      </c>
      <c r="C14" s="23">
        <v>0</v>
      </c>
      <c r="D14" s="12"/>
      <c r="E14" s="23">
        <v>0</v>
      </c>
      <c r="F14" s="12"/>
      <c r="G14" s="23">
        <v>0</v>
      </c>
      <c r="H14" s="12"/>
      <c r="I14" s="23">
        <f t="shared" si="0"/>
        <v>0</v>
      </c>
      <c r="J14" s="12"/>
      <c r="K14" s="23">
        <v>200000</v>
      </c>
      <c r="L14" s="12"/>
      <c r="M14" s="23">
        <v>6652394612</v>
      </c>
      <c r="N14" s="12"/>
      <c r="O14" s="23">
        <v>5424921360</v>
      </c>
      <c r="P14" s="12"/>
      <c r="Q14" s="56">
        <v>1227473252</v>
      </c>
      <c r="R14" s="56"/>
    </row>
    <row r="15" spans="1:21" ht="21.75" customHeight="1">
      <c r="A15" s="6" t="s">
        <v>122</v>
      </c>
      <c r="C15" s="23">
        <v>0</v>
      </c>
      <c r="D15" s="12"/>
      <c r="E15" s="23">
        <v>0</v>
      </c>
      <c r="F15" s="12"/>
      <c r="G15" s="23">
        <v>0</v>
      </c>
      <c r="H15" s="12"/>
      <c r="I15" s="23">
        <f t="shared" si="0"/>
        <v>0</v>
      </c>
      <c r="J15" s="12"/>
      <c r="K15" s="23">
        <v>45000000</v>
      </c>
      <c r="L15" s="12"/>
      <c r="M15" s="23">
        <v>140562924240</v>
      </c>
      <c r="N15" s="12"/>
      <c r="O15" s="23">
        <v>184252137750</v>
      </c>
      <c r="P15" s="12"/>
      <c r="Q15" s="56">
        <v>-43689213510</v>
      </c>
      <c r="R15" s="56"/>
    </row>
    <row r="16" spans="1:21" ht="21.75" customHeight="1">
      <c r="A16" s="6" t="s">
        <v>123</v>
      </c>
      <c r="C16" s="23">
        <v>0</v>
      </c>
      <c r="D16" s="12"/>
      <c r="E16" s="23">
        <v>0</v>
      </c>
      <c r="F16" s="12"/>
      <c r="G16" s="23">
        <v>0</v>
      </c>
      <c r="H16" s="12"/>
      <c r="I16" s="23">
        <f t="shared" si="0"/>
        <v>0</v>
      </c>
      <c r="J16" s="12"/>
      <c r="K16" s="23">
        <v>6212232</v>
      </c>
      <c r="L16" s="12"/>
      <c r="M16" s="23">
        <v>76578476238</v>
      </c>
      <c r="N16" s="12"/>
      <c r="O16" s="23">
        <v>80278499854</v>
      </c>
      <c r="P16" s="12"/>
      <c r="Q16" s="56">
        <v>-3700023616</v>
      </c>
      <c r="R16" s="56"/>
    </row>
    <row r="17" spans="1:18" ht="21.75" customHeight="1">
      <c r="A17" s="6" t="s">
        <v>47</v>
      </c>
      <c r="C17" s="23">
        <v>0</v>
      </c>
      <c r="D17" s="12"/>
      <c r="E17" s="23">
        <v>0</v>
      </c>
      <c r="F17" s="12"/>
      <c r="G17" s="23">
        <v>0</v>
      </c>
      <c r="H17" s="12"/>
      <c r="I17" s="23">
        <f t="shared" si="0"/>
        <v>0</v>
      </c>
      <c r="J17" s="12"/>
      <c r="K17" s="23">
        <v>400000</v>
      </c>
      <c r="L17" s="12"/>
      <c r="M17" s="23">
        <v>3941408272</v>
      </c>
      <c r="N17" s="12"/>
      <c r="O17" s="23">
        <v>4095485991</v>
      </c>
      <c r="P17" s="12"/>
      <c r="Q17" s="56">
        <v>-154077719</v>
      </c>
      <c r="R17" s="56"/>
    </row>
    <row r="18" spans="1:18" ht="21.75" customHeight="1">
      <c r="A18" s="6" t="s">
        <v>124</v>
      </c>
      <c r="C18" s="23">
        <v>0</v>
      </c>
      <c r="D18" s="12"/>
      <c r="E18" s="23">
        <v>0</v>
      </c>
      <c r="F18" s="12"/>
      <c r="G18" s="23">
        <v>0</v>
      </c>
      <c r="H18" s="12"/>
      <c r="I18" s="23">
        <f t="shared" si="0"/>
        <v>0</v>
      </c>
      <c r="J18" s="12"/>
      <c r="K18" s="23">
        <v>12848659</v>
      </c>
      <c r="L18" s="12"/>
      <c r="M18" s="23">
        <v>158375398266</v>
      </c>
      <c r="N18" s="12"/>
      <c r="O18" s="23">
        <v>149307128808</v>
      </c>
      <c r="P18" s="12"/>
      <c r="Q18" s="56">
        <v>9068269458</v>
      </c>
      <c r="R18" s="56"/>
    </row>
    <row r="19" spans="1:18" ht="21.75" customHeight="1">
      <c r="A19" s="6" t="s">
        <v>48</v>
      </c>
      <c r="C19" s="23">
        <v>0</v>
      </c>
      <c r="D19" s="12"/>
      <c r="E19" s="23">
        <v>0</v>
      </c>
      <c r="F19" s="12"/>
      <c r="G19" s="23">
        <v>0</v>
      </c>
      <c r="H19" s="12"/>
      <c r="I19" s="23">
        <f t="shared" si="0"/>
        <v>0</v>
      </c>
      <c r="J19" s="12"/>
      <c r="K19" s="23">
        <v>12800000</v>
      </c>
      <c r="L19" s="12"/>
      <c r="M19" s="23">
        <v>49928348484</v>
      </c>
      <c r="N19" s="12"/>
      <c r="O19" s="23">
        <v>44747211131</v>
      </c>
      <c r="P19" s="12"/>
      <c r="Q19" s="56">
        <v>5181137353</v>
      </c>
      <c r="R19" s="56"/>
    </row>
    <row r="20" spans="1:18" ht="21.75" customHeight="1">
      <c r="A20" s="6" t="s">
        <v>125</v>
      </c>
      <c r="C20" s="23">
        <v>0</v>
      </c>
      <c r="D20" s="12"/>
      <c r="E20" s="23">
        <v>0</v>
      </c>
      <c r="F20" s="12"/>
      <c r="G20" s="23">
        <v>0</v>
      </c>
      <c r="H20" s="12"/>
      <c r="I20" s="23">
        <f t="shared" si="0"/>
        <v>0</v>
      </c>
      <c r="J20" s="12"/>
      <c r="K20" s="23">
        <v>5000000</v>
      </c>
      <c r="L20" s="12"/>
      <c r="M20" s="23">
        <v>112404688096</v>
      </c>
      <c r="N20" s="12"/>
      <c r="O20" s="23">
        <v>148709880000</v>
      </c>
      <c r="P20" s="12"/>
      <c r="Q20" s="56">
        <v>-36305191904</v>
      </c>
      <c r="R20" s="56"/>
    </row>
    <row r="21" spans="1:18" ht="21.75" customHeight="1">
      <c r="A21" s="6" t="s">
        <v>126</v>
      </c>
      <c r="C21" s="23">
        <v>0</v>
      </c>
      <c r="D21" s="12"/>
      <c r="E21" s="23">
        <v>0</v>
      </c>
      <c r="F21" s="12"/>
      <c r="G21" s="23">
        <v>0</v>
      </c>
      <c r="H21" s="12"/>
      <c r="I21" s="23">
        <f t="shared" si="0"/>
        <v>0</v>
      </c>
      <c r="J21" s="12"/>
      <c r="K21" s="23">
        <v>8809680</v>
      </c>
      <c r="L21" s="12"/>
      <c r="M21" s="23">
        <v>131472005993</v>
      </c>
      <c r="N21" s="12"/>
      <c r="O21" s="23">
        <v>173360706384</v>
      </c>
      <c r="P21" s="12"/>
      <c r="Q21" s="56">
        <v>-41888700391</v>
      </c>
      <c r="R21" s="56"/>
    </row>
    <row r="22" spans="1:18" ht="21.75" customHeight="1">
      <c r="A22" s="6" t="s">
        <v>127</v>
      </c>
      <c r="C22" s="23">
        <v>0</v>
      </c>
      <c r="D22" s="12"/>
      <c r="E22" s="23">
        <v>0</v>
      </c>
      <c r="F22" s="12"/>
      <c r="G22" s="23">
        <v>0</v>
      </c>
      <c r="H22" s="12"/>
      <c r="I22" s="23">
        <f t="shared" si="0"/>
        <v>0</v>
      </c>
      <c r="J22" s="12"/>
      <c r="K22" s="23">
        <v>8897479</v>
      </c>
      <c r="L22" s="12"/>
      <c r="M22" s="23">
        <v>47052947710</v>
      </c>
      <c r="N22" s="12"/>
      <c r="O22" s="23">
        <v>57489503499</v>
      </c>
      <c r="P22" s="12"/>
      <c r="Q22" s="56">
        <v>-10436555789</v>
      </c>
      <c r="R22" s="56"/>
    </row>
    <row r="23" spans="1:18" ht="21.75" customHeight="1">
      <c r="A23" s="6" t="s">
        <v>128</v>
      </c>
      <c r="C23" s="23">
        <v>0</v>
      </c>
      <c r="D23" s="12"/>
      <c r="E23" s="23">
        <v>0</v>
      </c>
      <c r="F23" s="12"/>
      <c r="G23" s="23">
        <v>0</v>
      </c>
      <c r="H23" s="12"/>
      <c r="I23" s="23">
        <f t="shared" si="0"/>
        <v>0</v>
      </c>
      <c r="J23" s="12"/>
      <c r="K23" s="23">
        <v>1750000</v>
      </c>
      <c r="L23" s="12"/>
      <c r="M23" s="23">
        <v>6503615514</v>
      </c>
      <c r="N23" s="12"/>
      <c r="O23" s="23">
        <v>6045066562</v>
      </c>
      <c r="P23" s="12"/>
      <c r="Q23" s="56">
        <v>458548952</v>
      </c>
      <c r="R23" s="56"/>
    </row>
    <row r="24" spans="1:18" ht="21.75" customHeight="1">
      <c r="A24" s="6" t="s">
        <v>129</v>
      </c>
      <c r="C24" s="23">
        <v>0</v>
      </c>
      <c r="D24" s="12"/>
      <c r="E24" s="23">
        <v>0</v>
      </c>
      <c r="F24" s="12"/>
      <c r="G24" s="23">
        <v>0</v>
      </c>
      <c r="H24" s="12"/>
      <c r="I24" s="23">
        <f t="shared" si="0"/>
        <v>0</v>
      </c>
      <c r="J24" s="12"/>
      <c r="K24" s="23">
        <v>1531307</v>
      </c>
      <c r="L24" s="12"/>
      <c r="M24" s="23">
        <v>7676646387</v>
      </c>
      <c r="N24" s="12"/>
      <c r="O24" s="23">
        <v>9018718292</v>
      </c>
      <c r="P24" s="12"/>
      <c r="Q24" s="56">
        <v>-1342071905</v>
      </c>
      <c r="R24" s="56"/>
    </row>
    <row r="25" spans="1:18" ht="21.75" customHeight="1">
      <c r="A25" s="6" t="s">
        <v>130</v>
      </c>
      <c r="C25" s="23">
        <v>0</v>
      </c>
      <c r="D25" s="12"/>
      <c r="E25" s="23">
        <v>0</v>
      </c>
      <c r="F25" s="12"/>
      <c r="G25" s="23">
        <v>0</v>
      </c>
      <c r="H25" s="12"/>
      <c r="I25" s="23">
        <f t="shared" si="0"/>
        <v>0</v>
      </c>
      <c r="J25" s="12"/>
      <c r="K25" s="23">
        <v>1500000</v>
      </c>
      <c r="L25" s="12"/>
      <c r="M25" s="23">
        <v>5819234144</v>
      </c>
      <c r="N25" s="12"/>
      <c r="O25" s="23">
        <v>7082606250</v>
      </c>
      <c r="P25" s="12"/>
      <c r="Q25" s="56">
        <v>-1263372106</v>
      </c>
      <c r="R25" s="56"/>
    </row>
    <row r="26" spans="1:18" ht="21.75" customHeight="1">
      <c r="A26" s="6" t="s">
        <v>131</v>
      </c>
      <c r="C26" s="23">
        <v>0</v>
      </c>
      <c r="D26" s="12"/>
      <c r="E26" s="23">
        <v>0</v>
      </c>
      <c r="F26" s="12"/>
      <c r="G26" s="23">
        <v>0</v>
      </c>
      <c r="H26" s="12"/>
      <c r="I26" s="23">
        <f t="shared" si="0"/>
        <v>0</v>
      </c>
      <c r="J26" s="12"/>
      <c r="K26" s="23">
        <v>13213363</v>
      </c>
      <c r="L26" s="12"/>
      <c r="M26" s="23">
        <v>67075296844</v>
      </c>
      <c r="N26" s="12"/>
      <c r="O26" s="23">
        <v>104027168441</v>
      </c>
      <c r="P26" s="12"/>
      <c r="Q26" s="56">
        <v>-36951871597</v>
      </c>
      <c r="R26" s="56"/>
    </row>
    <row r="27" spans="1:18" ht="21.75" customHeight="1">
      <c r="A27" s="6" t="s">
        <v>33</v>
      </c>
      <c r="C27" s="23">
        <v>0</v>
      </c>
      <c r="D27" s="12"/>
      <c r="E27" s="23">
        <v>0</v>
      </c>
      <c r="F27" s="12"/>
      <c r="G27" s="23">
        <v>0</v>
      </c>
      <c r="H27" s="12"/>
      <c r="I27" s="23">
        <f t="shared" si="0"/>
        <v>0</v>
      </c>
      <c r="J27" s="12"/>
      <c r="K27" s="23">
        <v>1</v>
      </c>
      <c r="L27" s="12"/>
      <c r="M27" s="23">
        <v>1</v>
      </c>
      <c r="N27" s="12"/>
      <c r="O27" s="23">
        <v>21898</v>
      </c>
      <c r="P27" s="12"/>
      <c r="Q27" s="56">
        <v>-21897</v>
      </c>
      <c r="R27" s="56"/>
    </row>
    <row r="28" spans="1:18" ht="21.75" customHeight="1">
      <c r="A28" s="6" t="s">
        <v>46</v>
      </c>
      <c r="C28" s="23">
        <v>0</v>
      </c>
      <c r="D28" s="12"/>
      <c r="E28" s="23">
        <v>0</v>
      </c>
      <c r="F28" s="12"/>
      <c r="G28" s="23">
        <v>0</v>
      </c>
      <c r="H28" s="12"/>
      <c r="I28" s="23">
        <f t="shared" si="0"/>
        <v>0</v>
      </c>
      <c r="J28" s="12"/>
      <c r="K28" s="23">
        <v>938714</v>
      </c>
      <c r="L28" s="12"/>
      <c r="M28" s="23">
        <v>3656335043</v>
      </c>
      <c r="N28" s="12"/>
      <c r="O28" s="23">
        <v>5718685714</v>
      </c>
      <c r="P28" s="12"/>
      <c r="Q28" s="56">
        <v>-2062350671</v>
      </c>
      <c r="R28" s="56"/>
    </row>
    <row r="29" spans="1:18" ht="21.75" customHeight="1">
      <c r="A29" s="6" t="s">
        <v>36</v>
      </c>
      <c r="C29" s="23">
        <v>0</v>
      </c>
      <c r="D29" s="12"/>
      <c r="E29" s="23">
        <v>0</v>
      </c>
      <c r="F29" s="12"/>
      <c r="G29" s="23">
        <v>0</v>
      </c>
      <c r="H29" s="12"/>
      <c r="I29" s="23">
        <f t="shared" si="0"/>
        <v>0</v>
      </c>
      <c r="J29" s="12"/>
      <c r="K29" s="23">
        <v>2</v>
      </c>
      <c r="L29" s="12"/>
      <c r="M29" s="23">
        <v>2</v>
      </c>
      <c r="N29" s="12"/>
      <c r="O29" s="23">
        <v>7106</v>
      </c>
      <c r="P29" s="12"/>
      <c r="Q29" s="56">
        <v>-7104</v>
      </c>
      <c r="R29" s="56"/>
    </row>
    <row r="30" spans="1:18" ht="21.75" customHeight="1">
      <c r="A30" s="6" t="s">
        <v>132</v>
      </c>
      <c r="C30" s="23">
        <v>0</v>
      </c>
      <c r="D30" s="12"/>
      <c r="E30" s="23">
        <v>0</v>
      </c>
      <c r="F30" s="12"/>
      <c r="G30" s="23">
        <v>0</v>
      </c>
      <c r="H30" s="12"/>
      <c r="I30" s="23">
        <f t="shared" si="0"/>
        <v>0</v>
      </c>
      <c r="J30" s="12"/>
      <c r="K30" s="23">
        <v>1887803</v>
      </c>
      <c r="L30" s="12"/>
      <c r="M30" s="23">
        <v>72071548479</v>
      </c>
      <c r="N30" s="12"/>
      <c r="O30" s="23">
        <v>83019482111</v>
      </c>
      <c r="P30" s="12"/>
      <c r="Q30" s="56">
        <v>-10947933632</v>
      </c>
      <c r="R30" s="56"/>
    </row>
    <row r="31" spans="1:18" ht="21.75" customHeight="1">
      <c r="A31" s="6" t="s">
        <v>51</v>
      </c>
      <c r="C31" s="23">
        <v>0</v>
      </c>
      <c r="D31" s="12"/>
      <c r="E31" s="23">
        <v>0</v>
      </c>
      <c r="F31" s="12"/>
      <c r="G31" s="23">
        <v>0</v>
      </c>
      <c r="H31" s="12"/>
      <c r="I31" s="23">
        <f t="shared" si="0"/>
        <v>0</v>
      </c>
      <c r="J31" s="12"/>
      <c r="K31" s="23">
        <v>30096560</v>
      </c>
      <c r="L31" s="12"/>
      <c r="M31" s="23">
        <v>123578682068</v>
      </c>
      <c r="N31" s="12"/>
      <c r="O31" s="23">
        <v>113797588737</v>
      </c>
      <c r="P31" s="12"/>
      <c r="Q31" s="56">
        <v>9781093331</v>
      </c>
      <c r="R31" s="56"/>
    </row>
    <row r="32" spans="1:18" ht="21.75" customHeight="1">
      <c r="A32" s="6" t="s">
        <v>133</v>
      </c>
      <c r="C32" s="23">
        <v>0</v>
      </c>
      <c r="D32" s="12"/>
      <c r="E32" s="23">
        <v>0</v>
      </c>
      <c r="F32" s="12"/>
      <c r="G32" s="23">
        <v>0</v>
      </c>
      <c r="H32" s="12"/>
      <c r="I32" s="23">
        <f t="shared" si="0"/>
        <v>0</v>
      </c>
      <c r="J32" s="12"/>
      <c r="K32" s="23">
        <v>5216001</v>
      </c>
      <c r="L32" s="12"/>
      <c r="M32" s="23">
        <v>25388485377</v>
      </c>
      <c r="N32" s="12"/>
      <c r="O32" s="23">
        <v>34428172872</v>
      </c>
      <c r="P32" s="12"/>
      <c r="Q32" s="56">
        <v>-9039687495</v>
      </c>
      <c r="R32" s="56"/>
    </row>
    <row r="33" spans="1:18" ht="21.75" customHeight="1">
      <c r="A33" s="6" t="s">
        <v>32</v>
      </c>
      <c r="C33" s="23">
        <v>0</v>
      </c>
      <c r="D33" s="12"/>
      <c r="E33" s="23">
        <v>0</v>
      </c>
      <c r="F33" s="12"/>
      <c r="G33" s="23">
        <v>0</v>
      </c>
      <c r="H33" s="12"/>
      <c r="I33" s="23">
        <f t="shared" si="0"/>
        <v>0</v>
      </c>
      <c r="J33" s="12"/>
      <c r="K33" s="23">
        <v>1100000</v>
      </c>
      <c r="L33" s="12"/>
      <c r="M33" s="23">
        <v>15778555705</v>
      </c>
      <c r="N33" s="12"/>
      <c r="O33" s="23">
        <v>21656990505</v>
      </c>
      <c r="P33" s="12"/>
      <c r="Q33" s="56">
        <v>-5878434800</v>
      </c>
      <c r="R33" s="56"/>
    </row>
    <row r="34" spans="1:18" ht="21.75" customHeight="1">
      <c r="A34" s="6" t="s">
        <v>24</v>
      </c>
      <c r="C34" s="23">
        <v>0</v>
      </c>
      <c r="D34" s="12"/>
      <c r="E34" s="23">
        <v>0</v>
      </c>
      <c r="F34" s="12"/>
      <c r="G34" s="23">
        <v>0</v>
      </c>
      <c r="H34" s="12"/>
      <c r="I34" s="23">
        <f t="shared" si="0"/>
        <v>0</v>
      </c>
      <c r="J34" s="12"/>
      <c r="K34" s="23">
        <v>4264832</v>
      </c>
      <c r="L34" s="12"/>
      <c r="M34" s="23">
        <v>31661207370</v>
      </c>
      <c r="N34" s="12"/>
      <c r="O34" s="23">
        <v>35992983518</v>
      </c>
      <c r="P34" s="12"/>
      <c r="Q34" s="56">
        <v>-4331776148</v>
      </c>
      <c r="R34" s="56"/>
    </row>
    <row r="35" spans="1:18" ht="21.75" customHeight="1">
      <c r="A35" s="6" t="s">
        <v>43</v>
      </c>
      <c r="C35" s="23">
        <v>0</v>
      </c>
      <c r="D35" s="12"/>
      <c r="E35" s="23">
        <v>0</v>
      </c>
      <c r="F35" s="12"/>
      <c r="G35" s="23">
        <v>0</v>
      </c>
      <c r="H35" s="12"/>
      <c r="I35" s="23">
        <f t="shared" si="0"/>
        <v>0</v>
      </c>
      <c r="J35" s="12"/>
      <c r="K35" s="23">
        <v>1292</v>
      </c>
      <c r="L35" s="12"/>
      <c r="M35" s="23">
        <v>9932892</v>
      </c>
      <c r="N35" s="12"/>
      <c r="O35" s="23">
        <v>8746166</v>
      </c>
      <c r="P35" s="12"/>
      <c r="Q35" s="56">
        <v>1186726</v>
      </c>
      <c r="R35" s="56"/>
    </row>
    <row r="36" spans="1:18" ht="21.75" customHeight="1">
      <c r="A36" s="6" t="s">
        <v>23</v>
      </c>
      <c r="C36" s="23">
        <v>0</v>
      </c>
      <c r="D36" s="12"/>
      <c r="E36" s="23">
        <v>0</v>
      </c>
      <c r="F36" s="12"/>
      <c r="G36" s="23">
        <v>0</v>
      </c>
      <c r="H36" s="12"/>
      <c r="I36" s="23">
        <f t="shared" si="0"/>
        <v>0</v>
      </c>
      <c r="J36" s="12"/>
      <c r="K36" s="23">
        <v>200000</v>
      </c>
      <c r="L36" s="12"/>
      <c r="M36" s="23">
        <v>8294353210</v>
      </c>
      <c r="N36" s="12"/>
      <c r="O36" s="23">
        <v>9576677697</v>
      </c>
      <c r="P36" s="12"/>
      <c r="Q36" s="56">
        <v>-1282324487</v>
      </c>
      <c r="R36" s="56"/>
    </row>
    <row r="37" spans="1:18" ht="21.75" customHeight="1">
      <c r="A37" s="6" t="s">
        <v>29</v>
      </c>
      <c r="C37" s="23">
        <v>0</v>
      </c>
      <c r="D37" s="12"/>
      <c r="E37" s="23">
        <v>0</v>
      </c>
      <c r="F37" s="12"/>
      <c r="G37" s="23">
        <v>0</v>
      </c>
      <c r="H37" s="12"/>
      <c r="I37" s="23">
        <f t="shared" si="0"/>
        <v>0</v>
      </c>
      <c r="J37" s="12"/>
      <c r="K37" s="23">
        <v>2456</v>
      </c>
      <c r="L37" s="12"/>
      <c r="M37" s="23">
        <v>26708773</v>
      </c>
      <c r="N37" s="12"/>
      <c r="O37" s="23">
        <v>31127681</v>
      </c>
      <c r="P37" s="12"/>
      <c r="Q37" s="56">
        <v>-4418908</v>
      </c>
      <c r="R37" s="56"/>
    </row>
    <row r="38" spans="1:18" ht="21.75" customHeight="1">
      <c r="A38" s="6" t="s">
        <v>22</v>
      </c>
      <c r="C38" s="23">
        <v>0</v>
      </c>
      <c r="D38" s="12"/>
      <c r="E38" s="23">
        <v>0</v>
      </c>
      <c r="F38" s="12"/>
      <c r="G38" s="23">
        <v>0</v>
      </c>
      <c r="H38" s="12"/>
      <c r="I38" s="23">
        <f t="shared" si="0"/>
        <v>0</v>
      </c>
      <c r="J38" s="12"/>
      <c r="K38" s="23">
        <v>86098</v>
      </c>
      <c r="L38" s="12"/>
      <c r="M38" s="23">
        <v>20771653495</v>
      </c>
      <c r="N38" s="12"/>
      <c r="O38" s="23">
        <v>24293505741</v>
      </c>
      <c r="P38" s="12"/>
      <c r="Q38" s="56">
        <v>-3521852246</v>
      </c>
      <c r="R38" s="56"/>
    </row>
    <row r="39" spans="1:18" ht="21.75" customHeight="1">
      <c r="A39" s="8" t="s">
        <v>25</v>
      </c>
      <c r="C39" s="47">
        <v>0</v>
      </c>
      <c r="D39" s="12"/>
      <c r="E39" s="47">
        <v>0</v>
      </c>
      <c r="F39" s="12"/>
      <c r="G39" s="47">
        <v>0</v>
      </c>
      <c r="H39" s="12"/>
      <c r="I39" s="47">
        <f t="shared" si="0"/>
        <v>0</v>
      </c>
      <c r="J39" s="12"/>
      <c r="K39" s="47">
        <v>23760833</v>
      </c>
      <c r="L39" s="12"/>
      <c r="M39" s="47">
        <v>150456941840</v>
      </c>
      <c r="N39" s="12"/>
      <c r="O39" s="47">
        <v>212575104391</v>
      </c>
      <c r="P39" s="12"/>
      <c r="Q39" s="69">
        <v>-62118162551</v>
      </c>
      <c r="R39" s="69"/>
    </row>
    <row r="40" spans="1:18" ht="21.75" customHeight="1">
      <c r="A40" s="9" t="s">
        <v>53</v>
      </c>
      <c r="C40" s="35">
        <v>36437447</v>
      </c>
      <c r="D40" s="12"/>
      <c r="E40" s="35">
        <v>475387545047</v>
      </c>
      <c r="F40" s="12"/>
      <c r="G40" s="35">
        <v>500346944047</v>
      </c>
      <c r="H40" s="12"/>
      <c r="I40" s="35">
        <f>SUM(I8:I39)</f>
        <v>-16722085088</v>
      </c>
      <c r="J40" s="12"/>
      <c r="K40" s="35">
        <v>232331069</v>
      </c>
      <c r="L40" s="12"/>
      <c r="M40" s="35">
        <v>1930717966733</v>
      </c>
      <c r="N40" s="12"/>
      <c r="O40" s="35">
        <v>2242830484038</v>
      </c>
      <c r="P40" s="12"/>
      <c r="Q40" s="70">
        <v>-312112517305</v>
      </c>
      <c r="R40" s="70"/>
    </row>
    <row r="43" spans="1:18" ht="18.75">
      <c r="I43" s="41"/>
      <c r="J43" s="41"/>
      <c r="K43" s="26"/>
      <c r="Q43" s="26"/>
    </row>
    <row r="44" spans="1:18" ht="18.75">
      <c r="I44" s="41"/>
      <c r="J44" s="41"/>
      <c r="K44" s="26"/>
      <c r="Q44" s="26"/>
    </row>
    <row r="45" spans="1:18" ht="18.75">
      <c r="I45" s="41"/>
      <c r="J45" s="41"/>
      <c r="K45" s="29"/>
      <c r="Q45" s="26"/>
    </row>
    <row r="47" spans="1:18">
      <c r="K47" s="26"/>
      <c r="Q47" s="26"/>
    </row>
    <row r="48" spans="1:18">
      <c r="K48" s="26"/>
    </row>
    <row r="49" spans="11:17">
      <c r="K49" s="26"/>
      <c r="Q49" s="26"/>
    </row>
  </sheetData>
  <mergeCells count="41">
    <mergeCell ref="Q38:R38"/>
    <mergeCell ref="Q39:R39"/>
    <mergeCell ref="Q40:R40"/>
    <mergeCell ref="Q33:R33"/>
    <mergeCell ref="Q34:R34"/>
    <mergeCell ref="Q35:R35"/>
    <mergeCell ref="Q36:R36"/>
    <mergeCell ref="Q37:R37"/>
    <mergeCell ref="Q28:R28"/>
    <mergeCell ref="Q29:R29"/>
    <mergeCell ref="Q30:R30"/>
    <mergeCell ref="Q31:R31"/>
    <mergeCell ref="Q32:R32"/>
    <mergeCell ref="Q23:R23"/>
    <mergeCell ref="Q24:R24"/>
    <mergeCell ref="Q25:R25"/>
    <mergeCell ref="Q26:R26"/>
    <mergeCell ref="Q27:R27"/>
    <mergeCell ref="Q18:R18"/>
    <mergeCell ref="Q19:R19"/>
    <mergeCell ref="Q20:R20"/>
    <mergeCell ref="Q21:R21"/>
    <mergeCell ref="Q22:R22"/>
    <mergeCell ref="Q13:R13"/>
    <mergeCell ref="Q14:R14"/>
    <mergeCell ref="Q15:R15"/>
    <mergeCell ref="Q16:R16"/>
    <mergeCell ref="Q17:R17"/>
    <mergeCell ref="Q8:R8"/>
    <mergeCell ref="Q9:R9"/>
    <mergeCell ref="Q10:R10"/>
    <mergeCell ref="Q11:R11"/>
    <mergeCell ref="Q12:R12"/>
    <mergeCell ref="A1:Q1"/>
    <mergeCell ref="A2:R2"/>
    <mergeCell ref="A3:R3"/>
    <mergeCell ref="A5:R5"/>
    <mergeCell ref="A6:A7"/>
    <mergeCell ref="C6:I6"/>
    <mergeCell ref="K6:R6"/>
    <mergeCell ref="Q7:R7"/>
  </mergeCells>
  <pageMargins left="0.39" right="0.39" top="0.39" bottom="0.39" header="0" footer="0"/>
  <pageSetup paperSize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B50"/>
  <sheetViews>
    <sheetView rightToLeft="1" topLeftCell="A4" workbookViewId="0">
      <selection activeCell="R42" sqref="R42"/>
    </sheetView>
  </sheetViews>
  <sheetFormatPr defaultRowHeight="12.75"/>
  <cols>
    <col min="1" max="2" width="2.5703125" customWidth="1"/>
    <col min="3" max="3" width="23.42578125" customWidth="1"/>
    <col min="4" max="5" width="1.28515625" style="12" customWidth="1"/>
    <col min="6" max="6" width="11.7109375" style="13" customWidth="1"/>
    <col min="7" max="7" width="1.28515625" style="13" customWidth="1"/>
    <col min="8" max="8" width="17.7109375" style="13" bestFit="1" customWidth="1"/>
    <col min="9" max="9" width="1.28515625" style="13" customWidth="1"/>
    <col min="10" max="10" width="17.42578125" style="13" bestFit="1" customWidth="1"/>
    <col min="11" max="11" width="1.28515625" style="13" customWidth="1"/>
    <col min="12" max="12" width="12.140625" style="13" bestFit="1" customWidth="1"/>
    <col min="13" max="13" width="1.28515625" style="13" customWidth="1"/>
    <col min="14" max="14" width="16.140625" style="13" bestFit="1" customWidth="1"/>
    <col min="15" max="15" width="1.28515625" style="13" customWidth="1"/>
    <col min="16" max="16" width="11.85546875" style="13" bestFit="1" customWidth="1"/>
    <col min="17" max="17" width="1.28515625" style="13" customWidth="1"/>
    <col min="18" max="18" width="16" style="13" bestFit="1" customWidth="1"/>
    <col min="19" max="19" width="1.28515625" style="13" customWidth="1"/>
    <col min="20" max="20" width="13.5703125" style="13" bestFit="1" customWidth="1"/>
    <col min="21" max="21" width="1.28515625" style="13" customWidth="1"/>
    <col min="22" max="22" width="16.140625" style="13" bestFit="1" customWidth="1"/>
    <col min="23" max="23" width="1.28515625" style="13" customWidth="1"/>
    <col min="24" max="24" width="17.5703125" style="13" bestFit="1" customWidth="1"/>
    <col min="25" max="25" width="1.28515625" style="13" customWidth="1"/>
    <col min="26" max="26" width="17.7109375" style="13" bestFit="1" customWidth="1"/>
    <col min="27" max="27" width="1.28515625" style="13" customWidth="1"/>
    <col min="28" max="28" width="18.28515625" style="13" bestFit="1" customWidth="1"/>
    <col min="29" max="29" width="0.28515625" customWidth="1"/>
    <col min="31" max="31" width="18.5703125" customWidth="1"/>
  </cols>
  <sheetData>
    <row r="1" spans="1:28" ht="29.1" customHeight="1">
      <c r="A1" s="48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</row>
    <row r="2" spans="1:28" ht="21.75" customHeight="1">
      <c r="A2" s="48" t="s">
        <v>1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</row>
    <row r="3" spans="1:28" ht="21.75" customHeight="1">
      <c r="A3" s="48" t="s">
        <v>2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</row>
    <row r="4" spans="1:28" ht="14.45" customHeight="1">
      <c r="A4" s="1" t="s">
        <v>3</v>
      </c>
      <c r="B4" s="50" t="s">
        <v>4</v>
      </c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</row>
    <row r="5" spans="1:28" ht="14.45" customHeight="1">
      <c r="A5" s="50" t="s">
        <v>5</v>
      </c>
      <c r="B5" s="50"/>
      <c r="C5" s="50" t="s">
        <v>6</v>
      </c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</row>
    <row r="6" spans="1:28" ht="14.45" customHeight="1">
      <c r="F6" s="51" t="s">
        <v>7</v>
      </c>
      <c r="G6" s="51"/>
      <c r="H6" s="51"/>
      <c r="I6" s="51"/>
      <c r="J6" s="51"/>
      <c r="L6" s="51" t="s">
        <v>8</v>
      </c>
      <c r="M6" s="51"/>
      <c r="N6" s="51"/>
      <c r="O6" s="51"/>
      <c r="P6" s="51"/>
      <c r="Q6" s="51"/>
      <c r="R6" s="51"/>
      <c r="T6" s="51" t="s">
        <v>9</v>
      </c>
      <c r="U6" s="51"/>
      <c r="V6" s="51"/>
      <c r="W6" s="51"/>
      <c r="X6" s="51"/>
      <c r="Y6" s="51"/>
      <c r="Z6" s="51"/>
      <c r="AA6" s="51"/>
      <c r="AB6" s="51"/>
    </row>
    <row r="7" spans="1:28" ht="14.45" customHeight="1">
      <c r="F7" s="14"/>
      <c r="G7" s="14"/>
      <c r="H7" s="14"/>
      <c r="I7" s="14"/>
      <c r="J7" s="14"/>
      <c r="L7" s="52" t="s">
        <v>10</v>
      </c>
      <c r="M7" s="52"/>
      <c r="N7" s="52"/>
      <c r="O7" s="14"/>
      <c r="P7" s="52" t="s">
        <v>11</v>
      </c>
      <c r="Q7" s="52"/>
      <c r="R7" s="52"/>
      <c r="T7" s="14"/>
      <c r="U7" s="14"/>
      <c r="V7" s="14"/>
      <c r="W7" s="14"/>
      <c r="X7" s="14"/>
      <c r="Y7" s="14"/>
      <c r="Z7" s="14"/>
      <c r="AA7" s="14"/>
      <c r="AB7" s="14"/>
    </row>
    <row r="8" spans="1:28" ht="14.45" customHeight="1">
      <c r="A8" s="51" t="s">
        <v>12</v>
      </c>
      <c r="B8" s="51"/>
      <c r="C8" s="51"/>
      <c r="E8" s="51" t="s">
        <v>13</v>
      </c>
      <c r="F8" s="51"/>
      <c r="H8" s="2" t="s">
        <v>14</v>
      </c>
      <c r="J8" s="2" t="s">
        <v>15</v>
      </c>
      <c r="L8" s="4" t="s">
        <v>13</v>
      </c>
      <c r="M8" s="14"/>
      <c r="N8" s="4" t="s">
        <v>14</v>
      </c>
      <c r="P8" s="4" t="s">
        <v>13</v>
      </c>
      <c r="Q8" s="14"/>
      <c r="R8" s="4" t="s">
        <v>16</v>
      </c>
      <c r="T8" s="2" t="s">
        <v>13</v>
      </c>
      <c r="V8" s="2" t="s">
        <v>17</v>
      </c>
      <c r="X8" s="2" t="s">
        <v>14</v>
      </c>
      <c r="Z8" s="2" t="s">
        <v>15</v>
      </c>
      <c r="AB8" s="2" t="s">
        <v>18</v>
      </c>
    </row>
    <row r="9" spans="1:28" ht="21.75" customHeight="1">
      <c r="A9" s="53" t="s">
        <v>19</v>
      </c>
      <c r="B9" s="53"/>
      <c r="C9" s="53"/>
      <c r="E9" s="54">
        <v>36550000</v>
      </c>
      <c r="F9" s="54"/>
      <c r="H9" s="15">
        <v>128645200053</v>
      </c>
      <c r="J9" s="15">
        <v>178029384750</v>
      </c>
      <c r="L9" s="15">
        <v>44252471</v>
      </c>
      <c r="N9" s="15">
        <v>229937381846</v>
      </c>
      <c r="P9" s="15">
        <v>0</v>
      </c>
      <c r="R9" s="15">
        <v>0</v>
      </c>
      <c r="T9" s="15">
        <v>80802471</v>
      </c>
      <c r="V9" s="15">
        <v>5233</v>
      </c>
      <c r="X9" s="15">
        <v>358582581899</v>
      </c>
      <c r="Z9" s="15">
        <v>419520041996.66699</v>
      </c>
      <c r="AB9" s="16">
        <f t="shared" ref="AB9:AB14" si="0">Z9/7893062273547*100</f>
        <v>5.3150479174940326</v>
      </c>
    </row>
    <row r="10" spans="1:28" ht="21.75" customHeight="1">
      <c r="A10" s="55" t="s">
        <v>20</v>
      </c>
      <c r="B10" s="55"/>
      <c r="C10" s="55"/>
      <c r="E10" s="56">
        <v>42413355</v>
      </c>
      <c r="F10" s="56"/>
      <c r="H10" s="17">
        <v>143093565475</v>
      </c>
      <c r="J10" s="17">
        <v>174167072566.44501</v>
      </c>
      <c r="L10" s="17">
        <v>0</v>
      </c>
      <c r="N10" s="17">
        <v>0</v>
      </c>
      <c r="P10" s="17">
        <v>-1</v>
      </c>
      <c r="R10" s="17">
        <v>1</v>
      </c>
      <c r="T10" s="17">
        <v>42413354</v>
      </c>
      <c r="V10" s="17">
        <v>4131</v>
      </c>
      <c r="X10" s="17">
        <v>143093562101</v>
      </c>
      <c r="Z10" s="17">
        <v>173834170285.814</v>
      </c>
      <c r="AB10" s="28">
        <f t="shared" si="0"/>
        <v>2.2023666387177259</v>
      </c>
    </row>
    <row r="11" spans="1:28" ht="21.75" customHeight="1">
      <c r="A11" s="55" t="s">
        <v>21</v>
      </c>
      <c r="B11" s="55"/>
      <c r="C11" s="55"/>
      <c r="E11" s="56">
        <v>12754435</v>
      </c>
      <c r="F11" s="56"/>
      <c r="H11" s="17">
        <v>166966276020</v>
      </c>
      <c r="J11" s="17">
        <v>301369041076.297</v>
      </c>
      <c r="L11" s="17">
        <v>0</v>
      </c>
      <c r="N11" s="17">
        <v>0</v>
      </c>
      <c r="P11" s="17">
        <v>-12754435</v>
      </c>
      <c r="R11" s="17">
        <v>276179394144</v>
      </c>
      <c r="T11" s="17">
        <v>0</v>
      </c>
      <c r="V11" s="17">
        <v>0</v>
      </c>
      <c r="X11" s="17">
        <v>0</v>
      </c>
      <c r="Z11" s="17">
        <v>0</v>
      </c>
      <c r="AB11" s="28">
        <f t="shared" si="0"/>
        <v>0</v>
      </c>
    </row>
    <row r="12" spans="1:28" ht="21.75" customHeight="1">
      <c r="A12" s="55" t="s">
        <v>22</v>
      </c>
      <c r="B12" s="55"/>
      <c r="C12" s="55"/>
      <c r="E12" s="56">
        <v>1491158</v>
      </c>
      <c r="F12" s="56"/>
      <c r="H12" s="17">
        <v>269824202603</v>
      </c>
      <c r="J12" s="17">
        <v>422303170260.51001</v>
      </c>
      <c r="L12" s="17">
        <v>0</v>
      </c>
      <c r="N12" s="17">
        <v>0</v>
      </c>
      <c r="P12" s="17">
        <v>0</v>
      </c>
      <c r="R12" s="17">
        <v>0</v>
      </c>
      <c r="T12" s="17">
        <v>1491158</v>
      </c>
      <c r="V12" s="17">
        <v>299700</v>
      </c>
      <c r="X12" s="17">
        <v>269824202603</v>
      </c>
      <c r="Z12" s="17">
        <v>443391887187.09003</v>
      </c>
      <c r="AB12" s="28">
        <f t="shared" si="0"/>
        <v>5.6174887745797255</v>
      </c>
    </row>
    <row r="13" spans="1:28" ht="21.75" customHeight="1">
      <c r="A13" s="55" t="s">
        <v>23</v>
      </c>
      <c r="B13" s="55"/>
      <c r="C13" s="55"/>
      <c r="E13" s="56">
        <v>8614506</v>
      </c>
      <c r="F13" s="56"/>
      <c r="H13" s="17">
        <v>218067768572</v>
      </c>
      <c r="J13" s="17">
        <v>383547953583.74701</v>
      </c>
      <c r="L13" s="17">
        <v>0</v>
      </c>
      <c r="N13" s="17">
        <v>0</v>
      </c>
      <c r="P13" s="17">
        <v>0</v>
      </c>
      <c r="R13" s="17">
        <v>0</v>
      </c>
      <c r="T13" s="17">
        <v>8614506</v>
      </c>
      <c r="V13" s="17">
        <v>41670</v>
      </c>
      <c r="X13" s="17">
        <v>218067768572</v>
      </c>
      <c r="Z13" s="17">
        <v>356148578269.59302</v>
      </c>
      <c r="AB13" s="28">
        <f t="shared" si="0"/>
        <v>4.5121724107409866</v>
      </c>
    </row>
    <row r="14" spans="1:28" ht="21.75" customHeight="1">
      <c r="A14" s="55" t="s">
        <v>24</v>
      </c>
      <c r="B14" s="55"/>
      <c r="C14" s="55"/>
      <c r="E14" s="56">
        <v>66889439</v>
      </c>
      <c r="F14" s="56"/>
      <c r="H14" s="17">
        <v>387147409049</v>
      </c>
      <c r="J14" s="17">
        <v>486717390853.79401</v>
      </c>
      <c r="L14" s="17">
        <v>0</v>
      </c>
      <c r="N14" s="17">
        <v>0</v>
      </c>
      <c r="P14" s="17">
        <v>0</v>
      </c>
      <c r="R14" s="17">
        <v>0</v>
      </c>
      <c r="T14" s="17">
        <v>66889439</v>
      </c>
      <c r="V14" s="17">
        <v>8040</v>
      </c>
      <c r="X14" s="17">
        <v>387147409049</v>
      </c>
      <c r="Z14" s="17">
        <v>533569429506.95398</v>
      </c>
      <c r="AB14" s="28">
        <f t="shared" si="0"/>
        <v>6.7599799800791063</v>
      </c>
    </row>
    <row r="15" spans="1:28" ht="21.75" customHeight="1">
      <c r="A15" s="55" t="s">
        <v>25</v>
      </c>
      <c r="B15" s="55"/>
      <c r="C15" s="55"/>
      <c r="E15" s="56">
        <v>17300000</v>
      </c>
      <c r="F15" s="56"/>
      <c r="H15" s="17">
        <v>93731616851</v>
      </c>
      <c r="J15" s="17">
        <v>116424130050</v>
      </c>
      <c r="L15" s="17">
        <v>0</v>
      </c>
      <c r="N15" s="17">
        <v>0</v>
      </c>
      <c r="P15" s="17">
        <v>0</v>
      </c>
      <c r="R15" s="17">
        <v>0</v>
      </c>
      <c r="T15" s="17">
        <v>17300000</v>
      </c>
      <c r="V15" s="17">
        <v>7180</v>
      </c>
      <c r="X15" s="17">
        <v>93731616851</v>
      </c>
      <c r="Z15" s="17">
        <v>123238920100</v>
      </c>
      <c r="AB15" s="28">
        <f t="shared" ref="AB15:AB42" si="1">Z15/7893062273547*100</f>
        <v>1.5613575039566823</v>
      </c>
    </row>
    <row r="16" spans="1:28" ht="21.75" customHeight="1">
      <c r="A16" s="55" t="s">
        <v>26</v>
      </c>
      <c r="B16" s="55"/>
      <c r="C16" s="55"/>
      <c r="E16" s="56">
        <v>15130132</v>
      </c>
      <c r="F16" s="56"/>
      <c r="H16" s="17">
        <v>200660561053</v>
      </c>
      <c r="J16" s="17">
        <v>182737308732.39001</v>
      </c>
      <c r="L16" s="17">
        <v>0</v>
      </c>
      <c r="N16" s="17">
        <v>0</v>
      </c>
      <c r="P16" s="17">
        <v>0</v>
      </c>
      <c r="R16" s="17">
        <v>0</v>
      </c>
      <c r="T16" s="17">
        <v>15130132</v>
      </c>
      <c r="V16" s="17">
        <v>12070</v>
      </c>
      <c r="X16" s="17">
        <v>200660561053</v>
      </c>
      <c r="Z16" s="17">
        <v>181187120798.06601</v>
      </c>
      <c r="AB16" s="28">
        <f t="shared" si="1"/>
        <v>2.2955237716203118</v>
      </c>
    </row>
    <row r="17" spans="1:28" ht="21.75" customHeight="1">
      <c r="A17" s="55" t="s">
        <v>27</v>
      </c>
      <c r="B17" s="55"/>
      <c r="C17" s="55"/>
      <c r="E17" s="56">
        <v>11759585</v>
      </c>
      <c r="F17" s="56"/>
      <c r="H17" s="17">
        <v>36780900007</v>
      </c>
      <c r="J17" s="17">
        <v>31094377148.205002</v>
      </c>
      <c r="L17" s="17">
        <v>0</v>
      </c>
      <c r="N17" s="17">
        <v>0</v>
      </c>
      <c r="P17" s="17">
        <v>-11759585</v>
      </c>
      <c r="R17" s="17">
        <v>0</v>
      </c>
      <c r="T17" s="17">
        <v>0</v>
      </c>
      <c r="V17" s="17">
        <v>0</v>
      </c>
      <c r="X17" s="17">
        <v>0</v>
      </c>
      <c r="Z17" s="17">
        <v>0</v>
      </c>
      <c r="AB17" s="28">
        <f t="shared" si="1"/>
        <v>0</v>
      </c>
    </row>
    <row r="18" spans="1:28" ht="21.75" customHeight="1">
      <c r="A18" s="55" t="s">
        <v>28</v>
      </c>
      <c r="B18" s="55"/>
      <c r="C18" s="55"/>
      <c r="E18" s="56">
        <v>19000000</v>
      </c>
      <c r="F18" s="56"/>
      <c r="H18" s="17">
        <v>159698620800</v>
      </c>
      <c r="J18" s="17">
        <v>179803764000</v>
      </c>
      <c r="L18" s="17">
        <v>0</v>
      </c>
      <c r="N18" s="17">
        <v>0</v>
      </c>
      <c r="P18" s="17">
        <v>0</v>
      </c>
      <c r="R18" s="17">
        <v>0</v>
      </c>
      <c r="T18" s="17">
        <v>19000000</v>
      </c>
      <c r="V18" s="17">
        <v>9160</v>
      </c>
      <c r="X18" s="17">
        <v>159698620800</v>
      </c>
      <c r="Z18" s="17">
        <v>172673786000</v>
      </c>
      <c r="AB18" s="28">
        <f t="shared" si="1"/>
        <v>2.1876653194375915</v>
      </c>
    </row>
    <row r="19" spans="1:28" ht="21.75" customHeight="1">
      <c r="A19" s="55" t="s">
        <v>29</v>
      </c>
      <c r="B19" s="55"/>
      <c r="C19" s="55"/>
      <c r="E19" s="56">
        <v>30897544</v>
      </c>
      <c r="F19" s="56"/>
      <c r="H19" s="17">
        <v>210849126377</v>
      </c>
      <c r="J19" s="17">
        <v>340922110106.52002</v>
      </c>
      <c r="L19" s="17">
        <v>0</v>
      </c>
      <c r="N19" s="17">
        <v>0</v>
      </c>
      <c r="P19" s="17">
        <v>0</v>
      </c>
      <c r="R19" s="17">
        <v>0</v>
      </c>
      <c r="T19" s="17">
        <v>30897544</v>
      </c>
      <c r="V19" s="17">
        <v>9570</v>
      </c>
      <c r="X19" s="17">
        <v>210849126377</v>
      </c>
      <c r="Z19" s="17">
        <v>293368333535.77197</v>
      </c>
      <c r="AB19" s="28">
        <f t="shared" si="1"/>
        <v>3.7167872666984234</v>
      </c>
    </row>
    <row r="20" spans="1:28" ht="21.75" customHeight="1">
      <c r="A20" s="55" t="s">
        <v>30</v>
      </c>
      <c r="B20" s="55"/>
      <c r="C20" s="55"/>
      <c r="E20" s="56">
        <v>29116440</v>
      </c>
      <c r="F20" s="56"/>
      <c r="H20" s="17">
        <v>206703889080</v>
      </c>
      <c r="J20" s="17">
        <v>205496699992.20001</v>
      </c>
      <c r="L20" s="17">
        <v>0</v>
      </c>
      <c r="N20" s="17">
        <v>0</v>
      </c>
      <c r="P20" s="17">
        <v>0</v>
      </c>
      <c r="R20" s="17">
        <v>0</v>
      </c>
      <c r="T20" s="17">
        <v>29116440</v>
      </c>
      <c r="V20" s="17">
        <v>6980</v>
      </c>
      <c r="X20" s="17">
        <v>206703889080</v>
      </c>
      <c r="Z20" s="17">
        <v>201637374103.07999</v>
      </c>
      <c r="AB20" s="28">
        <f t="shared" si="1"/>
        <v>2.5546152699042093</v>
      </c>
    </row>
    <row r="21" spans="1:28" ht="21.75" customHeight="1">
      <c r="A21" s="55" t="s">
        <v>31</v>
      </c>
      <c r="B21" s="55"/>
      <c r="C21" s="55"/>
      <c r="E21" s="56">
        <v>53573515</v>
      </c>
      <c r="F21" s="56"/>
      <c r="H21" s="17">
        <v>315456580249</v>
      </c>
      <c r="J21" s="17">
        <v>374913458203.67999</v>
      </c>
      <c r="L21" s="17">
        <v>5286860</v>
      </c>
      <c r="N21" s="17">
        <v>0</v>
      </c>
      <c r="P21" s="17">
        <v>0</v>
      </c>
      <c r="R21" s="17">
        <v>0</v>
      </c>
      <c r="T21" s="17">
        <v>58860375</v>
      </c>
      <c r="V21" s="17">
        <v>4294</v>
      </c>
      <c r="X21" s="17">
        <v>224673263759</v>
      </c>
      <c r="Z21" s="17">
        <v>250762390615.53799</v>
      </c>
      <c r="AB21" s="28">
        <f t="shared" si="1"/>
        <v>3.1769974938111045</v>
      </c>
    </row>
    <row r="22" spans="1:28" ht="21.75" customHeight="1">
      <c r="A22" s="55" t="s">
        <v>32</v>
      </c>
      <c r="B22" s="55"/>
      <c r="C22" s="55"/>
      <c r="E22" s="56">
        <v>26282424</v>
      </c>
      <c r="F22" s="56"/>
      <c r="H22" s="17">
        <v>463987037790</v>
      </c>
      <c r="J22" s="17">
        <v>399728466731.15997</v>
      </c>
      <c r="L22" s="17">
        <v>0</v>
      </c>
      <c r="N22" s="17">
        <v>0</v>
      </c>
      <c r="P22" s="17">
        <v>0</v>
      </c>
      <c r="R22" s="17">
        <v>0</v>
      </c>
      <c r="T22" s="17">
        <v>26282424</v>
      </c>
      <c r="V22" s="17">
        <v>16050</v>
      </c>
      <c r="X22" s="17">
        <v>463987037790</v>
      </c>
      <c r="Z22" s="17">
        <v>418521516894.17999</v>
      </c>
      <c r="AB22" s="28">
        <f t="shared" si="1"/>
        <v>5.3023972495038221</v>
      </c>
    </row>
    <row r="23" spans="1:28" ht="21.75" customHeight="1">
      <c r="A23" s="55" t="s">
        <v>33</v>
      </c>
      <c r="B23" s="55"/>
      <c r="C23" s="55"/>
      <c r="E23" s="56">
        <v>10359466</v>
      </c>
      <c r="F23" s="56"/>
      <c r="H23" s="17">
        <v>159588547703</v>
      </c>
      <c r="J23" s="17">
        <v>175063062014.10001</v>
      </c>
      <c r="L23" s="17">
        <v>0</v>
      </c>
      <c r="N23" s="17">
        <v>0</v>
      </c>
      <c r="P23" s="17">
        <v>0</v>
      </c>
      <c r="R23" s="17">
        <v>0</v>
      </c>
      <c r="T23" s="17">
        <v>10359466</v>
      </c>
      <c r="V23" s="17">
        <v>18200</v>
      </c>
      <c r="X23" s="17">
        <v>159588547703</v>
      </c>
      <c r="Z23" s="17">
        <v>187062224292.57999</v>
      </c>
      <c r="AB23" s="28">
        <f t="shared" si="1"/>
        <v>2.3699575375137334</v>
      </c>
    </row>
    <row r="24" spans="1:28" ht="21.75" customHeight="1">
      <c r="A24" s="55" t="s">
        <v>34</v>
      </c>
      <c r="B24" s="55"/>
      <c r="C24" s="55"/>
      <c r="E24" s="56">
        <v>2535127</v>
      </c>
      <c r="F24" s="56"/>
      <c r="H24" s="17">
        <v>147918431557</v>
      </c>
      <c r="J24" s="17">
        <v>360870156790.91998</v>
      </c>
      <c r="L24" s="17">
        <v>0</v>
      </c>
      <c r="N24" s="17">
        <v>0</v>
      </c>
      <c r="P24" s="17">
        <v>0</v>
      </c>
      <c r="R24" s="17">
        <v>0</v>
      </c>
      <c r="T24" s="17">
        <v>2535127</v>
      </c>
      <c r="V24" s="17">
        <v>136210</v>
      </c>
      <c r="X24" s="17">
        <v>147918431557</v>
      </c>
      <c r="Z24" s="17">
        <v>342598967927.94</v>
      </c>
      <c r="AB24" s="28">
        <f t="shared" si="1"/>
        <v>4.3405076009109225</v>
      </c>
    </row>
    <row r="25" spans="1:28" ht="21.75" customHeight="1">
      <c r="A25" s="55" t="s">
        <v>35</v>
      </c>
      <c r="B25" s="55"/>
      <c r="C25" s="55"/>
      <c r="E25" s="56">
        <v>1440000</v>
      </c>
      <c r="F25" s="56"/>
      <c r="H25" s="17">
        <v>104449661240</v>
      </c>
      <c r="J25" s="17">
        <v>194245322400</v>
      </c>
      <c r="L25" s="17">
        <v>0</v>
      </c>
      <c r="N25" s="17">
        <v>0</v>
      </c>
      <c r="P25" s="17">
        <v>0</v>
      </c>
      <c r="R25" s="17">
        <v>0</v>
      </c>
      <c r="T25" s="17">
        <v>1440000</v>
      </c>
      <c r="V25" s="17">
        <v>126080</v>
      </c>
      <c r="X25" s="17">
        <v>104449661240</v>
      </c>
      <c r="Z25" s="17">
        <v>180129991680</v>
      </c>
      <c r="AB25" s="28">
        <f t="shared" si="1"/>
        <v>2.2821306286115597</v>
      </c>
    </row>
    <row r="26" spans="1:28" ht="21.75" customHeight="1">
      <c r="A26" s="55" t="s">
        <v>36</v>
      </c>
      <c r="B26" s="55"/>
      <c r="C26" s="55"/>
      <c r="E26" s="56">
        <v>46317973</v>
      </c>
      <c r="F26" s="56"/>
      <c r="H26" s="17">
        <v>121823189307</v>
      </c>
      <c r="J26" s="17">
        <v>166719461820.61401</v>
      </c>
      <c r="L26" s="17">
        <v>2855517</v>
      </c>
      <c r="N26" s="17">
        <v>10489609947</v>
      </c>
      <c r="P26" s="17">
        <v>0</v>
      </c>
      <c r="R26" s="17">
        <v>0</v>
      </c>
      <c r="T26" s="17">
        <v>49173490</v>
      </c>
      <c r="V26" s="17">
        <v>3649</v>
      </c>
      <c r="X26" s="17">
        <v>132312799254</v>
      </c>
      <c r="Z26" s="17">
        <v>178025507599.672</v>
      </c>
      <c r="AB26" s="28">
        <f t="shared" si="1"/>
        <v>2.255468174833879</v>
      </c>
    </row>
    <row r="27" spans="1:28" ht="21.75" customHeight="1">
      <c r="A27" s="55" t="s">
        <v>37</v>
      </c>
      <c r="B27" s="55"/>
      <c r="C27" s="55"/>
      <c r="E27" s="56">
        <v>14456055</v>
      </c>
      <c r="F27" s="56"/>
      <c r="H27" s="17">
        <v>166209208465</v>
      </c>
      <c r="J27" s="17">
        <v>217562427897.435</v>
      </c>
      <c r="L27" s="17">
        <v>0</v>
      </c>
      <c r="N27" s="17">
        <v>0</v>
      </c>
      <c r="P27" s="17">
        <v>0</v>
      </c>
      <c r="R27" s="17">
        <v>0</v>
      </c>
      <c r="T27" s="17">
        <v>14456055</v>
      </c>
      <c r="V27" s="17">
        <v>14210</v>
      </c>
      <c r="X27" s="17">
        <v>166209208465</v>
      </c>
      <c r="Z27" s="17">
        <v>203807990298.832</v>
      </c>
      <c r="AB27" s="28">
        <f t="shared" si="1"/>
        <v>2.5821155748622311</v>
      </c>
    </row>
    <row r="28" spans="1:28" ht="21.75" customHeight="1">
      <c r="A28" s="55" t="s">
        <v>38</v>
      </c>
      <c r="B28" s="55"/>
      <c r="C28" s="55"/>
      <c r="E28" s="56">
        <v>172417682</v>
      </c>
      <c r="F28" s="56"/>
      <c r="H28" s="17">
        <v>441870158321</v>
      </c>
      <c r="J28" s="17">
        <v>475098060707.70099</v>
      </c>
      <c r="L28" s="17">
        <v>13000000</v>
      </c>
      <c r="N28" s="17">
        <v>39730865928</v>
      </c>
      <c r="P28" s="17">
        <v>0</v>
      </c>
      <c r="R28" s="17">
        <v>0</v>
      </c>
      <c r="T28" s="17">
        <v>185417682</v>
      </c>
      <c r="V28" s="17">
        <v>3070</v>
      </c>
      <c r="X28" s="17">
        <v>481601024249</v>
      </c>
      <c r="Z28" s="17">
        <v>564763810312.64099</v>
      </c>
      <c r="AB28" s="28">
        <f t="shared" si="1"/>
        <v>7.1551926329709081</v>
      </c>
    </row>
    <row r="29" spans="1:28" ht="21.75" customHeight="1">
      <c r="A29" s="55" t="s">
        <v>39</v>
      </c>
      <c r="B29" s="55"/>
      <c r="C29" s="55"/>
      <c r="E29" s="56">
        <v>14040447</v>
      </c>
      <c r="F29" s="56"/>
      <c r="H29" s="17">
        <v>123902183684</v>
      </c>
      <c r="J29" s="17">
        <v>117517151385.74699</v>
      </c>
      <c r="L29" s="17">
        <v>0</v>
      </c>
      <c r="N29" s="17">
        <v>0</v>
      </c>
      <c r="P29" s="17">
        <v>0</v>
      </c>
      <c r="R29" s="17">
        <v>0</v>
      </c>
      <c r="T29" s="17">
        <v>14040447</v>
      </c>
      <c r="V29" s="17">
        <v>7720</v>
      </c>
      <c r="X29" s="17">
        <v>123902183684</v>
      </c>
      <c r="Z29" s="17">
        <v>107541371670.90601</v>
      </c>
      <c r="AB29" s="28">
        <f t="shared" si="1"/>
        <v>1.3624797061505869</v>
      </c>
    </row>
    <row r="30" spans="1:28" ht="21.75" customHeight="1">
      <c r="A30" s="55" t="s">
        <v>40</v>
      </c>
      <c r="B30" s="55"/>
      <c r="C30" s="55"/>
      <c r="E30" s="56">
        <v>11563426</v>
      </c>
      <c r="F30" s="56"/>
      <c r="H30" s="17">
        <v>155858499453</v>
      </c>
      <c r="J30" s="17">
        <v>156096988695.77399</v>
      </c>
      <c r="L30" s="17">
        <v>0</v>
      </c>
      <c r="N30" s="17">
        <v>0</v>
      </c>
      <c r="P30" s="17">
        <v>-11563426</v>
      </c>
      <c r="R30" s="17">
        <v>157773273624</v>
      </c>
      <c r="T30" s="17">
        <v>0</v>
      </c>
      <c r="V30" s="17">
        <v>0</v>
      </c>
      <c r="X30" s="17">
        <v>0</v>
      </c>
      <c r="Z30" s="17">
        <v>0</v>
      </c>
      <c r="AB30" s="28">
        <f t="shared" si="1"/>
        <v>0</v>
      </c>
    </row>
    <row r="31" spans="1:28" ht="21.75" customHeight="1">
      <c r="A31" s="55" t="s">
        <v>41</v>
      </c>
      <c r="B31" s="55"/>
      <c r="C31" s="55"/>
      <c r="E31" s="56">
        <v>101200000</v>
      </c>
      <c r="F31" s="56"/>
      <c r="H31" s="17">
        <v>210449371537</v>
      </c>
      <c r="J31" s="17">
        <v>170211579120</v>
      </c>
      <c r="L31" s="17">
        <v>0</v>
      </c>
      <c r="N31" s="17">
        <v>0</v>
      </c>
      <c r="P31" s="17">
        <v>0</v>
      </c>
      <c r="R31" s="17">
        <v>0</v>
      </c>
      <c r="T31" s="17">
        <v>101200000</v>
      </c>
      <c r="V31" s="17">
        <v>1635</v>
      </c>
      <c r="X31" s="17">
        <v>210449371537</v>
      </c>
      <c r="Z31" s="17">
        <v>164163123300</v>
      </c>
      <c r="AB31" s="28">
        <f t="shared" si="1"/>
        <v>2.0798407210111627</v>
      </c>
    </row>
    <row r="32" spans="1:28" ht="21.75" customHeight="1">
      <c r="A32" s="55" t="s">
        <v>42</v>
      </c>
      <c r="B32" s="55"/>
      <c r="C32" s="55"/>
      <c r="E32" s="56">
        <v>19238020</v>
      </c>
      <c r="F32" s="56"/>
      <c r="H32" s="17">
        <v>218877826328</v>
      </c>
      <c r="J32" s="17">
        <v>302152149739.79999</v>
      </c>
      <c r="L32" s="17">
        <v>0</v>
      </c>
      <c r="N32" s="17">
        <v>0</v>
      </c>
      <c r="P32" s="17">
        <v>0</v>
      </c>
      <c r="R32" s="17">
        <v>0</v>
      </c>
      <c r="T32" s="17">
        <v>19238020</v>
      </c>
      <c r="V32" s="17">
        <v>16540</v>
      </c>
      <c r="X32" s="17">
        <v>218877826328</v>
      </c>
      <c r="Z32" s="17">
        <v>315699005521.21997</v>
      </c>
      <c r="AB32" s="28">
        <f t="shared" si="1"/>
        <v>3.9997024548920797</v>
      </c>
    </row>
    <row r="33" spans="1:28" ht="21.75" customHeight="1">
      <c r="A33" s="55" t="s">
        <v>43</v>
      </c>
      <c r="B33" s="55"/>
      <c r="C33" s="55"/>
      <c r="E33" s="56">
        <v>71378936</v>
      </c>
      <c r="F33" s="56"/>
      <c r="H33" s="17">
        <v>359063963601</v>
      </c>
      <c r="J33" s="17">
        <v>562667054453.24402</v>
      </c>
      <c r="L33" s="17">
        <v>0</v>
      </c>
      <c r="N33" s="17">
        <v>0</v>
      </c>
      <c r="P33" s="17">
        <v>0</v>
      </c>
      <c r="R33" s="17">
        <v>0</v>
      </c>
      <c r="T33" s="17">
        <v>71378936</v>
      </c>
      <c r="V33" s="17">
        <v>8720</v>
      </c>
      <c r="X33" s="17">
        <v>359063963601</v>
      </c>
      <c r="Z33" s="17">
        <v>617538290992.92798</v>
      </c>
      <c r="AB33" s="28">
        <f t="shared" si="1"/>
        <v>7.8238112102898354</v>
      </c>
    </row>
    <row r="34" spans="1:28" ht="21.75" customHeight="1">
      <c r="A34" s="55" t="s">
        <v>44</v>
      </c>
      <c r="B34" s="55"/>
      <c r="C34" s="55"/>
      <c r="E34" s="56">
        <v>13157782</v>
      </c>
      <c r="F34" s="56"/>
      <c r="H34" s="17">
        <v>203275272296</v>
      </c>
      <c r="J34" s="17">
        <v>211626199929.078</v>
      </c>
      <c r="L34" s="17">
        <v>0</v>
      </c>
      <c r="N34" s="17">
        <v>0</v>
      </c>
      <c r="P34" s="17">
        <v>0</v>
      </c>
      <c r="R34" s="17">
        <v>0</v>
      </c>
      <c r="T34" s="17">
        <v>13157782</v>
      </c>
      <c r="V34" s="17">
        <v>17590</v>
      </c>
      <c r="X34" s="17">
        <v>203275272296</v>
      </c>
      <c r="Z34" s="17">
        <v>229628539104.767</v>
      </c>
      <c r="AB34" s="28">
        <f t="shared" si="1"/>
        <v>2.909245247872295</v>
      </c>
    </row>
    <row r="35" spans="1:28" ht="21.75" customHeight="1">
      <c r="A35" s="55" t="s">
        <v>45</v>
      </c>
      <c r="B35" s="55"/>
      <c r="C35" s="55"/>
      <c r="E35" s="56">
        <v>26122298</v>
      </c>
      <c r="F35" s="56"/>
      <c r="H35" s="17">
        <v>275376795916</v>
      </c>
      <c r="J35" s="17">
        <v>331077596667.97498</v>
      </c>
      <c r="L35" s="17">
        <v>0</v>
      </c>
      <c r="N35" s="17">
        <v>0</v>
      </c>
      <c r="P35" s="17">
        <v>0</v>
      </c>
      <c r="R35" s="17">
        <v>0</v>
      </c>
      <c r="T35" s="17">
        <v>26122298</v>
      </c>
      <c r="V35" s="17">
        <v>13330</v>
      </c>
      <c r="X35" s="17">
        <v>275376795916</v>
      </c>
      <c r="Z35" s="17">
        <v>345476782016.13098</v>
      </c>
      <c r="AB35" s="28">
        <f t="shared" si="1"/>
        <v>4.3769676463084579</v>
      </c>
    </row>
    <row r="36" spans="1:28" ht="21.75" customHeight="1">
      <c r="A36" s="55" t="s">
        <v>46</v>
      </c>
      <c r="B36" s="55"/>
      <c r="C36" s="55"/>
      <c r="E36" s="56">
        <v>25492637</v>
      </c>
      <c r="F36" s="56"/>
      <c r="H36" s="17">
        <v>106801215892</v>
      </c>
      <c r="J36" s="17">
        <v>99336546760</v>
      </c>
      <c r="L36" s="17">
        <v>11759585</v>
      </c>
      <c r="N36" s="17">
        <v>0</v>
      </c>
      <c r="P36" s="17">
        <v>0</v>
      </c>
      <c r="R36" s="17">
        <v>0</v>
      </c>
      <c r="T36" s="17">
        <v>37252222</v>
      </c>
      <c r="V36" s="17">
        <v>3511</v>
      </c>
      <c r="X36" s="17">
        <v>155341700899</v>
      </c>
      <c r="Z36" s="17">
        <v>129765829913.17999</v>
      </c>
      <c r="AB36" s="28">
        <f t="shared" si="1"/>
        <v>1.6440492348334859</v>
      </c>
    </row>
    <row r="37" spans="1:28" ht="21.75" customHeight="1">
      <c r="A37" s="55" t="s">
        <v>47</v>
      </c>
      <c r="B37" s="55"/>
      <c r="C37" s="55"/>
      <c r="E37" s="56">
        <v>14707675</v>
      </c>
      <c r="F37" s="56"/>
      <c r="H37" s="17">
        <v>127003086221</v>
      </c>
      <c r="J37" s="17">
        <v>107604409496.39999</v>
      </c>
      <c r="L37" s="17">
        <v>0</v>
      </c>
      <c r="N37" s="17">
        <v>0</v>
      </c>
      <c r="P37" s="17">
        <v>0</v>
      </c>
      <c r="R37" s="17">
        <v>0</v>
      </c>
      <c r="T37" s="17">
        <v>14707675</v>
      </c>
      <c r="V37" s="17">
        <v>7090</v>
      </c>
      <c r="X37" s="17">
        <v>127003086221</v>
      </c>
      <c r="Z37" s="17">
        <v>103458838036.36301</v>
      </c>
      <c r="AB37" s="28">
        <f t="shared" si="1"/>
        <v>1.3107566423629706</v>
      </c>
    </row>
    <row r="38" spans="1:28" ht="21.75" customHeight="1">
      <c r="A38" s="55" t="s">
        <v>48</v>
      </c>
      <c r="B38" s="55"/>
      <c r="C38" s="55"/>
      <c r="E38" s="56">
        <v>13553593</v>
      </c>
      <c r="F38" s="56"/>
      <c r="H38" s="17">
        <v>47381678709</v>
      </c>
      <c r="J38" s="17">
        <v>52867852353.354599</v>
      </c>
      <c r="L38" s="17">
        <v>0</v>
      </c>
      <c r="N38" s="17">
        <v>0</v>
      </c>
      <c r="P38" s="17">
        <v>0</v>
      </c>
      <c r="R38" s="17">
        <v>0</v>
      </c>
      <c r="T38" s="17">
        <v>13553593</v>
      </c>
      <c r="V38" s="17">
        <v>4626</v>
      </c>
      <c r="X38" s="17">
        <v>47381678709</v>
      </c>
      <c r="Z38" s="17">
        <v>62206734671</v>
      </c>
      <c r="AB38" s="28">
        <f t="shared" si="1"/>
        <v>0.78811914204048739</v>
      </c>
    </row>
    <row r="39" spans="1:28" ht="21.75" customHeight="1">
      <c r="A39" s="55" t="s">
        <v>49</v>
      </c>
      <c r="B39" s="55"/>
      <c r="C39" s="55"/>
      <c r="E39" s="56">
        <v>10200</v>
      </c>
      <c r="F39" s="56"/>
      <c r="H39" s="17">
        <v>698446832</v>
      </c>
      <c r="J39" s="17">
        <v>465323353.82999998</v>
      </c>
      <c r="L39" s="17">
        <v>0</v>
      </c>
      <c r="N39" s="17">
        <v>0</v>
      </c>
      <c r="P39" s="17">
        <v>0</v>
      </c>
      <c r="R39" s="17">
        <v>0</v>
      </c>
      <c r="T39" s="17">
        <v>10200</v>
      </c>
      <c r="V39" s="17">
        <v>45893</v>
      </c>
      <c r="X39" s="17">
        <v>698446833</v>
      </c>
      <c r="Z39" s="17">
        <v>464433947.49000001</v>
      </c>
      <c r="AB39" s="28">
        <f t="shared" si="1"/>
        <v>5.8840780852130762E-3</v>
      </c>
    </row>
    <row r="40" spans="1:28" ht="21.75" customHeight="1">
      <c r="A40" s="55" t="s">
        <v>50</v>
      </c>
      <c r="B40" s="55"/>
      <c r="C40" s="55"/>
      <c r="E40" s="56">
        <v>0</v>
      </c>
      <c r="F40" s="56"/>
      <c r="H40" s="17">
        <v>0</v>
      </c>
      <c r="J40" s="17">
        <v>0</v>
      </c>
      <c r="L40" s="17">
        <v>32249846</v>
      </c>
      <c r="N40" s="17">
        <v>0</v>
      </c>
      <c r="P40" s="17">
        <v>0</v>
      </c>
      <c r="R40" s="17">
        <v>0</v>
      </c>
      <c r="T40" s="17">
        <v>32249846</v>
      </c>
      <c r="V40" s="17">
        <v>3294</v>
      </c>
      <c r="X40" s="17">
        <v>90783316490</v>
      </c>
      <c r="Z40" s="17">
        <v>105397079432</v>
      </c>
      <c r="AB40" s="28">
        <f t="shared" si="1"/>
        <v>1.3353129087202356</v>
      </c>
    </row>
    <row r="41" spans="1:28" ht="21.75" customHeight="1">
      <c r="A41" s="55" t="s">
        <v>51</v>
      </c>
      <c r="B41" s="55"/>
      <c r="C41" s="55"/>
      <c r="E41" s="56">
        <v>0</v>
      </c>
      <c r="F41" s="56"/>
      <c r="H41" s="17">
        <v>0</v>
      </c>
      <c r="J41" s="17">
        <v>0</v>
      </c>
      <c r="L41" s="17">
        <v>29114724</v>
      </c>
      <c r="N41" s="17">
        <v>127114215720</v>
      </c>
      <c r="P41" s="17">
        <v>0</v>
      </c>
      <c r="R41" s="17">
        <v>0</v>
      </c>
      <c r="T41" s="17">
        <v>29114724</v>
      </c>
      <c r="V41" s="17">
        <v>4361</v>
      </c>
      <c r="X41" s="17">
        <v>127114215720</v>
      </c>
      <c r="Z41" s="17">
        <v>125972602269.793</v>
      </c>
      <c r="AB41" s="28">
        <f t="shared" si="1"/>
        <v>1.5959914910589346</v>
      </c>
    </row>
    <row r="42" spans="1:28" ht="21.75" customHeight="1">
      <c r="A42" s="57" t="s">
        <v>52</v>
      </c>
      <c r="B42" s="57"/>
      <c r="C42" s="57"/>
      <c r="D42" s="24"/>
      <c r="E42" s="56">
        <v>0</v>
      </c>
      <c r="F42" s="56"/>
      <c r="H42" s="18">
        <v>0</v>
      </c>
      <c r="J42" s="18">
        <v>0</v>
      </c>
      <c r="L42" s="17">
        <v>720000</v>
      </c>
      <c r="N42" s="18">
        <v>7098439536</v>
      </c>
      <c r="P42" s="17">
        <v>-360000</v>
      </c>
      <c r="R42" s="18">
        <v>4653977271</v>
      </c>
      <c r="T42" s="17">
        <v>360000</v>
      </c>
      <c r="V42" s="17">
        <v>13420</v>
      </c>
      <c r="X42" s="18">
        <v>3549219767</v>
      </c>
      <c r="Z42" s="18">
        <v>4793275080</v>
      </c>
      <c r="AB42" s="19">
        <f t="shared" si="1"/>
        <v>6.0727698754693707E-2</v>
      </c>
    </row>
    <row r="43" spans="1:28" ht="21.75" customHeight="1">
      <c r="A43" s="58" t="s">
        <v>53</v>
      </c>
      <c r="B43" s="58"/>
      <c r="C43" s="58"/>
      <c r="D43" s="58"/>
      <c r="F43" s="17"/>
      <c r="H43" s="20">
        <f>SUM(H9:H42)</f>
        <v>5972160291041</v>
      </c>
      <c r="J43" s="20">
        <f>SUM(J9:J42)</f>
        <v>7478435671640.9219</v>
      </c>
      <c r="L43" s="17"/>
      <c r="N43" s="20">
        <v>414370512977</v>
      </c>
      <c r="P43" s="17"/>
      <c r="R43" s="20">
        <v>438606645040</v>
      </c>
      <c r="T43" s="17"/>
      <c r="V43" s="17"/>
      <c r="X43" s="20">
        <f>SUM(X9:X42)</f>
        <v>6071916390403</v>
      </c>
      <c r="Z43" s="20">
        <f>SUM(Z9:Z42)</f>
        <v>7536347947360.1963</v>
      </c>
      <c r="AB43" s="21">
        <f>SUM(AB9:AB42)</f>
        <v>95.480659928627404</v>
      </c>
    </row>
    <row r="45" spans="1:28">
      <c r="H45" s="25"/>
    </row>
    <row r="46" spans="1:28">
      <c r="H46" s="25"/>
    </row>
    <row r="47" spans="1:28">
      <c r="X47" s="25"/>
    </row>
    <row r="48" spans="1:28">
      <c r="X48" s="25"/>
      <c r="Z48" s="25"/>
    </row>
    <row r="49" spans="8:26">
      <c r="H49" s="25"/>
      <c r="X49" s="25"/>
    </row>
    <row r="50" spans="8:26">
      <c r="Z50" s="25"/>
    </row>
  </sheetData>
  <mergeCells count="82">
    <mergeCell ref="A41:C41"/>
    <mergeCell ref="E41:F41"/>
    <mergeCell ref="A42:C42"/>
    <mergeCell ref="E42:F42"/>
    <mergeCell ref="A43:D43"/>
    <mergeCell ref="A38:C38"/>
    <mergeCell ref="E38:F38"/>
    <mergeCell ref="A39:C39"/>
    <mergeCell ref="E39:F39"/>
    <mergeCell ref="A40:C40"/>
    <mergeCell ref="E40:F40"/>
    <mergeCell ref="A35:C35"/>
    <mergeCell ref="E35:F35"/>
    <mergeCell ref="A36:C36"/>
    <mergeCell ref="E36:F36"/>
    <mergeCell ref="A37:C37"/>
    <mergeCell ref="E37:F37"/>
    <mergeCell ref="A32:C32"/>
    <mergeCell ref="E32:F32"/>
    <mergeCell ref="A33:C33"/>
    <mergeCell ref="E33:F33"/>
    <mergeCell ref="A34:C34"/>
    <mergeCell ref="E34:F34"/>
    <mergeCell ref="A29:C29"/>
    <mergeCell ref="E29:F29"/>
    <mergeCell ref="A30:C30"/>
    <mergeCell ref="E30:F30"/>
    <mergeCell ref="A31:C31"/>
    <mergeCell ref="E31:F31"/>
    <mergeCell ref="A26:C26"/>
    <mergeCell ref="E26:F26"/>
    <mergeCell ref="A27:C27"/>
    <mergeCell ref="E27:F27"/>
    <mergeCell ref="A28:C28"/>
    <mergeCell ref="E28:F28"/>
    <mergeCell ref="A23:C23"/>
    <mergeCell ref="E23:F23"/>
    <mergeCell ref="A24:C24"/>
    <mergeCell ref="E24:F24"/>
    <mergeCell ref="A25:C25"/>
    <mergeCell ref="E25:F25"/>
    <mergeCell ref="A20:C20"/>
    <mergeCell ref="E20:F20"/>
    <mergeCell ref="A21:C21"/>
    <mergeCell ref="E21:F21"/>
    <mergeCell ref="A22:C22"/>
    <mergeCell ref="E22:F22"/>
    <mergeCell ref="A17:C17"/>
    <mergeCell ref="E17:F17"/>
    <mergeCell ref="A18:C18"/>
    <mergeCell ref="E18:F18"/>
    <mergeCell ref="A19:C19"/>
    <mergeCell ref="E19:F19"/>
    <mergeCell ref="A14:C14"/>
    <mergeCell ref="E14:F14"/>
    <mergeCell ref="A15:C15"/>
    <mergeCell ref="E15:F15"/>
    <mergeCell ref="A16:C16"/>
    <mergeCell ref="E16:F16"/>
    <mergeCell ref="A11:C11"/>
    <mergeCell ref="E11:F11"/>
    <mergeCell ref="A12:C12"/>
    <mergeCell ref="E12:F12"/>
    <mergeCell ref="A13:C13"/>
    <mergeCell ref="E13:F13"/>
    <mergeCell ref="A8:C8"/>
    <mergeCell ref="E8:F8"/>
    <mergeCell ref="A9:C9"/>
    <mergeCell ref="E9:F9"/>
    <mergeCell ref="A10:C10"/>
    <mergeCell ref="E10:F10"/>
    <mergeCell ref="F6:J6"/>
    <mergeCell ref="L6:R6"/>
    <mergeCell ref="T6:AB6"/>
    <mergeCell ref="L7:N7"/>
    <mergeCell ref="P7:R7"/>
    <mergeCell ref="A1:AB1"/>
    <mergeCell ref="A2:AB2"/>
    <mergeCell ref="A3:AB3"/>
    <mergeCell ref="B4:AB4"/>
    <mergeCell ref="A5:B5"/>
    <mergeCell ref="C5:AB5"/>
  </mergeCells>
  <pageMargins left="0.39" right="0.39" top="0.39" bottom="0.39" header="0" footer="0"/>
  <pageSetup paperSize="0" fitToHeight="0" orientation="landscape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Y8"/>
  <sheetViews>
    <sheetView rightToLeft="1" workbookViewId="0">
      <selection sqref="A1:Y1"/>
    </sheetView>
  </sheetViews>
  <sheetFormatPr defaultRowHeight="12.75"/>
  <cols>
    <col min="1" max="1" width="19.42578125" customWidth="1"/>
    <col min="2" max="2" width="1.28515625" customWidth="1"/>
    <col min="3" max="3" width="19.42578125" customWidth="1"/>
    <col min="4" max="4" width="1.28515625" customWidth="1"/>
    <col min="5" max="5" width="10.42578125" customWidth="1"/>
    <col min="6" max="6" width="1.28515625" customWidth="1"/>
    <col min="7" max="7" width="10.42578125" customWidth="1"/>
    <col min="8" max="8" width="1.28515625" customWidth="1"/>
    <col min="9" max="9" width="10.425781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1.28515625" customWidth="1"/>
    <col min="15" max="15" width="15.5703125" customWidth="1"/>
    <col min="16" max="16" width="1.28515625" customWidth="1"/>
    <col min="17" max="17" width="10.42578125" customWidth="1"/>
    <col min="18" max="18" width="1.28515625" customWidth="1"/>
    <col min="19" max="19" width="10.42578125" customWidth="1"/>
    <col min="20" max="20" width="1.28515625" customWidth="1"/>
    <col min="21" max="21" width="15.5703125" customWidth="1"/>
    <col min="22" max="22" width="1.28515625" customWidth="1"/>
    <col min="23" max="23" width="15.5703125" customWidth="1"/>
    <col min="24" max="24" width="1.28515625" customWidth="1"/>
    <col min="25" max="25" width="15.5703125" customWidth="1"/>
    <col min="26" max="26" width="0.28515625" customWidth="1"/>
  </cols>
  <sheetData>
    <row r="1" spans="1:25" ht="29.1" customHeight="1">
      <c r="A1" s="48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</row>
    <row r="2" spans="1:25" ht="21.75" customHeight="1">
      <c r="A2" s="48" t="s">
        <v>96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</row>
    <row r="3" spans="1:25" ht="21.75" customHeight="1">
      <c r="A3" s="48" t="s">
        <v>2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</row>
    <row r="4" spans="1:25" ht="7.35" customHeight="1"/>
    <row r="5" spans="1:25" ht="14.45" customHeight="1">
      <c r="A5" s="50" t="s">
        <v>215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</row>
    <row r="6" spans="1:25" ht="7.35" customHeight="1"/>
    <row r="7" spans="1:25" ht="14.45" customHeight="1">
      <c r="E7" s="51" t="s">
        <v>115</v>
      </c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  <c r="V7" s="51"/>
      <c r="W7" s="51"/>
      <c r="Y7" s="2" t="s">
        <v>116</v>
      </c>
    </row>
    <row r="8" spans="1:25" ht="29.1" customHeight="1">
      <c r="A8" s="2" t="s">
        <v>216</v>
      </c>
      <c r="C8" s="2" t="s">
        <v>217</v>
      </c>
      <c r="E8" s="11" t="s">
        <v>58</v>
      </c>
      <c r="F8" s="3"/>
      <c r="G8" s="11" t="s">
        <v>13</v>
      </c>
      <c r="H8" s="3"/>
      <c r="I8" s="11" t="s">
        <v>57</v>
      </c>
      <c r="J8" s="3"/>
      <c r="K8" s="11" t="s">
        <v>218</v>
      </c>
      <c r="L8" s="3"/>
      <c r="M8" s="11" t="s">
        <v>219</v>
      </c>
      <c r="N8" s="3"/>
      <c r="O8" s="11" t="s">
        <v>220</v>
      </c>
      <c r="P8" s="3"/>
      <c r="Q8" s="11" t="s">
        <v>221</v>
      </c>
      <c r="R8" s="3"/>
      <c r="S8" s="11" t="s">
        <v>222</v>
      </c>
      <c r="T8" s="3"/>
      <c r="U8" s="11" t="s">
        <v>223</v>
      </c>
      <c r="V8" s="3"/>
      <c r="W8" s="11" t="s">
        <v>224</v>
      </c>
      <c r="Y8" s="11" t="s">
        <v>224</v>
      </c>
    </row>
  </sheetData>
  <mergeCells count="5">
    <mergeCell ref="A1:Y1"/>
    <mergeCell ref="A2:Y2"/>
    <mergeCell ref="A3:Y3"/>
    <mergeCell ref="A5:Y5"/>
    <mergeCell ref="E7:W7"/>
  </mergeCells>
  <pageMargins left="0.39" right="0.39" top="0.39" bottom="0.39" header="0" footer="0"/>
  <pageSetup paperSize="0" fitToHeight="0" orientation="landscape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R53"/>
  <sheetViews>
    <sheetView rightToLeft="1" topLeftCell="A19" workbookViewId="0">
      <selection activeCell="O46" sqref="O46"/>
    </sheetView>
  </sheetViews>
  <sheetFormatPr defaultRowHeight="12.75"/>
  <cols>
    <col min="1" max="1" width="40.28515625" customWidth="1"/>
    <col min="2" max="2" width="1.28515625" customWidth="1"/>
    <col min="3" max="3" width="13.5703125" bestFit="1" customWidth="1"/>
    <col min="4" max="4" width="1.28515625" customWidth="1"/>
    <col min="5" max="5" width="17.5703125" bestFit="1" customWidth="1"/>
    <col min="6" max="6" width="1.28515625" customWidth="1"/>
    <col min="7" max="7" width="17.85546875" bestFit="1" customWidth="1"/>
    <col min="8" max="8" width="1.28515625" customWidth="1"/>
    <col min="9" max="9" width="26.28515625" bestFit="1" customWidth="1"/>
    <col min="10" max="10" width="1.28515625" customWidth="1"/>
    <col min="11" max="11" width="13.5703125" bestFit="1" customWidth="1"/>
    <col min="12" max="12" width="1.28515625" customWidth="1"/>
    <col min="13" max="13" width="17.5703125" bestFit="1" customWidth="1"/>
    <col min="14" max="14" width="1.28515625" customWidth="1"/>
    <col min="15" max="15" width="17.5703125" bestFit="1" customWidth="1"/>
    <col min="16" max="16" width="1.28515625" customWidth="1"/>
    <col min="17" max="17" width="19" customWidth="1"/>
    <col min="18" max="18" width="1.28515625" customWidth="1"/>
    <col min="19" max="19" width="0.28515625" customWidth="1"/>
  </cols>
  <sheetData>
    <row r="1" spans="1:18" ht="29.1" customHeight="1">
      <c r="A1" s="48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</row>
    <row r="2" spans="1:18" ht="21.75" customHeight="1">
      <c r="A2" s="48" t="s">
        <v>96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</row>
    <row r="3" spans="1:18" ht="21.75" customHeight="1">
      <c r="A3" s="48" t="s">
        <v>2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</row>
    <row r="4" spans="1:18" ht="14.45" customHeight="1"/>
    <row r="5" spans="1:18" ht="14.45" customHeight="1">
      <c r="A5" s="50" t="s">
        <v>225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</row>
    <row r="6" spans="1:18" ht="14.45" customHeight="1">
      <c r="A6" s="51" t="s">
        <v>99</v>
      </c>
      <c r="C6" s="51" t="s">
        <v>115</v>
      </c>
      <c r="D6" s="51"/>
      <c r="E6" s="51"/>
      <c r="F6" s="51"/>
      <c r="G6" s="51"/>
      <c r="H6" s="51"/>
      <c r="I6" s="51"/>
      <c r="K6" s="51" t="s">
        <v>116</v>
      </c>
      <c r="L6" s="51"/>
      <c r="M6" s="51"/>
      <c r="N6" s="51"/>
      <c r="O6" s="51"/>
      <c r="P6" s="51"/>
      <c r="Q6" s="51"/>
      <c r="R6" s="51"/>
    </row>
    <row r="7" spans="1:18" ht="39.75" customHeight="1">
      <c r="A7" s="51"/>
      <c r="C7" s="11" t="s">
        <v>13</v>
      </c>
      <c r="D7" s="3"/>
      <c r="E7" s="11" t="s">
        <v>15</v>
      </c>
      <c r="F7" s="3"/>
      <c r="G7" s="11" t="s">
        <v>213</v>
      </c>
      <c r="H7" s="3"/>
      <c r="I7" s="11" t="s">
        <v>226</v>
      </c>
      <c r="K7" s="11" t="s">
        <v>13</v>
      </c>
      <c r="L7" s="3"/>
      <c r="M7" s="11" t="s">
        <v>15</v>
      </c>
      <c r="N7" s="3"/>
      <c r="O7" s="11" t="s">
        <v>213</v>
      </c>
      <c r="P7" s="3"/>
      <c r="Q7" s="65" t="s">
        <v>226</v>
      </c>
      <c r="R7" s="65"/>
    </row>
    <row r="8" spans="1:18" ht="21.75" customHeight="1">
      <c r="A8" s="5" t="s">
        <v>35</v>
      </c>
      <c r="C8" s="15">
        <v>1440000</v>
      </c>
      <c r="D8" s="13"/>
      <c r="E8" s="15">
        <v>180129991680</v>
      </c>
      <c r="F8" s="13"/>
      <c r="G8" s="15">
        <v>194245322400</v>
      </c>
      <c r="H8" s="13"/>
      <c r="I8" s="15">
        <v>-14115330720</v>
      </c>
      <c r="J8" s="13"/>
      <c r="K8" s="15">
        <v>1440000</v>
      </c>
      <c r="L8" s="13"/>
      <c r="M8" s="15">
        <v>180129991680</v>
      </c>
      <c r="N8" s="13"/>
      <c r="O8" s="15">
        <v>171485553600</v>
      </c>
      <c r="P8" s="13"/>
      <c r="Q8" s="60">
        <v>8644438079</v>
      </c>
      <c r="R8" s="60"/>
    </row>
    <row r="9" spans="1:18" ht="21.75" customHeight="1">
      <c r="A9" s="6" t="s">
        <v>38</v>
      </c>
      <c r="C9" s="17">
        <v>185417682</v>
      </c>
      <c r="D9" s="13"/>
      <c r="E9" s="17">
        <v>564763810312</v>
      </c>
      <c r="F9" s="13"/>
      <c r="G9" s="17">
        <v>514828926635</v>
      </c>
      <c r="H9" s="13"/>
      <c r="I9" s="17">
        <v>49934883677</v>
      </c>
      <c r="J9" s="13"/>
      <c r="K9" s="17">
        <v>185417682</v>
      </c>
      <c r="L9" s="13"/>
      <c r="M9" s="17">
        <v>564763810312</v>
      </c>
      <c r="N9" s="13"/>
      <c r="O9" s="17">
        <v>619981712133</v>
      </c>
      <c r="P9" s="13"/>
      <c r="Q9" s="61">
        <v>-55217901820</v>
      </c>
      <c r="R9" s="61"/>
    </row>
    <row r="10" spans="1:18" ht="21.75" customHeight="1">
      <c r="A10" s="6" t="s">
        <v>50</v>
      </c>
      <c r="C10" s="17">
        <v>32249846</v>
      </c>
      <c r="D10" s="13"/>
      <c r="E10" s="17">
        <v>105397079431</v>
      </c>
      <c r="F10" s="13"/>
      <c r="G10" s="17">
        <v>90783316490</v>
      </c>
      <c r="H10" s="13"/>
      <c r="I10" s="17">
        <v>14613762941</v>
      </c>
      <c r="J10" s="13"/>
      <c r="K10" s="17">
        <v>32249846</v>
      </c>
      <c r="L10" s="13"/>
      <c r="M10" s="17">
        <v>105397079431</v>
      </c>
      <c r="N10" s="13"/>
      <c r="O10" s="17">
        <v>90783316490</v>
      </c>
      <c r="P10" s="13"/>
      <c r="Q10" s="61">
        <v>14613762941</v>
      </c>
      <c r="R10" s="61"/>
    </row>
    <row r="11" spans="1:18" ht="21.75" customHeight="1">
      <c r="A11" s="6" t="s">
        <v>46</v>
      </c>
      <c r="C11" s="17">
        <v>37252222</v>
      </c>
      <c r="D11" s="13"/>
      <c r="E11" s="17">
        <v>129765829913</v>
      </c>
      <c r="F11" s="13"/>
      <c r="G11" s="17">
        <v>147877031781</v>
      </c>
      <c r="H11" s="13"/>
      <c r="I11" s="17">
        <v>-18111201867</v>
      </c>
      <c r="J11" s="13"/>
      <c r="K11" s="17">
        <v>37252222</v>
      </c>
      <c r="L11" s="13"/>
      <c r="M11" s="17">
        <v>129765829913</v>
      </c>
      <c r="N11" s="13"/>
      <c r="O11" s="17">
        <v>203842716807</v>
      </c>
      <c r="P11" s="13"/>
      <c r="Q11" s="61">
        <v>-74076886893</v>
      </c>
      <c r="R11" s="61"/>
    </row>
    <row r="12" spans="1:18" ht="21.75" customHeight="1">
      <c r="A12" s="6" t="s">
        <v>28</v>
      </c>
      <c r="C12" s="17">
        <v>19000000</v>
      </c>
      <c r="D12" s="13"/>
      <c r="E12" s="17">
        <v>172673786000</v>
      </c>
      <c r="F12" s="13"/>
      <c r="G12" s="17">
        <v>179803764000</v>
      </c>
      <c r="H12" s="13"/>
      <c r="I12" s="17">
        <v>-7129978000</v>
      </c>
      <c r="J12" s="13"/>
      <c r="K12" s="17">
        <v>19000000</v>
      </c>
      <c r="L12" s="13"/>
      <c r="M12" s="17">
        <v>172673786000</v>
      </c>
      <c r="N12" s="13"/>
      <c r="O12" s="17">
        <v>159698620800</v>
      </c>
      <c r="P12" s="13"/>
      <c r="Q12" s="61">
        <v>12975165199</v>
      </c>
      <c r="R12" s="61"/>
    </row>
    <row r="13" spans="1:18" ht="21.75" customHeight="1">
      <c r="A13" s="6" t="s">
        <v>24</v>
      </c>
      <c r="C13" s="17">
        <v>66889439</v>
      </c>
      <c r="D13" s="13"/>
      <c r="E13" s="17">
        <v>533569429506</v>
      </c>
      <c r="F13" s="13"/>
      <c r="G13" s="17">
        <v>486717390853</v>
      </c>
      <c r="H13" s="13"/>
      <c r="I13" s="17">
        <v>46852038653</v>
      </c>
      <c r="J13" s="13"/>
      <c r="K13" s="17">
        <v>66889439</v>
      </c>
      <c r="L13" s="13"/>
      <c r="M13" s="17">
        <v>533569429506</v>
      </c>
      <c r="N13" s="13"/>
      <c r="O13" s="17">
        <v>564512383695</v>
      </c>
      <c r="P13" s="13"/>
      <c r="Q13" s="61">
        <v>-30942954188</v>
      </c>
      <c r="R13" s="61"/>
    </row>
    <row r="14" spans="1:18" ht="21.75" customHeight="1">
      <c r="A14" s="6" t="s">
        <v>36</v>
      </c>
      <c r="C14" s="17">
        <v>49173490</v>
      </c>
      <c r="D14" s="13"/>
      <c r="E14" s="17">
        <v>178025507599</v>
      </c>
      <c r="F14" s="13"/>
      <c r="G14" s="17">
        <v>177209071767</v>
      </c>
      <c r="H14" s="13"/>
      <c r="I14" s="17">
        <v>816435832</v>
      </c>
      <c r="J14" s="13"/>
      <c r="K14" s="17">
        <v>49173490</v>
      </c>
      <c r="L14" s="13"/>
      <c r="M14" s="17">
        <v>178025507599</v>
      </c>
      <c r="N14" s="13"/>
      <c r="O14" s="17">
        <v>175091122240</v>
      </c>
      <c r="P14" s="13"/>
      <c r="Q14" s="61">
        <v>2934385359</v>
      </c>
      <c r="R14" s="61"/>
    </row>
    <row r="15" spans="1:18" ht="21.75" customHeight="1">
      <c r="A15" s="6" t="s">
        <v>42</v>
      </c>
      <c r="C15" s="17">
        <v>19238020</v>
      </c>
      <c r="D15" s="13"/>
      <c r="E15" s="17">
        <v>315699005521</v>
      </c>
      <c r="F15" s="13"/>
      <c r="G15" s="17">
        <v>302152149739</v>
      </c>
      <c r="H15" s="13"/>
      <c r="I15" s="17">
        <v>13546855782</v>
      </c>
      <c r="J15" s="13"/>
      <c r="K15" s="17">
        <v>19238020</v>
      </c>
      <c r="L15" s="13"/>
      <c r="M15" s="17">
        <v>315699005521</v>
      </c>
      <c r="N15" s="13"/>
      <c r="O15" s="17">
        <v>273891091006</v>
      </c>
      <c r="P15" s="13"/>
      <c r="Q15" s="61">
        <v>41807914515</v>
      </c>
      <c r="R15" s="61"/>
    </row>
    <row r="16" spans="1:18" ht="21.75" customHeight="1">
      <c r="A16" s="6" t="s">
        <v>26</v>
      </c>
      <c r="C16" s="17">
        <v>15130132</v>
      </c>
      <c r="D16" s="13"/>
      <c r="E16" s="17">
        <v>181187120798</v>
      </c>
      <c r="F16" s="13"/>
      <c r="G16" s="17">
        <v>182737308732</v>
      </c>
      <c r="H16" s="13"/>
      <c r="I16" s="17">
        <v>-1550187933</v>
      </c>
      <c r="J16" s="13"/>
      <c r="K16" s="17">
        <v>15130132</v>
      </c>
      <c r="L16" s="13"/>
      <c r="M16" s="17">
        <v>181187120798</v>
      </c>
      <c r="N16" s="13"/>
      <c r="O16" s="17">
        <v>231617658803</v>
      </c>
      <c r="P16" s="13"/>
      <c r="Q16" s="61">
        <v>-50430538004</v>
      </c>
      <c r="R16" s="61"/>
    </row>
    <row r="17" spans="1:18" ht="21.75" customHeight="1">
      <c r="A17" s="6" t="s">
        <v>33</v>
      </c>
      <c r="C17" s="17">
        <v>10359466</v>
      </c>
      <c r="D17" s="13"/>
      <c r="E17" s="17">
        <v>187062224292</v>
      </c>
      <c r="F17" s="13"/>
      <c r="G17" s="17">
        <v>175063062014</v>
      </c>
      <c r="H17" s="13"/>
      <c r="I17" s="17">
        <v>11999162278</v>
      </c>
      <c r="J17" s="13"/>
      <c r="K17" s="17">
        <v>10359466</v>
      </c>
      <c r="L17" s="13"/>
      <c r="M17" s="17">
        <v>187062224292</v>
      </c>
      <c r="N17" s="13"/>
      <c r="O17" s="17">
        <v>226861132716</v>
      </c>
      <c r="P17" s="13"/>
      <c r="Q17" s="61">
        <v>-39798908423</v>
      </c>
      <c r="R17" s="61"/>
    </row>
    <row r="18" spans="1:18" ht="21.75" customHeight="1">
      <c r="A18" s="6" t="s">
        <v>32</v>
      </c>
      <c r="C18" s="17">
        <v>26282424</v>
      </c>
      <c r="D18" s="13"/>
      <c r="E18" s="17">
        <v>418521516894</v>
      </c>
      <c r="F18" s="13"/>
      <c r="G18" s="17">
        <v>399728466731</v>
      </c>
      <c r="H18" s="13"/>
      <c r="I18" s="17">
        <v>18793050163</v>
      </c>
      <c r="J18" s="13"/>
      <c r="K18" s="17">
        <v>26282424</v>
      </c>
      <c r="L18" s="13"/>
      <c r="M18" s="17">
        <v>418521516894</v>
      </c>
      <c r="N18" s="13"/>
      <c r="O18" s="17">
        <v>517452915412</v>
      </c>
      <c r="P18" s="13"/>
      <c r="Q18" s="61">
        <v>-98931398517</v>
      </c>
      <c r="R18" s="61"/>
    </row>
    <row r="19" spans="1:18" ht="21.75" customHeight="1">
      <c r="A19" s="6" t="s">
        <v>37</v>
      </c>
      <c r="C19" s="17">
        <v>14456055</v>
      </c>
      <c r="D19" s="13"/>
      <c r="E19" s="17">
        <v>203807990298</v>
      </c>
      <c r="F19" s="13"/>
      <c r="G19" s="17">
        <v>217562427897</v>
      </c>
      <c r="H19" s="13"/>
      <c r="I19" s="17">
        <v>-13754437598</v>
      </c>
      <c r="J19" s="13"/>
      <c r="K19" s="17">
        <v>14456055</v>
      </c>
      <c r="L19" s="13"/>
      <c r="M19" s="17">
        <v>203807990298</v>
      </c>
      <c r="N19" s="13"/>
      <c r="O19" s="17">
        <v>166209208465</v>
      </c>
      <c r="P19" s="13"/>
      <c r="Q19" s="61">
        <v>37598781833</v>
      </c>
      <c r="R19" s="61"/>
    </row>
    <row r="20" spans="1:18" ht="21.75" customHeight="1">
      <c r="A20" s="6" t="s">
        <v>31</v>
      </c>
      <c r="C20" s="17">
        <v>58860375</v>
      </c>
      <c r="D20" s="13"/>
      <c r="E20" s="17">
        <v>250762390615</v>
      </c>
      <c r="F20" s="13"/>
      <c r="G20" s="17">
        <v>284130141713</v>
      </c>
      <c r="H20" s="13"/>
      <c r="I20" s="17">
        <v>-33367751097</v>
      </c>
      <c r="J20" s="13"/>
      <c r="K20" s="17">
        <v>58860375</v>
      </c>
      <c r="L20" s="13"/>
      <c r="M20" s="17">
        <v>250762390615</v>
      </c>
      <c r="N20" s="13"/>
      <c r="O20" s="17">
        <v>235135769334</v>
      </c>
      <c r="P20" s="13"/>
      <c r="Q20" s="61">
        <v>15626621281</v>
      </c>
      <c r="R20" s="61"/>
    </row>
    <row r="21" spans="1:18" ht="21.75" customHeight="1">
      <c r="A21" s="6" t="s">
        <v>43</v>
      </c>
      <c r="C21" s="17">
        <v>71378936</v>
      </c>
      <c r="D21" s="13"/>
      <c r="E21" s="17">
        <v>617538290992</v>
      </c>
      <c r="F21" s="13"/>
      <c r="G21" s="17">
        <v>562667054453</v>
      </c>
      <c r="H21" s="13"/>
      <c r="I21" s="17">
        <v>54871236539</v>
      </c>
      <c r="J21" s="13"/>
      <c r="K21" s="17">
        <v>71378936</v>
      </c>
      <c r="L21" s="13"/>
      <c r="M21" s="17">
        <v>617538290992</v>
      </c>
      <c r="N21" s="13"/>
      <c r="O21" s="17">
        <v>494982597809</v>
      </c>
      <c r="P21" s="13"/>
      <c r="Q21" s="61">
        <v>122555693183</v>
      </c>
      <c r="R21" s="61"/>
    </row>
    <row r="22" spans="1:18" ht="21.75" customHeight="1">
      <c r="A22" s="6" t="s">
        <v>29</v>
      </c>
      <c r="C22" s="17">
        <v>30897544</v>
      </c>
      <c r="D22" s="13"/>
      <c r="E22" s="17">
        <v>293368333535</v>
      </c>
      <c r="F22" s="13"/>
      <c r="G22" s="17">
        <v>340922110106</v>
      </c>
      <c r="H22" s="13"/>
      <c r="I22" s="17">
        <v>-47553776570</v>
      </c>
      <c r="J22" s="13"/>
      <c r="K22" s="17">
        <v>30897544</v>
      </c>
      <c r="L22" s="13"/>
      <c r="M22" s="17">
        <v>293368333535</v>
      </c>
      <c r="N22" s="13"/>
      <c r="O22" s="17">
        <v>391599721069</v>
      </c>
      <c r="P22" s="13"/>
      <c r="Q22" s="61">
        <v>-98231387533</v>
      </c>
      <c r="R22" s="61"/>
    </row>
    <row r="23" spans="1:18" ht="21.75" customHeight="1">
      <c r="A23" s="6" t="s">
        <v>41</v>
      </c>
      <c r="C23" s="17">
        <v>101200000</v>
      </c>
      <c r="D23" s="13"/>
      <c r="E23" s="17">
        <v>164163123300</v>
      </c>
      <c r="F23" s="13"/>
      <c r="G23" s="17">
        <v>170211579120</v>
      </c>
      <c r="H23" s="13"/>
      <c r="I23" s="17">
        <v>-6048455820</v>
      </c>
      <c r="J23" s="13"/>
      <c r="K23" s="17">
        <v>101200000</v>
      </c>
      <c r="L23" s="13"/>
      <c r="M23" s="17">
        <v>164163123300</v>
      </c>
      <c r="N23" s="13"/>
      <c r="O23" s="17">
        <v>203208091974</v>
      </c>
      <c r="P23" s="13"/>
      <c r="Q23" s="61">
        <v>-39044968674</v>
      </c>
      <c r="R23" s="61"/>
    </row>
    <row r="24" spans="1:18" ht="21.75" customHeight="1">
      <c r="A24" s="6" t="s">
        <v>52</v>
      </c>
      <c r="C24" s="17">
        <v>360000</v>
      </c>
      <c r="D24" s="13"/>
      <c r="E24" s="17">
        <v>4793275080</v>
      </c>
      <c r="F24" s="13"/>
      <c r="G24" s="17">
        <v>3549219768</v>
      </c>
      <c r="H24" s="13"/>
      <c r="I24" s="17">
        <v>1244055312</v>
      </c>
      <c r="J24" s="13"/>
      <c r="K24" s="17">
        <v>360000</v>
      </c>
      <c r="L24" s="13"/>
      <c r="M24" s="17">
        <v>4793275080</v>
      </c>
      <c r="N24" s="13"/>
      <c r="O24" s="17">
        <v>3549219768</v>
      </c>
      <c r="P24" s="13"/>
      <c r="Q24" s="61">
        <v>1244055312</v>
      </c>
      <c r="R24" s="61"/>
    </row>
    <row r="25" spans="1:18" ht="21.75" customHeight="1">
      <c r="A25" s="6" t="s">
        <v>25</v>
      </c>
      <c r="C25" s="17">
        <v>17300000</v>
      </c>
      <c r="D25" s="13"/>
      <c r="E25" s="17">
        <v>123238920100</v>
      </c>
      <c r="F25" s="13"/>
      <c r="G25" s="17">
        <v>116424130050</v>
      </c>
      <c r="H25" s="13"/>
      <c r="I25" s="17">
        <v>6814790049</v>
      </c>
      <c r="J25" s="13"/>
      <c r="K25" s="17">
        <v>17300000</v>
      </c>
      <c r="L25" s="13"/>
      <c r="M25" s="17">
        <v>123238920100</v>
      </c>
      <c r="N25" s="13"/>
      <c r="O25" s="17">
        <v>154773585001</v>
      </c>
      <c r="P25" s="13"/>
      <c r="Q25" s="61">
        <v>-31534664901</v>
      </c>
      <c r="R25" s="61"/>
    </row>
    <row r="26" spans="1:18" ht="21.75" customHeight="1">
      <c r="A26" s="6" t="s">
        <v>20</v>
      </c>
      <c r="C26" s="17">
        <v>42413354</v>
      </c>
      <c r="D26" s="13"/>
      <c r="E26" s="17">
        <v>173834170285</v>
      </c>
      <c r="F26" s="13"/>
      <c r="G26" s="17">
        <v>174167069118</v>
      </c>
      <c r="H26" s="13"/>
      <c r="I26" s="17">
        <v>-332898832</v>
      </c>
      <c r="J26" s="13"/>
      <c r="K26" s="17">
        <v>42413354</v>
      </c>
      <c r="L26" s="13"/>
      <c r="M26" s="17">
        <v>173834170285</v>
      </c>
      <c r="N26" s="13"/>
      <c r="O26" s="17">
        <v>146250269257</v>
      </c>
      <c r="P26" s="13"/>
      <c r="Q26" s="61">
        <v>27583901028</v>
      </c>
      <c r="R26" s="61"/>
    </row>
    <row r="27" spans="1:18" ht="21.75" customHeight="1">
      <c r="A27" s="6" t="s">
        <v>48</v>
      </c>
      <c r="C27" s="17">
        <v>13553593</v>
      </c>
      <c r="D27" s="13"/>
      <c r="E27" s="17">
        <v>62206734686</v>
      </c>
      <c r="F27" s="13"/>
      <c r="G27" s="17">
        <v>52867852353</v>
      </c>
      <c r="H27" s="13"/>
      <c r="I27" s="17">
        <v>9338882333</v>
      </c>
      <c r="J27" s="13"/>
      <c r="K27" s="17">
        <v>13553593</v>
      </c>
      <c r="L27" s="13"/>
      <c r="M27" s="17">
        <v>62206734686</v>
      </c>
      <c r="N27" s="13"/>
      <c r="O27" s="17">
        <v>47381678709</v>
      </c>
      <c r="P27" s="13"/>
      <c r="Q27" s="61">
        <v>14825055977</v>
      </c>
      <c r="R27" s="61"/>
    </row>
    <row r="28" spans="1:18" ht="21.75" customHeight="1">
      <c r="A28" s="6" t="s">
        <v>22</v>
      </c>
      <c r="C28" s="17">
        <v>1491158</v>
      </c>
      <c r="D28" s="13"/>
      <c r="E28" s="17">
        <v>443391887187</v>
      </c>
      <c r="F28" s="13"/>
      <c r="G28" s="17">
        <v>422303170260</v>
      </c>
      <c r="H28" s="13"/>
      <c r="I28" s="17">
        <v>21088716927</v>
      </c>
      <c r="J28" s="13"/>
      <c r="K28" s="17">
        <v>1491158</v>
      </c>
      <c r="L28" s="13"/>
      <c r="M28" s="17">
        <v>443391887187</v>
      </c>
      <c r="N28" s="13"/>
      <c r="O28" s="17">
        <v>422222744756</v>
      </c>
      <c r="P28" s="13"/>
      <c r="Q28" s="61">
        <v>21169142431</v>
      </c>
      <c r="R28" s="61"/>
    </row>
    <row r="29" spans="1:18" ht="21.75" customHeight="1">
      <c r="A29" s="6" t="s">
        <v>39</v>
      </c>
      <c r="C29" s="17">
        <v>14040447</v>
      </c>
      <c r="D29" s="13"/>
      <c r="E29" s="17">
        <v>107541371670</v>
      </c>
      <c r="F29" s="13"/>
      <c r="G29" s="17">
        <v>117517151385</v>
      </c>
      <c r="H29" s="13"/>
      <c r="I29" s="17">
        <v>-9975779714</v>
      </c>
      <c r="J29" s="13"/>
      <c r="K29" s="17">
        <v>14040447</v>
      </c>
      <c r="L29" s="13"/>
      <c r="M29" s="17">
        <v>107541371670</v>
      </c>
      <c r="N29" s="13"/>
      <c r="O29" s="17">
        <v>133380201533</v>
      </c>
      <c r="P29" s="13"/>
      <c r="Q29" s="61">
        <v>-25838829862</v>
      </c>
      <c r="R29" s="61"/>
    </row>
    <row r="30" spans="1:18" ht="21.75" customHeight="1">
      <c r="A30" s="6" t="s">
        <v>34</v>
      </c>
      <c r="C30" s="17">
        <v>2535127</v>
      </c>
      <c r="D30" s="13"/>
      <c r="E30" s="17">
        <v>342598967927</v>
      </c>
      <c r="F30" s="13"/>
      <c r="G30" s="17">
        <v>360870156790</v>
      </c>
      <c r="H30" s="13"/>
      <c r="I30" s="17">
        <v>-18271188862</v>
      </c>
      <c r="J30" s="13"/>
      <c r="K30" s="17">
        <v>2535127</v>
      </c>
      <c r="L30" s="13"/>
      <c r="M30" s="17">
        <v>342598967927</v>
      </c>
      <c r="N30" s="13"/>
      <c r="O30" s="17">
        <v>300993935245</v>
      </c>
      <c r="P30" s="13"/>
      <c r="Q30" s="61">
        <v>41605032682</v>
      </c>
      <c r="R30" s="61"/>
    </row>
    <row r="31" spans="1:18" ht="21.75" customHeight="1">
      <c r="A31" s="6" t="s">
        <v>44</v>
      </c>
      <c r="C31" s="17">
        <v>13157782</v>
      </c>
      <c r="D31" s="13"/>
      <c r="E31" s="17">
        <v>229628539104</v>
      </c>
      <c r="F31" s="13"/>
      <c r="G31" s="17">
        <v>211626199929</v>
      </c>
      <c r="H31" s="13"/>
      <c r="I31" s="17">
        <v>18002339175</v>
      </c>
      <c r="J31" s="13"/>
      <c r="K31" s="17">
        <v>13157782</v>
      </c>
      <c r="L31" s="13"/>
      <c r="M31" s="17">
        <v>229628539104</v>
      </c>
      <c r="N31" s="13"/>
      <c r="O31" s="17">
        <v>238046776187</v>
      </c>
      <c r="P31" s="13"/>
      <c r="Q31" s="61">
        <v>-8418237082</v>
      </c>
      <c r="R31" s="61"/>
    </row>
    <row r="32" spans="1:18" ht="21.75" customHeight="1">
      <c r="A32" s="6" t="s">
        <v>30</v>
      </c>
      <c r="C32" s="17">
        <v>29116440</v>
      </c>
      <c r="D32" s="13"/>
      <c r="E32" s="17">
        <v>201637374103</v>
      </c>
      <c r="F32" s="13"/>
      <c r="G32" s="17">
        <v>205496699992</v>
      </c>
      <c r="H32" s="13"/>
      <c r="I32" s="17">
        <v>-3859325888</v>
      </c>
      <c r="J32" s="13"/>
      <c r="K32" s="17">
        <v>29116440</v>
      </c>
      <c r="L32" s="13"/>
      <c r="M32" s="17">
        <v>201637374103</v>
      </c>
      <c r="N32" s="13"/>
      <c r="O32" s="17">
        <v>269461165764</v>
      </c>
      <c r="P32" s="13"/>
      <c r="Q32" s="61">
        <v>-67823791660</v>
      </c>
      <c r="R32" s="61"/>
    </row>
    <row r="33" spans="1:18" ht="21.75" customHeight="1">
      <c r="A33" s="6" t="s">
        <v>23</v>
      </c>
      <c r="C33" s="17">
        <v>8614506</v>
      </c>
      <c r="D33" s="13"/>
      <c r="E33" s="17">
        <v>356148578269</v>
      </c>
      <c r="F33" s="13"/>
      <c r="G33" s="17">
        <v>383547953583</v>
      </c>
      <c r="H33" s="13"/>
      <c r="I33" s="17">
        <v>-27399375313</v>
      </c>
      <c r="J33" s="13"/>
      <c r="K33" s="17">
        <v>8614506</v>
      </c>
      <c r="L33" s="13"/>
      <c r="M33" s="17">
        <v>356148578269</v>
      </c>
      <c r="N33" s="13"/>
      <c r="O33" s="17">
        <v>412491088356</v>
      </c>
      <c r="P33" s="13"/>
      <c r="Q33" s="61">
        <v>-56342510086</v>
      </c>
      <c r="R33" s="61"/>
    </row>
    <row r="34" spans="1:18" ht="21.75" customHeight="1">
      <c r="A34" s="6" t="s">
        <v>47</v>
      </c>
      <c r="C34" s="17">
        <v>14707675</v>
      </c>
      <c r="D34" s="13"/>
      <c r="E34" s="17">
        <v>103458838036</v>
      </c>
      <c r="F34" s="13"/>
      <c r="G34" s="17">
        <v>107604409496</v>
      </c>
      <c r="H34" s="13"/>
      <c r="I34" s="17">
        <v>-4145571459</v>
      </c>
      <c r="J34" s="13"/>
      <c r="K34" s="17">
        <v>14707675</v>
      </c>
      <c r="L34" s="13"/>
      <c r="M34" s="17">
        <v>103458838036</v>
      </c>
      <c r="N34" s="13"/>
      <c r="O34" s="17">
        <v>150587692646</v>
      </c>
      <c r="P34" s="13"/>
      <c r="Q34" s="61">
        <v>-47128854609</v>
      </c>
      <c r="R34" s="61"/>
    </row>
    <row r="35" spans="1:18" ht="21.75" customHeight="1">
      <c r="A35" s="6" t="s">
        <v>49</v>
      </c>
      <c r="C35" s="17">
        <v>10200</v>
      </c>
      <c r="D35" s="13"/>
      <c r="E35" s="17">
        <v>464433947</v>
      </c>
      <c r="F35" s="13"/>
      <c r="G35" s="17">
        <v>465323353</v>
      </c>
      <c r="H35" s="13"/>
      <c r="I35" s="17">
        <v>-889405</v>
      </c>
      <c r="J35" s="13"/>
      <c r="K35" s="17">
        <v>10200</v>
      </c>
      <c r="L35" s="13"/>
      <c r="M35" s="17">
        <v>464433947</v>
      </c>
      <c r="N35" s="13"/>
      <c r="O35" s="17">
        <v>465323353</v>
      </c>
      <c r="P35" s="13"/>
      <c r="Q35" s="61">
        <v>-889405</v>
      </c>
      <c r="R35" s="61"/>
    </row>
    <row r="36" spans="1:18" ht="21.75" customHeight="1">
      <c r="A36" s="6" t="s">
        <v>19</v>
      </c>
      <c r="C36" s="17">
        <v>80802471</v>
      </c>
      <c r="D36" s="13"/>
      <c r="E36" s="17">
        <v>419520041996</v>
      </c>
      <c r="F36" s="13"/>
      <c r="G36" s="17">
        <v>407966766596</v>
      </c>
      <c r="H36" s="13"/>
      <c r="I36" s="17">
        <f>11553275400-12</f>
        <v>11553275388</v>
      </c>
      <c r="J36" s="13"/>
      <c r="K36" s="17">
        <v>80802471</v>
      </c>
      <c r="L36" s="13"/>
      <c r="M36" s="17">
        <v>419520041996</v>
      </c>
      <c r="N36" s="13"/>
      <c r="O36" s="17">
        <v>358582581899</v>
      </c>
      <c r="P36" s="13"/>
      <c r="Q36" s="61">
        <v>60937460097</v>
      </c>
      <c r="R36" s="61"/>
    </row>
    <row r="37" spans="1:18" ht="21.75" customHeight="1">
      <c r="A37" s="6" t="s">
        <v>51</v>
      </c>
      <c r="C37" s="17">
        <v>29114724</v>
      </c>
      <c r="D37" s="13"/>
      <c r="E37" s="17">
        <v>125972602269</v>
      </c>
      <c r="F37" s="13"/>
      <c r="G37" s="17">
        <v>127114215720</v>
      </c>
      <c r="H37" s="13"/>
      <c r="I37" s="17">
        <v>-1141613450</v>
      </c>
      <c r="J37" s="13"/>
      <c r="K37" s="17">
        <v>29114724</v>
      </c>
      <c r="L37" s="13"/>
      <c r="M37" s="17">
        <v>125972602269</v>
      </c>
      <c r="N37" s="13"/>
      <c r="O37" s="17">
        <v>127114215720</v>
      </c>
      <c r="P37" s="13"/>
      <c r="Q37" s="61">
        <v>-1141613464</v>
      </c>
      <c r="R37" s="61"/>
    </row>
    <row r="38" spans="1:18" ht="21.75" customHeight="1">
      <c r="A38" s="8" t="s">
        <v>45</v>
      </c>
      <c r="C38" s="18">
        <v>26122298</v>
      </c>
      <c r="D38" s="13"/>
      <c r="E38" s="18">
        <v>345476782016</v>
      </c>
      <c r="F38" s="13"/>
      <c r="G38" s="18">
        <v>331077596667</v>
      </c>
      <c r="H38" s="13"/>
      <c r="I38" s="18">
        <v>14399185349</v>
      </c>
      <c r="J38" s="13"/>
      <c r="K38" s="18">
        <v>26122298</v>
      </c>
      <c r="L38" s="13"/>
      <c r="M38" s="18">
        <v>345476782016</v>
      </c>
      <c r="N38" s="13"/>
      <c r="O38" s="18">
        <v>283433875726</v>
      </c>
      <c r="P38" s="13"/>
      <c r="Q38" s="63">
        <v>62042906292</v>
      </c>
      <c r="R38" s="63"/>
    </row>
    <row r="39" spans="1:18" ht="21.75" customHeight="1">
      <c r="A39" s="9" t="s">
        <v>53</v>
      </c>
      <c r="C39" s="20">
        <v>1032565406</v>
      </c>
      <c r="D39" s="13"/>
      <c r="E39" s="20">
        <v>7536347947361</v>
      </c>
      <c r="F39" s="13"/>
      <c r="G39" s="20">
        <v>7449237039491</v>
      </c>
      <c r="H39" s="13"/>
      <c r="I39" s="20">
        <f>SUM(I8:I38)</f>
        <v>87110907870</v>
      </c>
      <c r="J39" s="13"/>
      <c r="K39" s="20">
        <v>1032565406</v>
      </c>
      <c r="L39" s="13"/>
      <c r="M39" s="20">
        <v>7536347947361</v>
      </c>
      <c r="N39" s="13"/>
      <c r="O39" s="20">
        <v>7775087966273</v>
      </c>
      <c r="P39" s="13"/>
      <c r="Q39" s="71">
        <f>SUM(Q8:R38)</f>
        <v>-238740018912</v>
      </c>
      <c r="R39" s="71"/>
    </row>
    <row r="40" spans="1:18">
      <c r="C40" s="13"/>
      <c r="D40" s="13"/>
      <c r="E40" s="13"/>
      <c r="F40" s="13"/>
      <c r="G40" s="13"/>
      <c r="H40" s="13"/>
      <c r="I40" s="26"/>
      <c r="J40" s="13"/>
      <c r="K40" s="13"/>
      <c r="L40" s="13"/>
      <c r="M40" s="13"/>
      <c r="N40" s="13"/>
      <c r="O40" s="13"/>
      <c r="P40" s="13"/>
      <c r="Q40" s="13"/>
      <c r="R40" s="13"/>
    </row>
    <row r="41" spans="1:18">
      <c r="I41" s="26"/>
    </row>
    <row r="42" spans="1:18">
      <c r="I42" s="26"/>
    </row>
    <row r="44" spans="1:18">
      <c r="O44" s="26"/>
    </row>
    <row r="45" spans="1:18">
      <c r="I45" s="26"/>
    </row>
    <row r="46" spans="1:18" ht="18.75">
      <c r="G46" s="41"/>
      <c r="H46" s="41"/>
      <c r="I46" s="26"/>
    </row>
    <row r="47" spans="1:18" ht="18.75">
      <c r="G47" s="41"/>
      <c r="H47" s="41"/>
      <c r="I47" s="26"/>
    </row>
    <row r="48" spans="1:18" ht="18.75">
      <c r="G48" s="41"/>
      <c r="H48" s="41"/>
      <c r="I48" s="29"/>
    </row>
    <row r="49" spans="9:9">
      <c r="I49" s="26"/>
    </row>
    <row r="50" spans="9:9">
      <c r="I50" s="26"/>
    </row>
    <row r="53" spans="9:9">
      <c r="I53" s="26">
        <f>I49-I42</f>
        <v>0</v>
      </c>
    </row>
  </sheetData>
  <mergeCells count="40">
    <mergeCell ref="Q38:R38"/>
    <mergeCell ref="Q39:R39"/>
    <mergeCell ref="Q33:R33"/>
    <mergeCell ref="Q34:R34"/>
    <mergeCell ref="Q35:R35"/>
    <mergeCell ref="Q36:R36"/>
    <mergeCell ref="Q37:R37"/>
    <mergeCell ref="Q28:R28"/>
    <mergeCell ref="Q29:R29"/>
    <mergeCell ref="Q30:R30"/>
    <mergeCell ref="Q31:R31"/>
    <mergeCell ref="Q32:R32"/>
    <mergeCell ref="Q23:R23"/>
    <mergeCell ref="Q24:R24"/>
    <mergeCell ref="Q25:R25"/>
    <mergeCell ref="Q26:R26"/>
    <mergeCell ref="Q27:R27"/>
    <mergeCell ref="Q18:R18"/>
    <mergeCell ref="Q19:R19"/>
    <mergeCell ref="Q20:R20"/>
    <mergeCell ref="Q21:R21"/>
    <mergeCell ref="Q22:R22"/>
    <mergeCell ref="Q13:R13"/>
    <mergeCell ref="Q14:R14"/>
    <mergeCell ref="Q15:R15"/>
    <mergeCell ref="Q16:R16"/>
    <mergeCell ref="Q17:R17"/>
    <mergeCell ref="Q8:R8"/>
    <mergeCell ref="Q9:R9"/>
    <mergeCell ref="Q10:R10"/>
    <mergeCell ref="Q11:R11"/>
    <mergeCell ref="Q12:R12"/>
    <mergeCell ref="A1:Q1"/>
    <mergeCell ref="A2:R2"/>
    <mergeCell ref="A3:R3"/>
    <mergeCell ref="A5:R5"/>
    <mergeCell ref="A6:A7"/>
    <mergeCell ref="C6:I6"/>
    <mergeCell ref="K6:R6"/>
    <mergeCell ref="Q7:R7"/>
  </mergeCells>
  <pageMargins left="0.39" right="0.39" top="0.39" bottom="0.39" header="0" footer="0"/>
  <pageSetup paperSize="0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W48"/>
  <sheetViews>
    <sheetView rightToLeft="1" workbookViewId="0">
      <selection sqref="A1:AW1"/>
    </sheetView>
  </sheetViews>
  <sheetFormatPr defaultRowHeight="12.75"/>
  <cols>
    <col min="1" max="1" width="13" customWidth="1"/>
    <col min="2" max="2" width="1.28515625" customWidth="1"/>
    <col min="3" max="3" width="13" customWidth="1"/>
    <col min="4" max="4" width="1.28515625" customWidth="1"/>
    <col min="5" max="5" width="13" customWidth="1"/>
    <col min="6" max="6" width="1.28515625" customWidth="1"/>
    <col min="7" max="7" width="6.42578125" customWidth="1"/>
    <col min="8" max="8" width="1.28515625" customWidth="1"/>
    <col min="9" max="9" width="5.140625" customWidth="1"/>
    <col min="10" max="10" width="1.28515625" customWidth="1"/>
    <col min="11" max="11" width="9.140625" customWidth="1"/>
    <col min="12" max="12" width="1.28515625" customWidth="1"/>
    <col min="13" max="13" width="2.5703125" customWidth="1"/>
    <col min="14" max="14" width="1.28515625" customWidth="1"/>
    <col min="15" max="15" width="9.140625" customWidth="1"/>
    <col min="16" max="16" width="1.28515625" customWidth="1"/>
    <col min="17" max="17" width="2.5703125" customWidth="1"/>
    <col min="18" max="20" width="1.28515625" customWidth="1"/>
    <col min="21" max="21" width="6.42578125" customWidth="1"/>
    <col min="22" max="22" width="1.28515625" customWidth="1"/>
    <col min="23" max="23" width="2.5703125" customWidth="1"/>
    <col min="24" max="26" width="1.28515625" customWidth="1"/>
    <col min="27" max="27" width="6.42578125" customWidth="1"/>
    <col min="28" max="28" width="1.28515625" customWidth="1"/>
    <col min="29" max="29" width="2.5703125" customWidth="1"/>
    <col min="30" max="32" width="1.28515625" customWidth="1"/>
    <col min="33" max="33" width="9.140625" customWidth="1"/>
    <col min="34" max="34" width="1.28515625" customWidth="1"/>
    <col min="35" max="35" width="2.5703125" customWidth="1"/>
    <col min="36" max="36" width="1.28515625" customWidth="1"/>
    <col min="37" max="37" width="9.140625" customWidth="1"/>
    <col min="38" max="38" width="1.28515625" customWidth="1"/>
    <col min="39" max="39" width="2.5703125" customWidth="1"/>
    <col min="40" max="40" width="1.28515625" customWidth="1"/>
    <col min="41" max="41" width="9.140625" customWidth="1"/>
    <col min="42" max="42" width="1.28515625" customWidth="1"/>
    <col min="43" max="43" width="2.5703125" customWidth="1"/>
    <col min="44" max="44" width="1.28515625" customWidth="1"/>
    <col min="45" max="45" width="11.7109375" customWidth="1"/>
    <col min="46" max="47" width="1.28515625" customWidth="1"/>
    <col min="48" max="48" width="13" customWidth="1"/>
    <col min="49" max="49" width="7.7109375" customWidth="1"/>
    <col min="50" max="50" width="0.28515625" customWidth="1"/>
  </cols>
  <sheetData>
    <row r="1" spans="1:49" ht="29.1" customHeight="1">
      <c r="A1" s="48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8"/>
      <c r="AO1" s="48"/>
      <c r="AP1" s="48"/>
      <c r="AQ1" s="48"/>
      <c r="AR1" s="48"/>
      <c r="AS1" s="48"/>
      <c r="AT1" s="48"/>
      <c r="AU1" s="48"/>
      <c r="AV1" s="48"/>
      <c r="AW1" s="48"/>
    </row>
    <row r="2" spans="1:49" ht="21.75" customHeight="1">
      <c r="A2" s="48" t="s">
        <v>1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  <c r="AH2" s="48"/>
      <c r="AI2" s="48"/>
      <c r="AJ2" s="48"/>
      <c r="AK2" s="48"/>
      <c r="AL2" s="48"/>
      <c r="AM2" s="48"/>
      <c r="AN2" s="48"/>
      <c r="AO2" s="48"/>
      <c r="AP2" s="48"/>
      <c r="AQ2" s="48"/>
      <c r="AR2" s="48"/>
      <c r="AS2" s="48"/>
      <c r="AT2" s="48"/>
      <c r="AU2" s="48"/>
      <c r="AV2" s="48"/>
      <c r="AW2" s="48"/>
    </row>
    <row r="3" spans="1:49" ht="21.75" customHeight="1">
      <c r="A3" s="48" t="s">
        <v>2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  <c r="AF3" s="48"/>
      <c r="AG3" s="48"/>
      <c r="AH3" s="48"/>
      <c r="AI3" s="48"/>
      <c r="AJ3" s="48"/>
      <c r="AK3" s="48"/>
      <c r="AL3" s="48"/>
      <c r="AM3" s="48"/>
      <c r="AN3" s="48"/>
      <c r="AO3" s="48"/>
      <c r="AP3" s="48"/>
      <c r="AQ3" s="48"/>
      <c r="AR3" s="48"/>
      <c r="AS3" s="48"/>
      <c r="AT3" s="48"/>
      <c r="AU3" s="48"/>
      <c r="AV3" s="48"/>
      <c r="AW3" s="48"/>
    </row>
    <row r="4" spans="1:49" ht="14.45" customHeight="1"/>
    <row r="5" spans="1:49" ht="14.45" customHeight="1">
      <c r="A5" s="50" t="s">
        <v>54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50"/>
      <c r="AH5" s="50"/>
      <c r="AI5" s="50"/>
      <c r="AJ5" s="50"/>
      <c r="AK5" s="50"/>
      <c r="AL5" s="50"/>
      <c r="AM5" s="50"/>
      <c r="AN5" s="50"/>
      <c r="AO5" s="50"/>
      <c r="AP5" s="50"/>
      <c r="AQ5" s="50"/>
      <c r="AR5" s="50"/>
      <c r="AS5" s="50"/>
      <c r="AT5" s="50"/>
      <c r="AU5" s="50"/>
      <c r="AV5" s="50"/>
      <c r="AW5" s="50"/>
    </row>
    <row r="6" spans="1:49" ht="14.45" customHeight="1">
      <c r="I6" s="51" t="s">
        <v>7</v>
      </c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  <c r="W6" s="51"/>
      <c r="X6" s="51"/>
      <c r="Y6" s="51"/>
      <c r="Z6" s="51"/>
      <c r="AA6" s="51"/>
      <c r="AC6" s="51" t="s">
        <v>9</v>
      </c>
      <c r="AD6" s="51"/>
      <c r="AE6" s="51"/>
      <c r="AF6" s="51"/>
      <c r="AG6" s="51"/>
      <c r="AH6" s="51"/>
      <c r="AI6" s="51"/>
      <c r="AJ6" s="51"/>
      <c r="AK6" s="51"/>
      <c r="AL6" s="51"/>
      <c r="AM6" s="51"/>
      <c r="AN6" s="51"/>
      <c r="AO6" s="51"/>
      <c r="AP6" s="51"/>
      <c r="AQ6" s="51"/>
      <c r="AR6" s="51"/>
      <c r="AS6" s="51"/>
    </row>
    <row r="7" spans="1:49" ht="14.45" customHeight="1"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</row>
    <row r="8" spans="1:49" ht="14.45" customHeight="1">
      <c r="A8" s="51" t="s">
        <v>55</v>
      </c>
      <c r="B8" s="51"/>
      <c r="C8" s="51"/>
      <c r="D8" s="51"/>
      <c r="E8" s="51"/>
      <c r="F8" s="51"/>
      <c r="G8" s="51"/>
      <c r="I8" s="51" t="s">
        <v>56</v>
      </c>
      <c r="J8" s="51"/>
      <c r="K8" s="51"/>
      <c r="M8" s="51" t="s">
        <v>57</v>
      </c>
      <c r="N8" s="51"/>
      <c r="O8" s="51"/>
      <c r="Q8" s="51" t="s">
        <v>58</v>
      </c>
      <c r="R8" s="51"/>
      <c r="S8" s="51"/>
      <c r="T8" s="51"/>
      <c r="U8" s="51"/>
      <c r="W8" s="51" t="s">
        <v>59</v>
      </c>
      <c r="X8" s="51"/>
      <c r="Y8" s="51"/>
      <c r="Z8" s="51"/>
      <c r="AA8" s="51"/>
      <c r="AC8" s="51" t="s">
        <v>56</v>
      </c>
      <c r="AD8" s="51"/>
      <c r="AE8" s="51"/>
      <c r="AF8" s="51"/>
      <c r="AG8" s="51"/>
      <c r="AI8" s="51" t="s">
        <v>57</v>
      </c>
      <c r="AJ8" s="51"/>
      <c r="AK8" s="51"/>
      <c r="AM8" s="51" t="s">
        <v>58</v>
      </c>
      <c r="AN8" s="51"/>
      <c r="AO8" s="51"/>
      <c r="AQ8" s="51" t="s">
        <v>59</v>
      </c>
      <c r="AR8" s="51"/>
      <c r="AS8" s="51"/>
    </row>
    <row r="9" spans="1:49" ht="14.45" customHeight="1">
      <c r="A9" s="50" t="s">
        <v>60</v>
      </c>
      <c r="B9" s="59"/>
      <c r="C9" s="59"/>
      <c r="D9" s="59"/>
      <c r="E9" s="59"/>
      <c r="F9" s="59"/>
      <c r="G9" s="59"/>
      <c r="H9" s="50"/>
      <c r="I9" s="59"/>
      <c r="J9" s="59"/>
      <c r="K9" s="59"/>
      <c r="L9" s="50"/>
      <c r="M9" s="59"/>
      <c r="N9" s="59"/>
      <c r="O9" s="59"/>
      <c r="P9" s="50"/>
      <c r="Q9" s="59"/>
      <c r="R9" s="59"/>
      <c r="S9" s="59"/>
      <c r="T9" s="59"/>
      <c r="U9" s="59"/>
      <c r="V9" s="50"/>
      <c r="W9" s="59"/>
      <c r="X9" s="59"/>
      <c r="Y9" s="59"/>
      <c r="Z9" s="59"/>
      <c r="AA9" s="59"/>
      <c r="AB9" s="50"/>
      <c r="AC9" s="59"/>
      <c r="AD9" s="59"/>
      <c r="AE9" s="59"/>
      <c r="AF9" s="59"/>
      <c r="AG9" s="59"/>
      <c r="AH9" s="50"/>
      <c r="AI9" s="59"/>
      <c r="AJ9" s="59"/>
      <c r="AK9" s="59"/>
      <c r="AL9" s="50"/>
      <c r="AM9" s="59"/>
      <c r="AN9" s="59"/>
      <c r="AO9" s="59"/>
      <c r="AP9" s="50"/>
      <c r="AQ9" s="59"/>
      <c r="AR9" s="59"/>
      <c r="AS9" s="59"/>
      <c r="AT9" s="50"/>
      <c r="AU9" s="50"/>
      <c r="AV9" s="50"/>
      <c r="AW9" s="50"/>
    </row>
    <row r="10" spans="1:49" ht="14.45" customHeight="1">
      <c r="C10" s="51" t="s">
        <v>7</v>
      </c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Y10" s="51" t="s">
        <v>9</v>
      </c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</row>
    <row r="11" spans="1:49" ht="14.45" customHeight="1">
      <c r="A11" s="2" t="s">
        <v>55</v>
      </c>
      <c r="C11" s="4" t="s">
        <v>61</v>
      </c>
      <c r="D11" s="3"/>
      <c r="E11" s="4" t="s">
        <v>62</v>
      </c>
      <c r="F11" s="3"/>
      <c r="G11" s="52" t="s">
        <v>63</v>
      </c>
      <c r="H11" s="52"/>
      <c r="I11" s="52"/>
      <c r="J11" s="3"/>
      <c r="K11" s="52" t="s">
        <v>64</v>
      </c>
      <c r="L11" s="52"/>
      <c r="M11" s="52"/>
      <c r="N11" s="3"/>
      <c r="O11" s="52" t="s">
        <v>57</v>
      </c>
      <c r="P11" s="52"/>
      <c r="Q11" s="52"/>
      <c r="R11" s="3"/>
      <c r="S11" s="52" t="s">
        <v>58</v>
      </c>
      <c r="T11" s="52"/>
      <c r="U11" s="52"/>
      <c r="V11" s="52"/>
      <c r="W11" s="52"/>
      <c r="Y11" s="52" t="s">
        <v>61</v>
      </c>
      <c r="Z11" s="52"/>
      <c r="AA11" s="52"/>
      <c r="AB11" s="52"/>
      <c r="AC11" s="52"/>
      <c r="AD11" s="3"/>
      <c r="AE11" s="52" t="s">
        <v>62</v>
      </c>
      <c r="AF11" s="52"/>
      <c r="AG11" s="52"/>
      <c r="AH11" s="52"/>
      <c r="AI11" s="52"/>
      <c r="AJ11" s="3"/>
      <c r="AK11" s="52" t="s">
        <v>63</v>
      </c>
      <c r="AL11" s="52"/>
      <c r="AM11" s="52"/>
      <c r="AN11" s="3"/>
      <c r="AO11" s="52" t="s">
        <v>64</v>
      </c>
      <c r="AP11" s="52"/>
      <c r="AQ11" s="52"/>
      <c r="AR11" s="3"/>
      <c r="AS11" s="52" t="s">
        <v>57</v>
      </c>
      <c r="AT11" s="52"/>
      <c r="AU11" s="3"/>
      <c r="AV11" s="4" t="s">
        <v>58</v>
      </c>
    </row>
    <row r="12" spans="1:49" ht="14.45" customHeight="1">
      <c r="A12" s="50" t="s">
        <v>65</v>
      </c>
      <c r="B12" s="50"/>
      <c r="C12" s="59"/>
      <c r="D12" s="50"/>
      <c r="E12" s="59"/>
      <c r="F12" s="50"/>
      <c r="G12" s="59"/>
      <c r="H12" s="59"/>
      <c r="I12" s="59"/>
      <c r="J12" s="50"/>
      <c r="K12" s="59"/>
      <c r="L12" s="59"/>
      <c r="M12" s="59"/>
      <c r="N12" s="50"/>
      <c r="O12" s="59"/>
      <c r="P12" s="59"/>
      <c r="Q12" s="59"/>
      <c r="R12" s="50"/>
      <c r="S12" s="59"/>
      <c r="T12" s="59"/>
      <c r="U12" s="59"/>
      <c r="V12" s="59"/>
      <c r="W12" s="59"/>
      <c r="X12" s="50"/>
      <c r="Y12" s="59"/>
      <c r="Z12" s="59"/>
      <c r="AA12" s="59"/>
      <c r="AB12" s="59"/>
      <c r="AC12" s="59"/>
      <c r="AD12" s="50"/>
      <c r="AE12" s="59"/>
      <c r="AF12" s="59"/>
      <c r="AG12" s="59"/>
      <c r="AH12" s="59"/>
      <c r="AI12" s="59"/>
      <c r="AJ12" s="50"/>
      <c r="AK12" s="59"/>
      <c r="AL12" s="59"/>
      <c r="AM12" s="59"/>
      <c r="AN12" s="50"/>
      <c r="AO12" s="59"/>
      <c r="AP12" s="59"/>
      <c r="AQ12" s="59"/>
      <c r="AR12" s="50"/>
      <c r="AS12" s="59"/>
      <c r="AT12" s="59"/>
      <c r="AU12" s="50"/>
      <c r="AV12" s="59"/>
      <c r="AW12" s="50"/>
    </row>
    <row r="13" spans="1:49" ht="14.45" customHeight="1">
      <c r="C13" s="51" t="s">
        <v>7</v>
      </c>
      <c r="D13" s="51"/>
      <c r="E13" s="51"/>
      <c r="F13" s="51"/>
      <c r="G13" s="51"/>
      <c r="H13" s="51"/>
      <c r="I13" s="51"/>
      <c r="J13" s="51"/>
      <c r="K13" s="51"/>
      <c r="L13" s="51"/>
      <c r="M13" s="51"/>
      <c r="O13" s="51" t="s">
        <v>9</v>
      </c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51"/>
      <c r="AB13" s="51"/>
      <c r="AC13" s="51"/>
      <c r="AD13" s="51"/>
      <c r="AE13" s="51"/>
      <c r="AF13" s="51"/>
      <c r="AG13" s="51"/>
      <c r="AH13" s="51"/>
      <c r="AI13" s="51"/>
    </row>
    <row r="14" spans="1:49" ht="14.45" customHeight="1">
      <c r="A14" s="2" t="s">
        <v>55</v>
      </c>
      <c r="C14" s="4" t="s">
        <v>62</v>
      </c>
      <c r="D14" s="3"/>
      <c r="E14" s="4" t="s">
        <v>64</v>
      </c>
      <c r="F14" s="3"/>
      <c r="G14" s="52" t="s">
        <v>57</v>
      </c>
      <c r="H14" s="52"/>
      <c r="I14" s="52"/>
      <c r="J14" s="3"/>
      <c r="K14" s="52" t="s">
        <v>58</v>
      </c>
      <c r="L14" s="52"/>
      <c r="M14" s="52"/>
      <c r="O14" s="52" t="s">
        <v>62</v>
      </c>
      <c r="P14" s="52"/>
      <c r="Q14" s="52"/>
      <c r="R14" s="52"/>
      <c r="S14" s="52"/>
      <c r="T14" s="3"/>
      <c r="U14" s="52" t="s">
        <v>64</v>
      </c>
      <c r="V14" s="52"/>
      <c r="W14" s="52"/>
      <c r="X14" s="52"/>
      <c r="Y14" s="52"/>
      <c r="Z14" s="3"/>
      <c r="AA14" s="52" t="s">
        <v>57</v>
      </c>
      <c r="AB14" s="52"/>
      <c r="AC14" s="52"/>
      <c r="AD14" s="52"/>
      <c r="AE14" s="52"/>
      <c r="AF14" s="3"/>
      <c r="AG14" s="52" t="s">
        <v>58</v>
      </c>
      <c r="AH14" s="52"/>
      <c r="AI14" s="52"/>
    </row>
    <row r="15" spans="1:49" ht="21.75" customHeight="1">
      <c r="A15" s="3"/>
      <c r="C15" s="3"/>
      <c r="E15" s="3"/>
      <c r="G15" s="3"/>
      <c r="H15" s="3"/>
      <c r="I15" s="3"/>
      <c r="K15" s="3"/>
      <c r="L15" s="3"/>
      <c r="M15" s="3"/>
      <c r="O15" s="3"/>
      <c r="P15" s="3"/>
      <c r="Q15" s="3"/>
      <c r="R15" s="3"/>
      <c r="S15" s="3"/>
      <c r="U15" s="3"/>
      <c r="V15" s="3"/>
      <c r="W15" s="3"/>
      <c r="X15" s="3"/>
      <c r="Y15" s="3"/>
      <c r="AA15" s="3"/>
      <c r="AB15" s="3"/>
      <c r="AC15" s="3"/>
      <c r="AD15" s="3"/>
      <c r="AE15" s="3"/>
      <c r="AG15" s="3"/>
      <c r="AH15" s="3"/>
      <c r="AI15" s="3"/>
    </row>
    <row r="16" spans="1:49" ht="21.75" customHeight="1"/>
    <row r="17" ht="21.75" customHeight="1"/>
    <row r="18" ht="21.75" customHeight="1"/>
    <row r="19" ht="21.75" customHeight="1"/>
    <row r="20" ht="21.75" customHeight="1"/>
    <row r="21" ht="21.75" customHeight="1"/>
    <row r="22" ht="21.75" customHeight="1"/>
    <row r="23" ht="21.75" customHeight="1"/>
    <row r="24" ht="21.75" customHeight="1"/>
    <row r="25" ht="21.75" customHeight="1"/>
    <row r="26" ht="21.75" customHeight="1"/>
    <row r="27" ht="21.75" customHeight="1"/>
    <row r="28" ht="21.75" customHeight="1"/>
    <row r="29" ht="21.75" customHeight="1"/>
    <row r="30" ht="21.75" customHeight="1"/>
    <row r="31" ht="21.75" customHeight="1"/>
    <row r="32" ht="21.75" customHeight="1"/>
    <row r="33" ht="21.75" customHeight="1"/>
    <row r="34" ht="21.75" customHeight="1"/>
    <row r="35" ht="21.75" customHeight="1"/>
    <row r="36" ht="21.75" customHeight="1"/>
    <row r="37" ht="21.75" customHeight="1"/>
    <row r="38" ht="21.75" customHeight="1"/>
    <row r="39" ht="21.75" customHeight="1"/>
    <row r="40" ht="21.75" customHeight="1"/>
    <row r="41" ht="21.75" customHeight="1"/>
    <row r="42" ht="21.75" customHeight="1"/>
    <row r="43" ht="21.75" customHeight="1"/>
    <row r="44" ht="21.75" customHeight="1"/>
    <row r="45" ht="21.75" customHeight="1"/>
    <row r="46" ht="21.75" customHeight="1"/>
    <row r="47" ht="21.75" customHeight="1"/>
    <row r="48" ht="21.75" customHeight="1"/>
  </sheetData>
  <mergeCells count="36">
    <mergeCell ref="A12:AW12"/>
    <mergeCell ref="C13:M13"/>
    <mergeCell ref="O13:AI13"/>
    <mergeCell ref="G14:I14"/>
    <mergeCell ref="K14:M14"/>
    <mergeCell ref="O14:S14"/>
    <mergeCell ref="U14:Y14"/>
    <mergeCell ref="AA14:AE14"/>
    <mergeCell ref="AG14:AI14"/>
    <mergeCell ref="C10:W10"/>
    <mergeCell ref="Y10:AV10"/>
    <mergeCell ref="G11:I11"/>
    <mergeCell ref="K11:M11"/>
    <mergeCell ref="O11:Q11"/>
    <mergeCell ref="S11:W11"/>
    <mergeCell ref="Y11:AC11"/>
    <mergeCell ref="AE11:AI11"/>
    <mergeCell ref="AK11:AM11"/>
    <mergeCell ref="AO11:AQ11"/>
    <mergeCell ref="AS11:AT11"/>
    <mergeCell ref="AC8:AG8"/>
    <mergeCell ref="AI8:AK8"/>
    <mergeCell ref="AM8:AO8"/>
    <mergeCell ref="AQ8:AS8"/>
    <mergeCell ref="A9:AW9"/>
    <mergeCell ref="A8:G8"/>
    <mergeCell ref="I8:K8"/>
    <mergeCell ref="M8:O8"/>
    <mergeCell ref="Q8:U8"/>
    <mergeCell ref="W8:AA8"/>
    <mergeCell ref="A1:AW1"/>
    <mergeCell ref="A2:AW2"/>
    <mergeCell ref="A3:AW3"/>
    <mergeCell ref="A5:AW5"/>
    <mergeCell ref="I6:AA6"/>
    <mergeCell ref="AC6:AS6"/>
  </mergeCells>
  <pageMargins left="0.39" right="0.39" top="0.39" bottom="0.39" header="0" footer="0"/>
  <pageSetup paperSize="0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A8"/>
  <sheetViews>
    <sheetView rightToLeft="1" workbookViewId="0">
      <selection sqref="A1:AA1"/>
    </sheetView>
  </sheetViews>
  <sheetFormatPr defaultRowHeight="12.75"/>
  <cols>
    <col min="1" max="1" width="5.140625" customWidth="1"/>
    <col min="2" max="2" width="14.28515625" customWidth="1"/>
    <col min="3" max="3" width="1.28515625" customWidth="1"/>
    <col min="4" max="4" width="2.5703125" customWidth="1"/>
    <col min="5" max="5" width="10.42578125" customWidth="1"/>
    <col min="6" max="6" width="1.28515625" customWidth="1"/>
    <col min="7" max="7" width="14.28515625" customWidth="1"/>
    <col min="8" max="8" width="1.28515625" customWidth="1"/>
    <col min="9" max="9" width="14.28515625" customWidth="1"/>
    <col min="10" max="10" width="1.28515625" customWidth="1"/>
    <col min="11" max="11" width="13" customWidth="1"/>
    <col min="12" max="12" width="1.28515625" customWidth="1"/>
    <col min="13" max="13" width="13" customWidth="1"/>
    <col min="14" max="14" width="1.28515625" customWidth="1"/>
    <col min="15" max="15" width="13" customWidth="1"/>
    <col min="16" max="16" width="1.28515625" customWidth="1"/>
    <col min="17" max="17" width="13" customWidth="1"/>
    <col min="18" max="18" width="1.28515625" customWidth="1"/>
    <col min="19" max="19" width="15.5703125" customWidth="1"/>
    <col min="20" max="20" width="1.28515625" customWidth="1"/>
    <col min="21" max="21" width="19.42578125" customWidth="1"/>
    <col min="22" max="22" width="1.28515625" customWidth="1"/>
    <col min="23" max="23" width="14.28515625" customWidth="1"/>
    <col min="24" max="24" width="1.28515625" customWidth="1"/>
    <col min="25" max="25" width="16.85546875" customWidth="1"/>
    <col min="26" max="26" width="1.28515625" customWidth="1"/>
    <col min="27" max="27" width="15.5703125" customWidth="1"/>
    <col min="28" max="28" width="0.28515625" customWidth="1"/>
  </cols>
  <sheetData>
    <row r="1" spans="1:27" ht="29.1" customHeight="1">
      <c r="A1" s="48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</row>
    <row r="2" spans="1:27" ht="21.75" customHeight="1">
      <c r="A2" s="48" t="s">
        <v>1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</row>
    <row r="3" spans="1:27" ht="21.75" customHeight="1">
      <c r="A3" s="48" t="s">
        <v>2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</row>
    <row r="4" spans="1:27" ht="14.45" customHeight="1"/>
    <row r="5" spans="1:27" ht="14.45" customHeight="1">
      <c r="A5" s="1" t="s">
        <v>66</v>
      </c>
      <c r="B5" s="50" t="s">
        <v>67</v>
      </c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</row>
    <row r="6" spans="1:27" ht="14.45" customHeight="1">
      <c r="E6" s="51" t="s">
        <v>7</v>
      </c>
      <c r="F6" s="51"/>
      <c r="G6" s="51"/>
      <c r="H6" s="51"/>
      <c r="I6" s="51"/>
      <c r="K6" s="51" t="s">
        <v>8</v>
      </c>
      <c r="L6" s="51"/>
      <c r="M6" s="51"/>
      <c r="N6" s="51"/>
      <c r="O6" s="51"/>
      <c r="P6" s="51"/>
      <c r="Q6" s="51"/>
      <c r="S6" s="51" t="s">
        <v>9</v>
      </c>
      <c r="T6" s="51"/>
      <c r="U6" s="51"/>
      <c r="V6" s="51"/>
      <c r="W6" s="51"/>
      <c r="X6" s="51"/>
      <c r="Y6" s="51"/>
      <c r="Z6" s="51"/>
      <c r="AA6" s="51"/>
    </row>
    <row r="7" spans="1:27" ht="14.45" customHeight="1">
      <c r="E7" s="3"/>
      <c r="F7" s="3"/>
      <c r="G7" s="3"/>
      <c r="H7" s="3"/>
      <c r="I7" s="3"/>
      <c r="K7" s="52" t="s">
        <v>68</v>
      </c>
      <c r="L7" s="52"/>
      <c r="M7" s="52"/>
      <c r="N7" s="3"/>
      <c r="O7" s="52" t="s">
        <v>69</v>
      </c>
      <c r="P7" s="52"/>
      <c r="Q7" s="52"/>
      <c r="S7" s="3"/>
      <c r="T7" s="3"/>
      <c r="U7" s="3"/>
      <c r="V7" s="3"/>
      <c r="W7" s="3"/>
      <c r="X7" s="3"/>
      <c r="Y7" s="3"/>
      <c r="Z7" s="3"/>
      <c r="AA7" s="3"/>
    </row>
    <row r="8" spans="1:27" ht="14.45" customHeight="1">
      <c r="A8" s="51" t="s">
        <v>70</v>
      </c>
      <c r="B8" s="51"/>
      <c r="D8" s="51" t="s">
        <v>71</v>
      </c>
      <c r="E8" s="51"/>
      <c r="G8" s="2" t="s">
        <v>14</v>
      </c>
      <c r="I8" s="2" t="s">
        <v>15</v>
      </c>
      <c r="K8" s="4" t="s">
        <v>13</v>
      </c>
      <c r="L8" s="3"/>
      <c r="M8" s="4" t="s">
        <v>14</v>
      </c>
      <c r="O8" s="4" t="s">
        <v>13</v>
      </c>
      <c r="P8" s="3"/>
      <c r="Q8" s="4" t="s">
        <v>16</v>
      </c>
      <c r="S8" s="2" t="s">
        <v>13</v>
      </c>
      <c r="U8" s="2" t="s">
        <v>72</v>
      </c>
      <c r="W8" s="2" t="s">
        <v>14</v>
      </c>
      <c r="Y8" s="2" t="s">
        <v>15</v>
      </c>
      <c r="AA8" s="2" t="s">
        <v>18</v>
      </c>
    </row>
  </sheetData>
  <mergeCells count="11">
    <mergeCell ref="K7:M7"/>
    <mergeCell ref="O7:Q7"/>
    <mergeCell ref="A8:B8"/>
    <mergeCell ref="D8:E8"/>
    <mergeCell ref="A1:AA1"/>
    <mergeCell ref="A2:AA2"/>
    <mergeCell ref="A3:AA3"/>
    <mergeCell ref="B5:AA5"/>
    <mergeCell ref="E6:I6"/>
    <mergeCell ref="K6:Q6"/>
    <mergeCell ref="S6:AA6"/>
  </mergeCells>
  <pageMargins left="0.39" right="0.39" top="0.39" bottom="0.39" header="0" footer="0"/>
  <pageSetup paperSize="0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L8"/>
  <sheetViews>
    <sheetView rightToLeft="1" workbookViewId="0">
      <selection sqref="A1:AL1"/>
    </sheetView>
  </sheetViews>
  <sheetFormatPr defaultRowHeight="12.75"/>
  <cols>
    <col min="1" max="1" width="5.140625" customWidth="1"/>
    <col min="2" max="2" width="28.5703125" customWidth="1"/>
    <col min="3" max="3" width="1.28515625" customWidth="1"/>
    <col min="4" max="4" width="16.85546875" customWidth="1"/>
    <col min="5" max="5" width="1.28515625" customWidth="1"/>
    <col min="6" max="6" width="24.7109375" customWidth="1"/>
    <col min="7" max="7" width="1.28515625" customWidth="1"/>
    <col min="8" max="8" width="13" customWidth="1"/>
    <col min="9" max="9" width="1.28515625" customWidth="1"/>
    <col min="10" max="10" width="13" customWidth="1"/>
    <col min="11" max="11" width="1.28515625" customWidth="1"/>
    <col min="12" max="12" width="11.7109375" customWidth="1"/>
    <col min="13" max="13" width="1.28515625" customWidth="1"/>
    <col min="14" max="14" width="13" customWidth="1"/>
    <col min="15" max="15" width="1.28515625" customWidth="1"/>
    <col min="16" max="16" width="13" customWidth="1"/>
    <col min="17" max="17" width="1.28515625" customWidth="1"/>
    <col min="18" max="18" width="13" customWidth="1"/>
    <col min="19" max="19" width="1.28515625" customWidth="1"/>
    <col min="20" max="20" width="13" customWidth="1"/>
    <col min="21" max="21" width="1.28515625" customWidth="1"/>
    <col min="22" max="22" width="13" customWidth="1"/>
    <col min="23" max="23" width="1.28515625" customWidth="1"/>
    <col min="24" max="24" width="13" customWidth="1"/>
    <col min="25" max="25" width="1.28515625" customWidth="1"/>
    <col min="26" max="26" width="13" customWidth="1"/>
    <col min="27" max="27" width="1.28515625" customWidth="1"/>
    <col min="28" max="28" width="13" customWidth="1"/>
    <col min="29" max="29" width="1.28515625" customWidth="1"/>
    <col min="30" max="30" width="15.5703125" customWidth="1"/>
    <col min="31" max="31" width="1.28515625" customWidth="1"/>
    <col min="32" max="32" width="15.5703125" customWidth="1"/>
    <col min="33" max="33" width="1.28515625" customWidth="1"/>
    <col min="34" max="34" width="13" customWidth="1"/>
    <col min="35" max="35" width="1.28515625" customWidth="1"/>
    <col min="36" max="36" width="15.5703125" customWidth="1"/>
    <col min="37" max="37" width="1.28515625" customWidth="1"/>
    <col min="38" max="38" width="14.28515625" customWidth="1"/>
    <col min="39" max="39" width="0.28515625" customWidth="1"/>
  </cols>
  <sheetData>
    <row r="1" spans="1:38" ht="29.1" customHeight="1">
      <c r="A1" s="48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</row>
    <row r="2" spans="1:38" ht="21.75" customHeight="1">
      <c r="A2" s="48" t="s">
        <v>1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  <c r="AH2" s="48"/>
      <c r="AI2" s="48"/>
      <c r="AJ2" s="48"/>
      <c r="AK2" s="48"/>
      <c r="AL2" s="48"/>
    </row>
    <row r="3" spans="1:38" ht="21.75" customHeight="1">
      <c r="A3" s="48" t="s">
        <v>2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  <c r="AF3" s="48"/>
      <c r="AG3" s="48"/>
      <c r="AH3" s="48"/>
      <c r="AI3" s="48"/>
      <c r="AJ3" s="48"/>
      <c r="AK3" s="48"/>
      <c r="AL3" s="48"/>
    </row>
    <row r="4" spans="1:38" ht="14.45" customHeight="1"/>
    <row r="5" spans="1:38" ht="14.45" customHeight="1">
      <c r="A5" s="1" t="s">
        <v>73</v>
      </c>
      <c r="B5" s="50" t="s">
        <v>74</v>
      </c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50"/>
      <c r="AH5" s="50"/>
      <c r="AI5" s="50"/>
      <c r="AJ5" s="50"/>
      <c r="AK5" s="50"/>
      <c r="AL5" s="50"/>
    </row>
    <row r="6" spans="1:38" ht="14.45" customHeight="1">
      <c r="A6" s="51" t="s">
        <v>75</v>
      </c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 t="s">
        <v>7</v>
      </c>
      <c r="Q6" s="51"/>
      <c r="R6" s="51"/>
      <c r="S6" s="51"/>
      <c r="T6" s="51"/>
      <c r="V6" s="51" t="s">
        <v>8</v>
      </c>
      <c r="W6" s="51"/>
      <c r="X6" s="51"/>
      <c r="Y6" s="51"/>
      <c r="Z6" s="51"/>
      <c r="AA6" s="51"/>
      <c r="AB6" s="51"/>
      <c r="AD6" s="51" t="s">
        <v>9</v>
      </c>
      <c r="AE6" s="51"/>
      <c r="AF6" s="51"/>
      <c r="AG6" s="51"/>
      <c r="AH6" s="51"/>
      <c r="AI6" s="51"/>
      <c r="AJ6" s="51"/>
      <c r="AK6" s="51"/>
      <c r="AL6" s="51"/>
    </row>
    <row r="7" spans="1:38" ht="14.45" customHeight="1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V7" s="52" t="s">
        <v>10</v>
      </c>
      <c r="W7" s="52"/>
      <c r="X7" s="52"/>
      <c r="Y7" s="3"/>
      <c r="Z7" s="52" t="s">
        <v>11</v>
      </c>
      <c r="AA7" s="52"/>
      <c r="AB7" s="52"/>
      <c r="AD7" s="3"/>
      <c r="AE7" s="3"/>
      <c r="AF7" s="3"/>
      <c r="AG7" s="3"/>
      <c r="AH7" s="3"/>
      <c r="AI7" s="3"/>
      <c r="AJ7" s="3"/>
      <c r="AK7" s="3"/>
      <c r="AL7" s="3"/>
    </row>
    <row r="8" spans="1:38" ht="14.45" customHeight="1">
      <c r="A8" s="51" t="s">
        <v>76</v>
      </c>
      <c r="B8" s="51"/>
      <c r="D8" s="2" t="s">
        <v>77</v>
      </c>
      <c r="F8" s="2" t="s">
        <v>78</v>
      </c>
      <c r="H8" s="2" t="s">
        <v>79</v>
      </c>
      <c r="J8" s="2" t="s">
        <v>80</v>
      </c>
      <c r="L8" s="2" t="s">
        <v>81</v>
      </c>
      <c r="N8" s="2" t="s">
        <v>59</v>
      </c>
      <c r="P8" s="2" t="s">
        <v>13</v>
      </c>
      <c r="R8" s="2" t="s">
        <v>14</v>
      </c>
      <c r="T8" s="2" t="s">
        <v>15</v>
      </c>
      <c r="V8" s="4" t="s">
        <v>13</v>
      </c>
      <c r="W8" s="3"/>
      <c r="X8" s="4" t="s">
        <v>14</v>
      </c>
      <c r="Z8" s="4" t="s">
        <v>13</v>
      </c>
      <c r="AA8" s="3"/>
      <c r="AB8" s="4" t="s">
        <v>16</v>
      </c>
      <c r="AD8" s="2" t="s">
        <v>13</v>
      </c>
      <c r="AF8" s="2" t="s">
        <v>17</v>
      </c>
      <c r="AH8" s="2" t="s">
        <v>14</v>
      </c>
      <c r="AJ8" s="2" t="s">
        <v>15</v>
      </c>
      <c r="AL8" s="2" t="s">
        <v>18</v>
      </c>
    </row>
  </sheetData>
  <mergeCells count="11">
    <mergeCell ref="V7:X7"/>
    <mergeCell ref="Z7:AB7"/>
    <mergeCell ref="A8:B8"/>
    <mergeCell ref="A1:AL1"/>
    <mergeCell ref="A2:AL2"/>
    <mergeCell ref="A3:AL3"/>
    <mergeCell ref="B5:AL5"/>
    <mergeCell ref="A6:O6"/>
    <mergeCell ref="P6:T6"/>
    <mergeCell ref="V6:AB6"/>
    <mergeCell ref="AD6:AL6"/>
  </mergeCells>
  <pageMargins left="0.39" right="0.39" top="0.39" bottom="0.39" header="0" footer="0"/>
  <pageSetup paperSize="0"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M8"/>
  <sheetViews>
    <sheetView rightToLeft="1" workbookViewId="0">
      <selection sqref="A1:M1"/>
    </sheetView>
  </sheetViews>
  <sheetFormatPr defaultRowHeight="12.75"/>
  <cols>
    <col min="1" max="1" width="29.85546875" customWidth="1"/>
    <col min="2" max="2" width="1.28515625" customWidth="1"/>
    <col min="3" max="3" width="15.5703125" customWidth="1"/>
    <col min="4" max="4" width="1.28515625" customWidth="1"/>
    <col min="5" max="5" width="15.5703125" customWidth="1"/>
    <col min="6" max="6" width="1.28515625" customWidth="1"/>
    <col min="7" max="7" width="13" customWidth="1"/>
    <col min="8" max="8" width="1.28515625" customWidth="1"/>
    <col min="9" max="9" width="13" customWidth="1"/>
    <col min="10" max="10" width="1.28515625" customWidth="1"/>
    <col min="11" max="11" width="23.42578125" customWidth="1"/>
    <col min="12" max="12" width="1.28515625" customWidth="1"/>
    <col min="13" max="13" width="33.7109375" customWidth="1"/>
    <col min="14" max="14" width="0.28515625" customWidth="1"/>
  </cols>
  <sheetData>
    <row r="1" spans="1:13" ht="29.1" customHeight="1">
      <c r="A1" s="48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</row>
    <row r="2" spans="1:13" ht="21.75" customHeight="1">
      <c r="A2" s="48" t="s">
        <v>1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</row>
    <row r="3" spans="1:13" ht="21.75" customHeight="1">
      <c r="A3" s="48" t="s">
        <v>2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</row>
    <row r="4" spans="1:13" ht="14.45" customHeight="1">
      <c r="A4" s="50" t="s">
        <v>82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</row>
    <row r="5" spans="1:13" ht="14.45" customHeight="1">
      <c r="A5" s="50" t="s">
        <v>83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</row>
    <row r="6" spans="1:13" ht="14.45" customHeight="1"/>
    <row r="7" spans="1:13" ht="14.45" customHeight="1">
      <c r="C7" s="51" t="s">
        <v>9</v>
      </c>
      <c r="D7" s="51"/>
      <c r="E7" s="51"/>
      <c r="F7" s="51"/>
      <c r="G7" s="51"/>
      <c r="H7" s="51"/>
      <c r="I7" s="51"/>
      <c r="J7" s="51"/>
      <c r="K7" s="51"/>
      <c r="L7" s="51"/>
      <c r="M7" s="51"/>
    </row>
    <row r="8" spans="1:13" ht="14.45" customHeight="1">
      <c r="A8" s="2" t="s">
        <v>84</v>
      </c>
      <c r="C8" s="4" t="s">
        <v>13</v>
      </c>
      <c r="D8" s="3"/>
      <c r="E8" s="4" t="s">
        <v>85</v>
      </c>
      <c r="F8" s="3"/>
      <c r="G8" s="4" t="s">
        <v>86</v>
      </c>
      <c r="H8" s="3"/>
      <c r="I8" s="4" t="s">
        <v>87</v>
      </c>
      <c r="J8" s="3"/>
      <c r="K8" s="4" t="s">
        <v>88</v>
      </c>
      <c r="L8" s="3"/>
      <c r="M8" s="4" t="s">
        <v>89</v>
      </c>
    </row>
  </sheetData>
  <mergeCells count="6">
    <mergeCell ref="C7:M7"/>
    <mergeCell ref="A1:M1"/>
    <mergeCell ref="A2:M2"/>
    <mergeCell ref="A3:M3"/>
    <mergeCell ref="A4:M4"/>
    <mergeCell ref="A5:M5"/>
  </mergeCells>
  <pageMargins left="0.39" right="0.39" top="0.39" bottom="0.39" header="0" footer="0"/>
  <pageSetup paperSize="0" fitToHeight="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Z14"/>
  <sheetViews>
    <sheetView rightToLeft="1" workbookViewId="0">
      <selection activeCell="A9" sqref="A9:B12"/>
    </sheetView>
  </sheetViews>
  <sheetFormatPr defaultRowHeight="12.75"/>
  <cols>
    <col min="1" max="1" width="5.140625" customWidth="1"/>
    <col min="2" max="2" width="35" customWidth="1"/>
    <col min="3" max="3" width="1.28515625" customWidth="1"/>
    <col min="4" max="4" width="13.85546875" bestFit="1" customWidth="1"/>
    <col min="5" max="5" width="1.28515625" customWidth="1"/>
    <col min="6" max="6" width="16.140625" bestFit="1" customWidth="1"/>
    <col min="7" max="7" width="1.28515625" customWidth="1"/>
    <col min="8" max="8" width="16" bestFit="1" customWidth="1"/>
    <col min="9" max="9" width="1.28515625" customWidth="1"/>
    <col min="10" max="10" width="14.85546875" bestFit="1" customWidth="1"/>
    <col min="11" max="11" width="1.28515625" customWidth="1"/>
    <col min="12" max="12" width="19.42578125" customWidth="1"/>
    <col min="13" max="13" width="0.28515625" customWidth="1"/>
    <col min="15" max="15" width="18.42578125" bestFit="1" customWidth="1"/>
    <col min="18" max="18" width="13.7109375" bestFit="1" customWidth="1"/>
    <col min="19" max="19" width="2.28515625" customWidth="1"/>
    <col min="20" max="20" width="16" bestFit="1" customWidth="1"/>
    <col min="21" max="21" width="2.28515625" customWidth="1"/>
    <col min="22" max="22" width="16" bestFit="1" customWidth="1"/>
    <col min="23" max="23" width="2.28515625" customWidth="1"/>
    <col min="24" max="24" width="14.85546875" bestFit="1" customWidth="1"/>
  </cols>
  <sheetData>
    <row r="1" spans="1:26" ht="29.1" customHeight="1">
      <c r="A1" s="48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</row>
    <row r="2" spans="1:26" ht="21.75" customHeight="1">
      <c r="A2" s="48" t="s">
        <v>1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</row>
    <row r="3" spans="1:26" ht="21.75" customHeight="1">
      <c r="A3" s="48" t="s">
        <v>2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</row>
    <row r="4" spans="1:26" ht="14.45" customHeight="1"/>
    <row r="5" spans="1:26" ht="14.45" customHeight="1">
      <c r="A5" s="1" t="s">
        <v>90</v>
      </c>
      <c r="B5" s="50" t="s">
        <v>91</v>
      </c>
      <c r="C5" s="50"/>
      <c r="D5" s="50"/>
      <c r="E5" s="50"/>
      <c r="F5" s="50"/>
      <c r="G5" s="50"/>
      <c r="H5" s="50"/>
      <c r="I5" s="50"/>
      <c r="J5" s="50"/>
      <c r="K5" s="50"/>
      <c r="L5" s="50"/>
    </row>
    <row r="6" spans="1:26" ht="14.45" customHeight="1">
      <c r="D6" s="2" t="s">
        <v>7</v>
      </c>
      <c r="E6" s="12"/>
      <c r="F6" s="51" t="s">
        <v>8</v>
      </c>
      <c r="G6" s="51"/>
      <c r="H6" s="51"/>
      <c r="I6" s="12"/>
      <c r="J6" s="2" t="s">
        <v>9</v>
      </c>
      <c r="K6" s="12"/>
      <c r="L6" s="12"/>
    </row>
    <row r="7" spans="1:26" ht="14.45" customHeight="1">
      <c r="D7" s="30"/>
      <c r="E7" s="12"/>
      <c r="F7" s="30"/>
      <c r="G7" s="30"/>
      <c r="H7" s="30"/>
      <c r="I7" s="12"/>
      <c r="J7" s="30"/>
      <c r="K7" s="12"/>
      <c r="L7" s="12"/>
    </row>
    <row r="8" spans="1:26" ht="14.45" customHeight="1">
      <c r="A8" s="51" t="s">
        <v>92</v>
      </c>
      <c r="B8" s="51"/>
      <c r="D8" s="2" t="s">
        <v>93</v>
      </c>
      <c r="E8" s="12"/>
      <c r="F8" s="2" t="s">
        <v>94</v>
      </c>
      <c r="G8" s="12"/>
      <c r="H8" s="2" t="s">
        <v>95</v>
      </c>
      <c r="I8" s="12"/>
      <c r="J8" s="2" t="s">
        <v>93</v>
      </c>
      <c r="K8" s="12"/>
      <c r="L8" s="2" t="s">
        <v>18</v>
      </c>
    </row>
    <row r="9" spans="1:26" ht="21.75" customHeight="1">
      <c r="A9" s="53" t="s">
        <v>232</v>
      </c>
      <c r="B9" s="53"/>
      <c r="D9" s="22">
        <v>4910647983</v>
      </c>
      <c r="E9" s="12"/>
      <c r="F9" s="22">
        <v>439056836967</v>
      </c>
      <c r="G9" s="12"/>
      <c r="H9" s="22">
        <v>388994188492</v>
      </c>
      <c r="I9" s="12"/>
      <c r="J9" s="22">
        <v>54973296458</v>
      </c>
      <c r="K9" s="12"/>
      <c r="L9" s="33">
        <f>(J9/7893062273547)*100</f>
        <v>0.696476152763153</v>
      </c>
      <c r="R9" s="7"/>
      <c r="T9" s="7"/>
      <c r="V9" s="7"/>
      <c r="X9" s="7"/>
    </row>
    <row r="10" spans="1:26" ht="21.75" customHeight="1">
      <c r="A10" s="55" t="s">
        <v>233</v>
      </c>
      <c r="B10" s="55"/>
      <c r="D10" s="23">
        <v>10137</v>
      </c>
      <c r="E10" s="12"/>
      <c r="F10" s="23">
        <v>0</v>
      </c>
      <c r="G10" s="12"/>
      <c r="H10" s="23">
        <v>10137</v>
      </c>
      <c r="I10" s="12"/>
      <c r="J10" s="23">
        <v>0</v>
      </c>
      <c r="K10" s="12"/>
      <c r="L10" s="34">
        <f t="shared" ref="L10:L13" si="0">(J10/7893062273547)*100</f>
        <v>0</v>
      </c>
      <c r="R10" s="7"/>
      <c r="T10" s="7"/>
      <c r="V10" s="7"/>
      <c r="X10" s="7"/>
    </row>
    <row r="11" spans="1:26" ht="21.75" customHeight="1">
      <c r="A11" s="55" t="s">
        <v>234</v>
      </c>
      <c r="B11" s="55"/>
      <c r="D11" s="23">
        <v>21005791</v>
      </c>
      <c r="E11" s="12"/>
      <c r="F11" s="23">
        <v>0</v>
      </c>
      <c r="G11" s="12"/>
      <c r="H11" s="23">
        <v>21005791</v>
      </c>
      <c r="I11" s="12"/>
      <c r="J11" s="23">
        <v>0</v>
      </c>
      <c r="K11" s="12"/>
      <c r="L11" s="34">
        <f t="shared" si="0"/>
        <v>0</v>
      </c>
      <c r="R11" s="7"/>
      <c r="T11" s="7"/>
      <c r="V11" s="7"/>
      <c r="X11" s="7"/>
    </row>
    <row r="12" spans="1:26" ht="21.75" customHeight="1">
      <c r="A12" s="55" t="s">
        <v>235</v>
      </c>
      <c r="B12" s="55"/>
      <c r="D12" s="23">
        <v>1046019</v>
      </c>
      <c r="E12" s="23"/>
      <c r="F12" s="23">
        <v>323019</v>
      </c>
      <c r="G12" s="23"/>
      <c r="H12" s="23">
        <v>1369038</v>
      </c>
      <c r="I12" s="12"/>
      <c r="J12" s="12"/>
      <c r="K12" s="12"/>
      <c r="L12" s="34">
        <f t="shared" si="0"/>
        <v>0</v>
      </c>
      <c r="R12" s="7"/>
      <c r="T12" s="7"/>
      <c r="V12" s="7"/>
      <c r="X12" s="7"/>
    </row>
    <row r="13" spans="1:26" ht="21.75" customHeight="1">
      <c r="A13" s="55" t="s">
        <v>236</v>
      </c>
      <c r="B13" s="55"/>
      <c r="D13" s="23">
        <v>292557</v>
      </c>
      <c r="E13" s="12"/>
      <c r="F13" s="23">
        <v>0</v>
      </c>
      <c r="G13" s="12"/>
      <c r="H13" s="23">
        <v>292557</v>
      </c>
      <c r="I13" s="12"/>
      <c r="J13" s="23">
        <v>0</v>
      </c>
      <c r="K13" s="12"/>
      <c r="L13" s="34">
        <f t="shared" si="0"/>
        <v>0</v>
      </c>
      <c r="R13" s="7"/>
      <c r="T13" s="7"/>
      <c r="V13" s="7"/>
      <c r="X13" s="7"/>
      <c r="Z13" s="32"/>
    </row>
    <row r="14" spans="1:26" ht="21.75" customHeight="1" thickBot="1">
      <c r="A14" s="58" t="s">
        <v>53</v>
      </c>
      <c r="B14" s="58"/>
      <c r="D14" s="35">
        <f>SUM(D9:D13)</f>
        <v>4933002487</v>
      </c>
      <c r="E14" s="12"/>
      <c r="F14" s="35">
        <f>SUM(F9:F13)</f>
        <v>439057159986</v>
      </c>
      <c r="G14" s="12"/>
      <c r="H14" s="35">
        <f>SUM(H9:H13)</f>
        <v>389016866015</v>
      </c>
      <c r="I14" s="12"/>
      <c r="J14" s="35">
        <f>SUM(J9:J13)</f>
        <v>54973296458</v>
      </c>
      <c r="K14" s="12"/>
      <c r="L14" s="31">
        <f>SUM(L9:L13)</f>
        <v>0.696476152763153</v>
      </c>
    </row>
  </sheetData>
  <mergeCells count="12">
    <mergeCell ref="A13:B13"/>
    <mergeCell ref="A14:B14"/>
    <mergeCell ref="A8:B8"/>
    <mergeCell ref="A9:B9"/>
    <mergeCell ref="A10:B10"/>
    <mergeCell ref="A11:B11"/>
    <mergeCell ref="A12:B12"/>
    <mergeCell ref="A1:L1"/>
    <mergeCell ref="A2:L2"/>
    <mergeCell ref="A3:L3"/>
    <mergeCell ref="B5:L5"/>
    <mergeCell ref="F6:H6"/>
  </mergeCells>
  <pageMargins left="0.39" right="0.39" top="0.39" bottom="0.39" header="0" footer="0"/>
  <pageSetup paperSize="0" fitToHeight="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AC13"/>
  <sheetViews>
    <sheetView rightToLeft="1" workbookViewId="0">
      <selection activeCell="E22" sqref="E22"/>
    </sheetView>
  </sheetViews>
  <sheetFormatPr defaultRowHeight="12.75"/>
  <cols>
    <col min="1" max="1" width="39" customWidth="1"/>
    <col min="2" max="2" width="1.28515625" customWidth="1"/>
    <col min="3" max="3" width="14.28515625" customWidth="1"/>
    <col min="4" max="4" width="1.28515625" customWidth="1"/>
    <col min="5" max="5" width="10.42578125" customWidth="1"/>
    <col min="6" max="6" width="1.28515625" customWidth="1"/>
    <col min="7" max="7" width="15.5703125" customWidth="1"/>
    <col min="8" max="8" width="1.28515625" customWidth="1"/>
    <col min="9" max="9" width="14.285156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0.28515625" customWidth="1"/>
    <col min="19" max="19" width="9.85546875" bestFit="1" customWidth="1"/>
    <col min="20" max="20" width="1.7109375" customWidth="1"/>
    <col min="21" max="21" width="2.140625" bestFit="1" customWidth="1"/>
    <col min="22" max="22" width="1.7109375" customWidth="1"/>
    <col min="23" max="23" width="9.85546875" bestFit="1" customWidth="1"/>
    <col min="24" max="24" width="1.7109375" customWidth="1"/>
    <col min="25" max="25" width="12.7109375" bestFit="1" customWidth="1"/>
    <col min="26" max="26" width="1.7109375" customWidth="1"/>
    <col min="27" max="27" width="2.140625" bestFit="1" customWidth="1"/>
    <col min="28" max="28" width="1.7109375" customWidth="1"/>
    <col min="29" max="29" width="12.7109375" bestFit="1" customWidth="1"/>
  </cols>
  <sheetData>
    <row r="1" spans="1:29" ht="29.1" customHeight="1">
      <c r="A1" s="48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</row>
    <row r="2" spans="1:29" ht="21.75" customHeight="1">
      <c r="A2" s="48" t="s">
        <v>96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</row>
    <row r="3" spans="1:29" ht="21.75" customHeight="1">
      <c r="A3" s="48" t="s">
        <v>2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</row>
    <row r="4" spans="1:29" ht="14.45" customHeight="1"/>
    <row r="5" spans="1:29" ht="14.45" customHeight="1">
      <c r="A5" s="50" t="s">
        <v>210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</row>
    <row r="6" spans="1:29" ht="14.45" customHeight="1">
      <c r="A6" s="51" t="s">
        <v>99</v>
      </c>
      <c r="C6" s="51" t="s">
        <v>115</v>
      </c>
      <c r="D6" s="51"/>
      <c r="E6" s="51"/>
      <c r="F6" s="51"/>
      <c r="G6" s="51"/>
      <c r="I6" s="51" t="s">
        <v>116</v>
      </c>
      <c r="J6" s="51"/>
      <c r="K6" s="51"/>
      <c r="L6" s="51"/>
      <c r="M6" s="51"/>
    </row>
    <row r="7" spans="1:29" ht="29.1" customHeight="1">
      <c r="A7" s="51"/>
      <c r="C7" s="11" t="s">
        <v>208</v>
      </c>
      <c r="D7" s="3"/>
      <c r="E7" s="11" t="s">
        <v>178</v>
      </c>
      <c r="F7" s="3"/>
      <c r="G7" s="11" t="s">
        <v>209</v>
      </c>
      <c r="I7" s="11" t="s">
        <v>208</v>
      </c>
      <c r="J7" s="3"/>
      <c r="K7" s="11" t="s">
        <v>178</v>
      </c>
      <c r="L7" s="3"/>
      <c r="M7" s="11" t="s">
        <v>209</v>
      </c>
    </row>
    <row r="8" spans="1:29" ht="21.75" customHeight="1">
      <c r="A8" s="5" t="s">
        <v>237</v>
      </c>
      <c r="C8" s="17">
        <v>4419294</v>
      </c>
      <c r="D8" s="13"/>
      <c r="E8" s="17">
        <v>0</v>
      </c>
      <c r="F8" s="13"/>
      <c r="G8" s="17">
        <v>4419294</v>
      </c>
      <c r="H8" s="13"/>
      <c r="I8" s="17">
        <v>1026247160</v>
      </c>
      <c r="J8" s="13"/>
      <c r="K8" s="17">
        <v>0</v>
      </c>
      <c r="L8" s="13"/>
      <c r="M8" s="17">
        <v>1026247160</v>
      </c>
      <c r="S8" s="17"/>
      <c r="T8" s="13"/>
      <c r="U8" s="17"/>
      <c r="V8" s="13"/>
      <c r="W8" s="17"/>
      <c r="X8" s="13"/>
      <c r="Y8" s="17"/>
      <c r="Z8" s="13"/>
      <c r="AA8" s="17"/>
      <c r="AB8" s="13"/>
      <c r="AC8" s="17"/>
    </row>
    <row r="9" spans="1:29" ht="21.75" customHeight="1">
      <c r="A9" s="6" t="s">
        <v>238</v>
      </c>
      <c r="C9" s="17">
        <v>52</v>
      </c>
      <c r="D9" s="13"/>
      <c r="E9" s="17">
        <v>1</v>
      </c>
      <c r="F9" s="13"/>
      <c r="G9" s="17">
        <v>51</v>
      </c>
      <c r="H9" s="13"/>
      <c r="I9" s="17">
        <v>2119</v>
      </c>
      <c r="J9" s="13"/>
      <c r="K9" s="17">
        <v>2</v>
      </c>
      <c r="L9" s="13"/>
      <c r="M9" s="17">
        <v>2117</v>
      </c>
      <c r="S9" s="17"/>
      <c r="T9" s="13"/>
      <c r="U9" s="17"/>
      <c r="V9" s="13"/>
      <c r="W9" s="17"/>
      <c r="X9" s="13"/>
      <c r="Y9" s="17"/>
      <c r="Z9" s="13"/>
      <c r="AA9" s="17"/>
      <c r="AB9" s="13"/>
      <c r="AC9" s="17"/>
    </row>
    <row r="10" spans="1:29" ht="21.75" customHeight="1">
      <c r="A10" s="6" t="s">
        <v>234</v>
      </c>
      <c r="C10" s="17">
        <v>143875</v>
      </c>
      <c r="D10" s="13"/>
      <c r="E10" s="17">
        <v>0</v>
      </c>
      <c r="F10" s="13"/>
      <c r="G10" s="17">
        <v>143875</v>
      </c>
      <c r="H10" s="13"/>
      <c r="I10" s="17">
        <v>787546</v>
      </c>
      <c r="J10" s="13"/>
      <c r="K10" s="17">
        <v>0</v>
      </c>
      <c r="L10" s="13"/>
      <c r="M10" s="17">
        <v>787546</v>
      </c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</row>
    <row r="11" spans="1:29" ht="21.75" customHeight="1">
      <c r="A11" s="6" t="s">
        <v>235</v>
      </c>
      <c r="C11" s="17">
        <v>0</v>
      </c>
      <c r="D11" s="13"/>
      <c r="E11" s="17">
        <v>0</v>
      </c>
      <c r="F11" s="13"/>
      <c r="G11" s="17">
        <v>0</v>
      </c>
      <c r="H11" s="13"/>
      <c r="I11" s="17">
        <v>11523</v>
      </c>
      <c r="J11" s="13"/>
      <c r="K11" s="17">
        <v>0</v>
      </c>
      <c r="L11" s="13"/>
      <c r="M11" s="17">
        <v>11523</v>
      </c>
    </row>
    <row r="12" spans="1:29" ht="21.75" customHeight="1">
      <c r="A12" s="6" t="s">
        <v>239</v>
      </c>
      <c r="C12" s="17">
        <v>0</v>
      </c>
      <c r="D12" s="13"/>
      <c r="E12" s="17">
        <v>0</v>
      </c>
      <c r="F12" s="13"/>
      <c r="G12" s="17">
        <v>0</v>
      </c>
      <c r="H12" s="13"/>
      <c r="I12" s="17">
        <v>7861</v>
      </c>
      <c r="J12" s="13"/>
      <c r="K12" s="17">
        <v>0</v>
      </c>
      <c r="L12" s="13"/>
      <c r="M12" s="17">
        <v>7861</v>
      </c>
    </row>
    <row r="13" spans="1:29" ht="21.75" customHeight="1">
      <c r="A13" s="9" t="s">
        <v>53</v>
      </c>
      <c r="C13" s="20">
        <v>4563221</v>
      </c>
      <c r="D13" s="13"/>
      <c r="E13" s="20">
        <v>1</v>
      </c>
      <c r="F13" s="13"/>
      <c r="G13" s="20">
        <v>4563220</v>
      </c>
      <c r="H13" s="13"/>
      <c r="I13" s="20">
        <v>1027056209</v>
      </c>
      <c r="J13" s="13"/>
      <c r="K13" s="20">
        <v>2</v>
      </c>
      <c r="L13" s="13"/>
      <c r="M13" s="20">
        <v>1027056207</v>
      </c>
    </row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paperSize="0" fitToHeight="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M13"/>
  <sheetViews>
    <sheetView rightToLeft="1" workbookViewId="0">
      <selection activeCell="R23" sqref="R23"/>
    </sheetView>
  </sheetViews>
  <sheetFormatPr defaultRowHeight="12.75"/>
  <cols>
    <col min="1" max="1" width="2.5703125" customWidth="1"/>
    <col min="2" max="2" width="53" customWidth="1"/>
    <col min="3" max="3" width="1.28515625" customWidth="1"/>
    <col min="4" max="4" width="11.7109375" customWidth="1"/>
    <col min="5" max="5" width="1.28515625" customWidth="1"/>
    <col min="6" max="6" width="22" customWidth="1"/>
    <col min="7" max="7" width="1.28515625" customWidth="1"/>
    <col min="8" max="8" width="15.5703125" customWidth="1"/>
    <col min="9" max="9" width="1.28515625" customWidth="1"/>
    <col min="10" max="10" width="19.42578125" customWidth="1"/>
    <col min="11" max="11" width="0.28515625" customWidth="1"/>
    <col min="13" max="13" width="18.42578125" bestFit="1" customWidth="1"/>
  </cols>
  <sheetData>
    <row r="1" spans="1:13" ht="29.1" customHeight="1">
      <c r="A1" s="48" t="s">
        <v>0</v>
      </c>
      <c r="B1" s="48"/>
      <c r="C1" s="48"/>
      <c r="D1" s="48"/>
      <c r="E1" s="48"/>
      <c r="F1" s="48"/>
      <c r="G1" s="48"/>
      <c r="H1" s="48"/>
      <c r="I1" s="48"/>
      <c r="J1" s="48"/>
    </row>
    <row r="2" spans="1:13" ht="21.75" customHeight="1">
      <c r="A2" s="48" t="s">
        <v>96</v>
      </c>
      <c r="B2" s="48"/>
      <c r="C2" s="48"/>
      <c r="D2" s="48"/>
      <c r="E2" s="48"/>
      <c r="F2" s="48"/>
      <c r="G2" s="48"/>
      <c r="H2" s="48"/>
      <c r="I2" s="48"/>
      <c r="J2" s="48"/>
    </row>
    <row r="3" spans="1:13" ht="21.75" customHeight="1">
      <c r="A3" s="48" t="s">
        <v>2</v>
      </c>
      <c r="B3" s="48"/>
      <c r="C3" s="48"/>
      <c r="D3" s="48"/>
      <c r="E3" s="48"/>
      <c r="F3" s="48"/>
      <c r="G3" s="48"/>
      <c r="H3" s="48"/>
      <c r="I3" s="48"/>
      <c r="J3" s="48"/>
    </row>
    <row r="4" spans="1:13" ht="14.45" customHeight="1"/>
    <row r="5" spans="1:13" ht="29.1" customHeight="1">
      <c r="A5" s="1" t="s">
        <v>97</v>
      </c>
      <c r="B5" s="50" t="s">
        <v>98</v>
      </c>
      <c r="C5" s="50"/>
      <c r="D5" s="50"/>
      <c r="E5" s="50"/>
      <c r="F5" s="50"/>
      <c r="G5" s="50"/>
      <c r="H5" s="50"/>
      <c r="I5" s="50"/>
      <c r="J5" s="50"/>
    </row>
    <row r="6" spans="1:13" ht="14.45" customHeight="1"/>
    <row r="7" spans="1:13" ht="14.45" customHeight="1">
      <c r="A7" s="51" t="s">
        <v>99</v>
      </c>
      <c r="B7" s="51"/>
      <c r="D7" s="2" t="s">
        <v>100</v>
      </c>
      <c r="F7" s="2" t="s">
        <v>93</v>
      </c>
      <c r="H7" s="2" t="s">
        <v>101</v>
      </c>
      <c r="J7" s="2" t="s">
        <v>102</v>
      </c>
      <c r="M7" s="27">
        <v>7893062273547</v>
      </c>
    </row>
    <row r="8" spans="1:13" ht="21.75" customHeight="1">
      <c r="A8" s="53" t="s">
        <v>103</v>
      </c>
      <c r="B8" s="53"/>
      <c r="D8" s="36" t="s">
        <v>104</v>
      </c>
      <c r="E8" s="13"/>
      <c r="F8" s="15">
        <f>'درآمد سرمایه گذاری در سهام'!J56</f>
        <v>83512416009</v>
      </c>
      <c r="G8" s="13"/>
      <c r="H8" s="16">
        <f>(F8/$F$13)*100</f>
        <v>134.94989447636746</v>
      </c>
      <c r="I8" s="13"/>
      <c r="J8" s="16">
        <f>(F8/7893062273547)*100</f>
        <v>1.0580483608863132</v>
      </c>
    </row>
    <row r="9" spans="1:13" ht="21.75" customHeight="1">
      <c r="A9" s="55" t="s">
        <v>105</v>
      </c>
      <c r="B9" s="55"/>
      <c r="D9" s="37" t="s">
        <v>106</v>
      </c>
      <c r="E9" s="13"/>
      <c r="F9" s="17">
        <v>0</v>
      </c>
      <c r="G9" s="13"/>
      <c r="H9" s="28">
        <f t="shared" ref="H9:H12" si="0">(F9/$F$13)*100</f>
        <v>0</v>
      </c>
      <c r="I9" s="13"/>
      <c r="J9" s="28">
        <f t="shared" ref="J9:J12" si="1">(F9/7893062273547)*100</f>
        <v>0</v>
      </c>
    </row>
    <row r="10" spans="1:13" ht="21.75" customHeight="1">
      <c r="A10" s="55" t="s">
        <v>107</v>
      </c>
      <c r="B10" s="55"/>
      <c r="D10" s="37" t="s">
        <v>108</v>
      </c>
      <c r="E10" s="13"/>
      <c r="F10" s="17">
        <v>0</v>
      </c>
      <c r="G10" s="13"/>
      <c r="H10" s="28">
        <f t="shared" si="0"/>
        <v>0</v>
      </c>
      <c r="I10" s="13"/>
      <c r="J10" s="28">
        <f t="shared" si="1"/>
        <v>0</v>
      </c>
    </row>
    <row r="11" spans="1:13" ht="21.75" customHeight="1">
      <c r="A11" s="55" t="s">
        <v>109</v>
      </c>
      <c r="B11" s="55"/>
      <c r="D11" s="37" t="s">
        <v>110</v>
      </c>
      <c r="E11" s="13"/>
      <c r="F11" s="38">
        <v>4563221</v>
      </c>
      <c r="G11" s="13"/>
      <c r="H11" s="28">
        <f t="shared" si="0"/>
        <v>7.3738280108670241E-3</v>
      </c>
      <c r="I11" s="13"/>
      <c r="J11" s="28">
        <f t="shared" si="1"/>
        <v>5.7813062178582944E-5</v>
      </c>
    </row>
    <row r="12" spans="1:13" ht="21.75" customHeight="1">
      <c r="A12" s="57" t="s">
        <v>111</v>
      </c>
      <c r="B12" s="57"/>
      <c r="D12" s="39" t="s">
        <v>112</v>
      </c>
      <c r="E12" s="13"/>
      <c r="F12" s="40">
        <f>'سایر درآمدها'!D11</f>
        <v>-21987495980</v>
      </c>
      <c r="G12" s="13"/>
      <c r="H12" s="19">
        <f t="shared" si="0"/>
        <v>-35.530169094626388</v>
      </c>
      <c r="I12" s="13"/>
      <c r="J12" s="19">
        <f t="shared" si="1"/>
        <v>-0.27856736990013908</v>
      </c>
    </row>
    <row r="13" spans="1:13" ht="21.75" customHeight="1">
      <c r="A13" s="58" t="s">
        <v>53</v>
      </c>
      <c r="B13" s="58"/>
      <c r="D13" s="20"/>
      <c r="E13" s="13"/>
      <c r="F13" s="20">
        <v>61884017274</v>
      </c>
      <c r="G13" s="13"/>
      <c r="H13" s="21">
        <f>SUM(H8:H12)</f>
        <v>99.42709920975193</v>
      </c>
      <c r="I13" s="13"/>
      <c r="J13" s="21">
        <f>SUM(J8:J12)</f>
        <v>0.77953880404835274</v>
      </c>
    </row>
  </sheetData>
  <mergeCells count="11">
    <mergeCell ref="A13:B13"/>
    <mergeCell ref="A8:B8"/>
    <mergeCell ref="A9:B9"/>
    <mergeCell ref="A10:B10"/>
    <mergeCell ref="A11:B11"/>
    <mergeCell ref="A12:B12"/>
    <mergeCell ref="A1:J1"/>
    <mergeCell ref="A2:J2"/>
    <mergeCell ref="A3:J3"/>
    <mergeCell ref="B5:J5"/>
    <mergeCell ref="A7:B7"/>
  </mergeCells>
  <pageMargins left="0.39" right="0.39" top="0.39" bottom="0.39" header="0" footer="0"/>
  <pageSetup paperSize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21</vt:i4>
      </vt:variant>
    </vt:vector>
  </HeadingPairs>
  <TitlesOfParts>
    <vt:vector size="42" baseType="lpstr">
      <vt:lpstr>صورت وضعیت</vt:lpstr>
      <vt:lpstr>سهام</vt:lpstr>
      <vt:lpstr>اوراق مشتقه</vt:lpstr>
      <vt:lpstr>واحدهای صندوق</vt:lpstr>
      <vt:lpstr>اوراق</vt:lpstr>
      <vt:lpstr>تعدیل قیمت</vt:lpstr>
      <vt:lpstr>سپرده</vt:lpstr>
      <vt:lpstr>سود سپرده بانکی</vt:lpstr>
      <vt:lpstr>درآمد</vt:lpstr>
      <vt:lpstr>درآمد سپرده بانکی</vt:lpstr>
      <vt:lpstr>سایر درآمدها</vt:lpstr>
      <vt:lpstr>درآمد سرمایه گذاری در سهام</vt:lpstr>
      <vt:lpstr>درآمد سرمایه گذاری در صندوق</vt:lpstr>
      <vt:lpstr>درآمد سرمایه گذاری در اوراق به</vt:lpstr>
      <vt:lpstr>مبالغ تخصیصی اوراق</vt:lpstr>
      <vt:lpstr>درآمد سود سهام</vt:lpstr>
      <vt:lpstr>درآمد سود صندوق</vt:lpstr>
      <vt:lpstr>سود اوراق بهادار</vt:lpstr>
      <vt:lpstr>درآمد ناشی از فروش</vt:lpstr>
      <vt:lpstr>درآمد اعمال اختیار</vt:lpstr>
      <vt:lpstr>درآمد ناشی از تغییر قیمت اوراق</vt:lpstr>
      <vt:lpstr>اوراق!Print_Area</vt:lpstr>
      <vt:lpstr>'اوراق مشتقه'!Print_Area</vt:lpstr>
      <vt:lpstr>'تعدیل قیمت'!Print_Area</vt:lpstr>
      <vt:lpstr>درآمد!Print_Area</vt:lpstr>
      <vt:lpstr>'درآمد اعمال اختیار'!Print_Area</vt:lpstr>
      <vt:lpstr>'درآمد سپرده بانکی'!Print_Area</vt:lpstr>
      <vt:lpstr>'درآمد سرمایه گذاری در اوراق به'!Print_Area</vt:lpstr>
      <vt:lpstr>'درآمد سرمایه گذاری در سهام'!Print_Area</vt:lpstr>
      <vt:lpstr>'درآمد سرمایه گذاری در صندوق'!Print_Area</vt:lpstr>
      <vt:lpstr>'درآمد سود سهام'!Print_Area</vt:lpstr>
      <vt:lpstr>'درآمد سود صندوق'!Print_Area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'سود اوراق بهادار'!Print_Area</vt:lpstr>
      <vt:lpstr>'سود سپرده بانکی'!Print_Area</vt:lpstr>
      <vt:lpstr>سهام!Print_Area</vt:lpstr>
      <vt:lpstr>'صورت وضعیت'!Print_Area</vt:lpstr>
      <vt:lpstr>'مبالغ تخصیصی اوراق'!Print_Area</vt:lpstr>
      <vt:lpstr>'واحدهای صندوق'!Print_Area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Reyhane Banki</dc:creator>
  <dc:description/>
  <cp:lastModifiedBy>Ehsan aghamohammadi</cp:lastModifiedBy>
  <dcterms:created xsi:type="dcterms:W3CDTF">2025-11-26T08:17:30Z</dcterms:created>
  <dcterms:modified xsi:type="dcterms:W3CDTF">2025-11-30T09:10:04Z</dcterms:modified>
</cp:coreProperties>
</file>