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5\1\"/>
    </mc:Choice>
  </mc:AlternateContent>
  <xr:revisionPtr revIDLastSave="0" documentId="13_ncr:1_{100D2663-2643-453E-B882-0B43EA287465}" xr6:coauthVersionLast="47" xr6:coauthVersionMax="47" xr10:uidLastSave="{00000000-0000-0000-0000-000000000000}"/>
  <bookViews>
    <workbookView xWindow="-120" yWindow="-120" windowWidth="29040" windowHeight="15840" tabRatio="778" activeTab="3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سهام'!$A$1:$X$65</definedName>
    <definedName name="_xlnm.Print_Area" localSheetId="6">'درآمد سود سهام'!$A$1:$T$42</definedName>
    <definedName name="_xlnm.Print_Area" localSheetId="9">'درآمد ناشی از تغییر قیمت اوراق'!$A$1:$S$43</definedName>
    <definedName name="_xlnm.Print_Area" localSheetId="8">'درآمد ناشی از فروش'!$A$1:$S$49</definedName>
    <definedName name="_xlnm.Print_Area" localSheetId="5">'سایر درآمدها'!$A$1:$G$11</definedName>
    <definedName name="_xlnm.Print_Area" localSheetId="1">سپرده!$A$1:$M$10</definedName>
    <definedName name="_xlnm.Print_Area" localSheetId="7">'سود سپرده بانکی'!$A$1:$N$14</definedName>
    <definedName name="_xlnm.Print_Area" localSheetId="0">سهام!$A$1:$AC$44</definedName>
  </definedNames>
  <calcPr calcId="191029"/>
</workbook>
</file>

<file path=xl/calcChain.xml><?xml version="1.0" encoding="utf-8"?>
<calcChain xmlns="http://schemas.openxmlformats.org/spreadsheetml/2006/main">
  <c r="W65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9" i="9"/>
  <c r="M13" i="8"/>
  <c r="M12" i="8"/>
  <c r="M11" i="8"/>
  <c r="M8" i="8"/>
  <c r="L65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9" i="9"/>
  <c r="S20" i="15"/>
  <c r="S39" i="15"/>
  <c r="F12" i="8"/>
  <c r="J9" i="8"/>
  <c r="J10" i="8"/>
  <c r="J11" i="8"/>
  <c r="J12" i="8"/>
  <c r="F11" i="8"/>
  <c r="F8" i="8"/>
  <c r="F13" i="8" s="1"/>
  <c r="H10" i="8" s="1"/>
  <c r="U11" i="9"/>
  <c r="U65" i="9" s="1"/>
  <c r="U64" i="9"/>
  <c r="Q65" i="9"/>
  <c r="N65" i="9"/>
  <c r="O42" i="15"/>
  <c r="Q42" i="15"/>
  <c r="S26" i="15"/>
  <c r="M39" i="15"/>
  <c r="M20" i="15"/>
  <c r="M42" i="15" s="1"/>
  <c r="K42" i="15"/>
  <c r="Q43" i="21"/>
  <c r="Q42" i="21"/>
  <c r="O43" i="21"/>
  <c r="M14" i="18"/>
  <c r="M11" i="18"/>
  <c r="K14" i="18"/>
  <c r="H13" i="13"/>
  <c r="J9" i="13" s="1"/>
  <c r="D13" i="13"/>
  <c r="F9" i="13" s="1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9" i="2"/>
  <c r="AB44" i="2" s="1"/>
  <c r="L10" i="7"/>
  <c r="L9" i="7"/>
  <c r="J44" i="2"/>
  <c r="Z44" i="2"/>
  <c r="X44" i="2"/>
  <c r="S42" i="15" l="1"/>
  <c r="H11" i="8"/>
  <c r="H12" i="8"/>
  <c r="F8" i="13"/>
  <c r="F13" i="13"/>
  <c r="F12" i="13"/>
  <c r="H8" i="8"/>
  <c r="J8" i="8"/>
  <c r="J13" i="8" s="1"/>
  <c r="H9" i="8"/>
  <c r="H13" i="8" s="1"/>
  <c r="J8" i="13"/>
  <c r="J12" i="13"/>
  <c r="J11" i="13"/>
  <c r="J10" i="13"/>
  <c r="F10" i="13"/>
  <c r="F11" i="13"/>
  <c r="J13" i="13" l="1"/>
</calcChain>
</file>

<file path=xl/sharedStrings.xml><?xml version="1.0" encoding="utf-8"?>
<sst xmlns="http://schemas.openxmlformats.org/spreadsheetml/2006/main" count="421" uniqueCount="168">
  <si>
    <t>صندوق سرمایه‌گذاری تجارت شاخصی کاردان</t>
  </si>
  <si>
    <t>صورت وضعیت پرتفوی</t>
  </si>
  <si>
    <t>برای ماه منتهی به 1405/01/31</t>
  </si>
  <si>
    <t>-1</t>
  </si>
  <si>
    <t>سرمایه گذاری ها</t>
  </si>
  <si>
    <t>-1-1</t>
  </si>
  <si>
    <t>سرمایه گذاری در سهام و حق تقدم سهام</t>
  </si>
  <si>
    <t>1404/12/29</t>
  </si>
  <si>
    <t>تغییرات طی دوره</t>
  </si>
  <si>
    <t>1405/01/31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</si>
  <si>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</si>
  <si>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</si>
  <si>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</si>
  <si>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</si>
  <si>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</si>
  <si>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</si>
  <si>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</si>
  <si>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</si>
  <si>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</si>
  <si>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بانک‌اقتصادنوین‌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</si>
  <si>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</si>
  <si>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</si>
  <si>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</si>
  <si>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</si>
  <si>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</si>
  <si>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</si>
  <si>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داروسازی‌ اکسیر</t>
  </si>
  <si>
    <t>داروسازی‌ فارابی‌</t>
  </si>
  <si>
    <t>دارویی ره آورد تامین</t>
  </si>
  <si>
    <t>س. صنایع‌شیمیایی‌ایران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</si>
  <si>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</si>
  <si>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</si>
  <si>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</si>
  <si>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</si>
  <si>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سنگ آهن گهرزمین</t>
  </si>
  <si>
    <t>سیمان‌ صوفیان‌</t>
  </si>
  <si>
    <t>سیمان‌ارومیه‌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</si>
  <si>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</si>
  <si>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</si>
  <si>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</si>
  <si>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</si>
  <si>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</si>
  <si>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کاشی و سنگ پرسپولیس یزد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</si>
  <si>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</si>
  <si>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</si>
  <si>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</si>
  <si>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</si>
  <si>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</si>
  <si>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کارخانجات تولیدی نیروترانسفو</t>
  </si>
  <si>
    <t>کاشی‌ الوند</t>
  </si>
  <si>
    <t>کشت و دامداری فکا</t>
  </si>
  <si>
    <t>کشت وصنعت و دامپروری پگاه فارس</t>
  </si>
  <si>
    <t>کنتورسازی‌ایران‌</t>
  </si>
  <si>
    <t>کیمیا کالای رازی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</si>
  <si>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</si>
  <si>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</si>
  <si>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</si>
  <si>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</si>
  <si>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</si>
  <si>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</si>
  <si>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</si>
  <si>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</si>
  <si>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سمیه شرقی</t>
  </si>
  <si>
    <t>سپرده کوتاه مدت بانک تجارت مطهری-مهرداد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</si>
  <si>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</si>
  <si>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</si>
  <si>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</si>
  <si>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</si>
  <si>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</si>
  <si>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</si>
  <si>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</si>
  <si>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</si>
  <si>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</si>
  <si>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</si>
  <si>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</si>
  <si>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</si>
  <si>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</si>
  <si>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</si>
  <si>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</si>
  <si>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</si>
  <si>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</si>
  <si>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</si>
  <si>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</si>
  <si>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</si>
  <si>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</si>
  <si>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</si>
  <si>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</si>
  <si>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</si>
  <si>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</si>
  <si>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شمش طلا GoldBar</t>
  </si>
  <si>
    <t>پدیده شیمی قرن</t>
  </si>
  <si>
    <t>کربن‌ ایران‌</t>
  </si>
  <si>
    <t>مبین انرژی خلیج فارس</t>
  </si>
  <si>
    <t>گروه مپنا (سهامی عام)</t>
  </si>
  <si>
    <t>سرمایه گذاری دارویی تامین</t>
  </si>
  <si>
    <t>ح . کاشی‌ الوند</t>
  </si>
  <si>
    <t>مدیریت نیروگاهی ایرانیان مپنا</t>
  </si>
  <si>
    <t>پتروشیمی فناوران</t>
  </si>
  <si>
    <t>ایمن خودرو شرق</t>
  </si>
  <si>
    <t>پالایش نفت تبریز</t>
  </si>
  <si>
    <t>تولیدات پتروشیمی قائد بصیر</t>
  </si>
  <si>
    <t>پویا</t>
  </si>
  <si>
    <t>گروه مالی صبا تامین</t>
  </si>
  <si>
    <t>سرمایه گذاری صدرتامین</t>
  </si>
  <si>
    <t>صنایع الکترونیک مادیران</t>
  </si>
  <si>
    <t>صنایع مس افق کرمان</t>
  </si>
  <si>
    <t>ح . سرمایه‌گذاری‌ سپه‌</t>
  </si>
  <si>
    <t>سیمان فارس و خوزستان</t>
  </si>
  <si>
    <t>سرمایه‌گذاری صنایع پتروشیمی‌</t>
  </si>
  <si>
    <t>توسعه‌ صنایع‌ بهشهر(هلدینگ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</si>
  <si>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</si>
  <si>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</si>
  <si>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</si>
  <si>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</si>
  <si>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</si>
  <si>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سامان ملاصدرا</t>
  </si>
  <si>
    <t>سپرده کوتاه مدت بانک اقتصاد نوین ظفر</t>
  </si>
  <si>
    <t>سپرده کوتاه مدت بانک خاورمیانه مهستان</t>
  </si>
  <si>
    <t>سپرده کوتاه مدت موسسه اعتباری ملل شیراز جنوبی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</si>
  <si>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</si>
  <si>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</si>
  <si>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</si>
  <si>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</si>
  <si>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</si>
  <si>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</si>
  <si>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</si>
  <si>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</si>
  <si>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</si>
  <si>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</si>
  <si>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1404/04/30</t>
  </si>
  <si>
    <t>1404/04/28</t>
  </si>
  <si>
    <t>1404/12/03</t>
  </si>
  <si>
    <t>1404/04/31</t>
  </si>
  <si>
    <t>1404/07/20</t>
  </si>
  <si>
    <t>1404/05/12</t>
  </si>
  <si>
    <t>1404/12/10</t>
  </si>
  <si>
    <t>1404/11/21</t>
  </si>
  <si>
    <t>1404/08/24</t>
  </si>
  <si>
    <t>1404/05/13</t>
  </si>
  <si>
    <t>1404/05/04</t>
  </si>
  <si>
    <t>1404/03/12</t>
  </si>
  <si>
    <t>1404/04/29</t>
  </si>
  <si>
    <t>1404/05/08</t>
  </si>
  <si>
    <t>1404/06/23</t>
  </si>
  <si>
    <t>1404/09/22</t>
  </si>
  <si>
    <t>1404/03/03</t>
  </si>
  <si>
    <t>1404/03/01</t>
  </si>
  <si>
    <t>1404/06/17</t>
  </si>
  <si>
    <t>1404/04/25</t>
  </si>
  <si>
    <t>1404/05/05</t>
  </si>
  <si>
    <t>1404/06/31</t>
  </si>
  <si>
    <t>1405/01/30</t>
  </si>
  <si>
    <t>1404/04/17</t>
  </si>
  <si>
    <t>1404/04/21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</si>
  <si>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</si>
  <si>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</si>
  <si>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</si>
  <si>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</si>
  <si>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</si>
  <si>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</si>
  <si>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</si>
  <si>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</si>
  <si>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</si>
  <si>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بانک تجارت</t>
  </si>
  <si>
    <t>بانک سامان</t>
  </si>
  <si>
    <t>بانک اقتصاد نوین</t>
  </si>
  <si>
    <t>بانک خاورمیانه</t>
  </si>
  <si>
    <t>موسسه مالی واعتباری ملل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</si>
</sst>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7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333333"/>
      <name val="IRANSans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4" fontId="4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9"/>
  <sheetViews>
    <sheetView rightToLeft="1" workbookViewId="0">
      <selection activeCell="AB9" sqref="AB9"/>
    </sheetView>
  </sheetViews>
  <sheetFormatPr defaultRowHeight="12.75"/>
  <cols>
    <col min="1" max="2" width="2.5703125" customWidth="1"/>
    <col min="3" max="3" width="23.42578125" customWidth="1"/>
    <col min="4" max="5" width="1.28515625" style="9" customWidth="1"/>
    <col min="6" max="6" width="13.85546875" style="9" bestFit="1" customWidth="1"/>
    <col min="7" max="7" width="1.28515625" style="9" customWidth="1"/>
    <col min="8" max="8" width="17.5703125" style="9" bestFit="1" customWidth="1"/>
    <col min="9" max="9" width="1.28515625" style="9" customWidth="1"/>
    <col min="10" max="10" width="17.85546875" style="9" bestFit="1" customWidth="1"/>
    <col min="11" max="11" width="1.28515625" style="9" customWidth="1"/>
    <col min="12" max="12" width="10.85546875" style="9" bestFit="1" customWidth="1"/>
    <col min="13" max="13" width="1.28515625" style="9" customWidth="1"/>
    <col min="14" max="14" width="12.85546875" style="9" bestFit="1" customWidth="1"/>
    <col min="15" max="15" width="1.28515625" style="9" customWidth="1"/>
    <col min="16" max="16" width="5.42578125" style="9" bestFit="1" customWidth="1"/>
    <col min="17" max="17" width="1.28515625" style="9" customWidth="1"/>
    <col min="18" max="18" width="10.28515625" style="9" bestFit="1" customWidth="1"/>
    <col min="19" max="19" width="1.28515625" style="9" customWidth="1"/>
    <col min="20" max="20" width="13.85546875" style="9" bestFit="1" customWidth="1"/>
    <col min="21" max="21" width="1.28515625" style="9" customWidth="1"/>
    <col min="22" max="22" width="16.140625" style="9" bestFit="1" customWidth="1"/>
    <col min="23" max="23" width="1.28515625" style="9" customWidth="1"/>
    <col min="24" max="24" width="17.5703125" style="9" bestFit="1" customWidth="1"/>
    <col min="25" max="25" width="1.28515625" style="9" customWidth="1"/>
    <col min="26" max="26" width="17.85546875" style="9" bestFit="1" customWidth="1"/>
    <col min="27" max="27" width="1.28515625" style="9" customWidth="1"/>
    <col min="28" max="28" width="18.28515625" style="9" bestFit="1" customWidth="1"/>
    <col min="29" max="29" width="0.28515625" customWidth="1"/>
    <col min="30" max="30" width="18.5703125" customWidth="1"/>
  </cols>
  <sheetData>
    <row r="1" spans="1:30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30" ht="21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30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30" ht="14.45" customHeight="1">
      <c r="A4" s="1" t="s">
        <v>3</v>
      </c>
      <c r="B4" s="28" t="s">
        <v>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30" ht="14.45" customHeight="1">
      <c r="A5" s="28" t="s">
        <v>5</v>
      </c>
      <c r="B5" s="28"/>
      <c r="C5" s="28" t="s">
        <v>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30" ht="14.45" customHeight="1">
      <c r="F6" s="29" t="s">
        <v>7</v>
      </c>
      <c r="G6" s="29"/>
      <c r="H6" s="29"/>
      <c r="I6" s="29"/>
      <c r="J6" s="29"/>
      <c r="L6" s="29" t="s">
        <v>8</v>
      </c>
      <c r="M6" s="29"/>
      <c r="N6" s="29"/>
      <c r="O6" s="29"/>
      <c r="P6" s="29"/>
      <c r="Q6" s="29"/>
      <c r="R6" s="29"/>
      <c r="T6" s="29" t="s">
        <v>9</v>
      </c>
      <c r="U6" s="29"/>
      <c r="V6" s="29"/>
      <c r="W6" s="29"/>
      <c r="X6" s="29"/>
      <c r="Y6" s="29"/>
      <c r="Z6" s="29"/>
      <c r="AA6" s="29"/>
      <c r="AB6" s="29"/>
    </row>
    <row r="7" spans="1:30" ht="14.45" customHeight="1">
      <c r="F7" s="10"/>
      <c r="G7" s="10"/>
      <c r="H7" s="10"/>
      <c r="I7" s="10"/>
      <c r="J7" s="10"/>
      <c r="L7" s="30" t="s">
        <v>10</v>
      </c>
      <c r="M7" s="30"/>
      <c r="N7" s="30"/>
      <c r="O7" s="10"/>
      <c r="P7" s="30" t="s">
        <v>11</v>
      </c>
      <c r="Q7" s="30"/>
      <c r="R7" s="30"/>
      <c r="T7" s="10"/>
      <c r="U7" s="10"/>
      <c r="V7" s="10"/>
      <c r="W7" s="10"/>
      <c r="X7" s="10"/>
      <c r="Y7" s="10"/>
      <c r="Z7" s="10"/>
      <c r="AA7" s="10"/>
      <c r="AB7" s="10"/>
    </row>
    <row r="8" spans="1:30" ht="14.45" customHeight="1">
      <c r="A8" s="29" t="s">
        <v>12</v>
      </c>
      <c r="B8" s="29"/>
      <c r="C8" s="29"/>
      <c r="E8" s="29" t="s">
        <v>13</v>
      </c>
      <c r="F8" s="29"/>
      <c r="H8" s="2" t="s">
        <v>14</v>
      </c>
      <c r="J8" s="2" t="s">
        <v>15</v>
      </c>
      <c r="L8" s="3" t="s">
        <v>13</v>
      </c>
      <c r="M8" s="10"/>
      <c r="N8" s="3" t="s">
        <v>14</v>
      </c>
      <c r="P8" s="3" t="s">
        <v>13</v>
      </c>
      <c r="Q8" s="10"/>
      <c r="R8" s="3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>
      <c r="A9" s="31" t="s">
        <v>19</v>
      </c>
      <c r="B9" s="31"/>
      <c r="C9" s="31"/>
      <c r="E9" s="32">
        <v>68560262</v>
      </c>
      <c r="F9" s="32"/>
      <c r="H9" s="11">
        <v>127114215720</v>
      </c>
      <c r="J9" s="11">
        <v>137693309337.67401</v>
      </c>
      <c r="L9" s="11">
        <v>0</v>
      </c>
      <c r="N9" s="11">
        <v>0</v>
      </c>
      <c r="P9" s="11">
        <v>0</v>
      </c>
      <c r="R9" s="11">
        <v>0</v>
      </c>
      <c r="T9" s="11">
        <v>68560262</v>
      </c>
      <c r="V9" s="11">
        <v>2024</v>
      </c>
      <c r="X9" s="11">
        <v>127114215720</v>
      </c>
      <c r="Z9" s="11">
        <v>137693309337.67401</v>
      </c>
      <c r="AB9" s="12">
        <f>Z9/8894373294176*100</f>
        <v>1.5480945625234217</v>
      </c>
      <c r="AD9" s="24">
        <v>8894373294176</v>
      </c>
    </row>
    <row r="10" spans="1:30" ht="21.75" customHeight="1">
      <c r="A10" s="33" t="s">
        <v>20</v>
      </c>
      <c r="B10" s="33"/>
      <c r="C10" s="33"/>
      <c r="E10" s="34">
        <v>80802471</v>
      </c>
      <c r="F10" s="34"/>
      <c r="H10" s="13">
        <v>358582581899</v>
      </c>
      <c r="J10" s="13">
        <v>493093887579.896</v>
      </c>
      <c r="L10" s="13">
        <v>0</v>
      </c>
      <c r="N10" s="13">
        <v>0</v>
      </c>
      <c r="P10" s="13">
        <v>0</v>
      </c>
      <c r="R10" s="13">
        <v>0</v>
      </c>
      <c r="T10" s="13">
        <v>80802471</v>
      </c>
      <c r="V10" s="13">
        <v>6150</v>
      </c>
      <c r="X10" s="13">
        <v>358582581899</v>
      </c>
      <c r="Z10" s="13">
        <v>493093887579.896</v>
      </c>
      <c r="AB10" s="14">
        <f t="shared" ref="AB10:AB43" si="0">Z10/8894373294176*100</f>
        <v>5.5438856822298197</v>
      </c>
    </row>
    <row r="11" spans="1:30" ht="21.75" customHeight="1">
      <c r="A11" s="33" t="s">
        <v>21</v>
      </c>
      <c r="B11" s="33"/>
      <c r="C11" s="33"/>
      <c r="E11" s="34">
        <v>56450989</v>
      </c>
      <c r="F11" s="34"/>
      <c r="H11" s="13">
        <v>259775570685</v>
      </c>
      <c r="J11" s="13">
        <v>388741482613.90802</v>
      </c>
      <c r="L11" s="13">
        <v>0</v>
      </c>
      <c r="N11" s="13">
        <v>0</v>
      </c>
      <c r="P11" s="13">
        <v>0</v>
      </c>
      <c r="R11" s="13">
        <v>0</v>
      </c>
      <c r="T11" s="13">
        <v>56450989</v>
      </c>
      <c r="V11" s="13">
        <v>6940</v>
      </c>
      <c r="X11" s="13">
        <v>259775570685</v>
      </c>
      <c r="Z11" s="13">
        <v>388741482613.90802</v>
      </c>
      <c r="AB11" s="14">
        <f t="shared" si="0"/>
        <v>4.3706450106884356</v>
      </c>
    </row>
    <row r="12" spans="1:30" ht="21.75" customHeight="1">
      <c r="A12" s="33" t="s">
        <v>22</v>
      </c>
      <c r="B12" s="33"/>
      <c r="C12" s="33"/>
      <c r="E12" s="34">
        <v>52179419</v>
      </c>
      <c r="F12" s="34"/>
      <c r="H12" s="13">
        <v>242541189141</v>
      </c>
      <c r="J12" s="13">
        <v>674745771491.60596</v>
      </c>
      <c r="L12" s="13">
        <v>0</v>
      </c>
      <c r="N12" s="13">
        <v>0</v>
      </c>
      <c r="P12" s="13">
        <v>0</v>
      </c>
      <c r="R12" s="13">
        <v>0</v>
      </c>
      <c r="T12" s="13">
        <v>52179419</v>
      </c>
      <c r="V12" s="13">
        <v>13032</v>
      </c>
      <c r="X12" s="13">
        <v>242541189141</v>
      </c>
      <c r="Z12" s="13">
        <v>674745771491.60596</v>
      </c>
      <c r="AB12" s="14">
        <f t="shared" si="0"/>
        <v>7.586209271578773</v>
      </c>
    </row>
    <row r="13" spans="1:30" ht="21.75" customHeight="1">
      <c r="A13" s="33" t="s">
        <v>23</v>
      </c>
      <c r="B13" s="33"/>
      <c r="C13" s="33"/>
      <c r="E13" s="34">
        <v>8614506</v>
      </c>
      <c r="F13" s="34"/>
      <c r="H13" s="13">
        <v>218067768572</v>
      </c>
      <c r="J13" s="13">
        <v>389784963609.07202</v>
      </c>
      <c r="L13" s="13">
        <v>0</v>
      </c>
      <c r="N13" s="13">
        <v>0</v>
      </c>
      <c r="P13" s="13">
        <v>0</v>
      </c>
      <c r="R13" s="13">
        <v>0</v>
      </c>
      <c r="T13" s="13">
        <v>8614506</v>
      </c>
      <c r="V13" s="13">
        <v>45600</v>
      </c>
      <c r="X13" s="13">
        <v>218067768572</v>
      </c>
      <c r="Z13" s="13">
        <v>389784963609.07202</v>
      </c>
      <c r="AB13" s="14">
        <f t="shared" si="0"/>
        <v>4.3823769333394367</v>
      </c>
    </row>
    <row r="14" spans="1:30" ht="21.75" customHeight="1">
      <c r="A14" s="33" t="s">
        <v>24</v>
      </c>
      <c r="B14" s="33"/>
      <c r="C14" s="33"/>
      <c r="E14" s="34">
        <v>66889439</v>
      </c>
      <c r="F14" s="34"/>
      <c r="H14" s="13">
        <v>387147409049</v>
      </c>
      <c r="J14" s="13">
        <v>443367522692.02002</v>
      </c>
      <c r="L14" s="13">
        <v>25167152</v>
      </c>
      <c r="N14" s="13">
        <v>0</v>
      </c>
      <c r="P14" s="13">
        <v>0</v>
      </c>
      <c r="R14" s="13">
        <v>0</v>
      </c>
      <c r="T14" s="13">
        <v>92056591</v>
      </c>
      <c r="V14" s="13">
        <v>4854</v>
      </c>
      <c r="X14" s="13">
        <v>387147409049</v>
      </c>
      <c r="Z14" s="13">
        <v>443388598699.32098</v>
      </c>
      <c r="AB14" s="14">
        <f t="shared" si="0"/>
        <v>4.9850459839553851</v>
      </c>
    </row>
    <row r="15" spans="1:30" ht="21.75" customHeight="1">
      <c r="A15" s="33" t="s">
        <v>25</v>
      </c>
      <c r="B15" s="33"/>
      <c r="C15" s="33"/>
      <c r="E15" s="34">
        <v>22388235</v>
      </c>
      <c r="F15" s="34"/>
      <c r="H15" s="13">
        <v>93731616851</v>
      </c>
      <c r="J15" s="13">
        <v>136823256317.709</v>
      </c>
      <c r="L15" s="13">
        <v>0</v>
      </c>
      <c r="N15" s="13">
        <v>0</v>
      </c>
      <c r="P15" s="13">
        <v>0</v>
      </c>
      <c r="R15" s="13">
        <v>0</v>
      </c>
      <c r="T15" s="13">
        <v>22388235</v>
      </c>
      <c r="V15" s="13">
        <v>6159</v>
      </c>
      <c r="X15" s="13">
        <v>93731616851</v>
      </c>
      <c r="Z15" s="13">
        <v>136823256317.709</v>
      </c>
      <c r="AB15" s="14">
        <f t="shared" si="0"/>
        <v>1.538312501537352</v>
      </c>
    </row>
    <row r="16" spans="1:30" ht="21.75" customHeight="1">
      <c r="A16" s="33" t="s">
        <v>26</v>
      </c>
      <c r="B16" s="33"/>
      <c r="C16" s="33"/>
      <c r="E16" s="34">
        <v>7528624</v>
      </c>
      <c r="F16" s="34"/>
      <c r="H16" s="13">
        <v>73463731392</v>
      </c>
      <c r="J16" s="13">
        <v>59165787672.9216</v>
      </c>
      <c r="L16" s="13">
        <v>0</v>
      </c>
      <c r="N16" s="13">
        <v>0</v>
      </c>
      <c r="P16" s="13">
        <v>0</v>
      </c>
      <c r="R16" s="13">
        <v>0</v>
      </c>
      <c r="T16" s="13">
        <v>7528624</v>
      </c>
      <c r="V16" s="13">
        <v>7920</v>
      </c>
      <c r="X16" s="13">
        <v>73463731392</v>
      </c>
      <c r="Z16" s="13">
        <v>59165787672.9216</v>
      </c>
      <c r="AB16" s="14">
        <f t="shared" si="0"/>
        <v>0.6652046829613405</v>
      </c>
    </row>
    <row r="17" spans="1:28" ht="21.75" customHeight="1">
      <c r="A17" s="33" t="s">
        <v>27</v>
      </c>
      <c r="B17" s="33"/>
      <c r="C17" s="33"/>
      <c r="E17" s="34">
        <v>27252778</v>
      </c>
      <c r="F17" s="34"/>
      <c r="H17" s="13">
        <v>165478922141</v>
      </c>
      <c r="J17" s="13">
        <v>167390685821.311</v>
      </c>
      <c r="L17" s="13">
        <v>0</v>
      </c>
      <c r="N17" s="13">
        <v>0</v>
      </c>
      <c r="P17" s="13">
        <v>0</v>
      </c>
      <c r="R17" s="13">
        <v>0</v>
      </c>
      <c r="T17" s="13">
        <v>27252778</v>
      </c>
      <c r="V17" s="13">
        <v>6190</v>
      </c>
      <c r="X17" s="13">
        <v>165478922141</v>
      </c>
      <c r="Z17" s="13">
        <v>167390685821.311</v>
      </c>
      <c r="AB17" s="14">
        <f t="shared" si="0"/>
        <v>1.8819840396278147</v>
      </c>
    </row>
    <row r="18" spans="1:28" ht="21.75" customHeight="1">
      <c r="A18" s="33" t="s">
        <v>28</v>
      </c>
      <c r="B18" s="33"/>
      <c r="C18" s="33"/>
      <c r="E18" s="34">
        <v>7781334</v>
      </c>
      <c r="F18" s="34"/>
      <c r="H18" s="13">
        <v>65403595141</v>
      </c>
      <c r="J18" s="13">
        <v>71807013880.074005</v>
      </c>
      <c r="L18" s="13">
        <v>0</v>
      </c>
      <c r="N18" s="13">
        <v>0</v>
      </c>
      <c r="P18" s="13">
        <v>0</v>
      </c>
      <c r="R18" s="13">
        <v>0</v>
      </c>
      <c r="T18" s="13">
        <v>7781334</v>
      </c>
      <c r="V18" s="13">
        <v>9300</v>
      </c>
      <c r="X18" s="13">
        <v>65403595141</v>
      </c>
      <c r="Z18" s="13">
        <v>71807013880.074005</v>
      </c>
      <c r="AB18" s="14">
        <f t="shared" si="0"/>
        <v>0.80733078661194657</v>
      </c>
    </row>
    <row r="19" spans="1:28" ht="21.75" customHeight="1">
      <c r="A19" s="33" t="s">
        <v>29</v>
      </c>
      <c r="B19" s="33"/>
      <c r="C19" s="33"/>
      <c r="E19" s="34">
        <v>17250862</v>
      </c>
      <c r="F19" s="34"/>
      <c r="H19" s="13">
        <v>135036467921</v>
      </c>
      <c r="J19" s="13">
        <v>104416828304.114</v>
      </c>
      <c r="L19" s="13">
        <v>0</v>
      </c>
      <c r="N19" s="13">
        <v>0</v>
      </c>
      <c r="P19" s="13">
        <v>0</v>
      </c>
      <c r="R19" s="13">
        <v>0</v>
      </c>
      <c r="T19" s="13">
        <v>17250862</v>
      </c>
      <c r="V19" s="13">
        <v>6100</v>
      </c>
      <c r="X19" s="13">
        <v>135036467921</v>
      </c>
      <c r="Z19" s="13">
        <v>104416828304.114</v>
      </c>
      <c r="AB19" s="14">
        <f t="shared" si="0"/>
        <v>1.1739649871957332</v>
      </c>
    </row>
    <row r="20" spans="1:28" ht="21.75" customHeight="1">
      <c r="A20" s="33" t="s">
        <v>30</v>
      </c>
      <c r="B20" s="33"/>
      <c r="C20" s="33"/>
      <c r="E20" s="34">
        <v>4388000</v>
      </c>
      <c r="F20" s="34"/>
      <c r="H20" s="13">
        <v>31151358652</v>
      </c>
      <c r="J20" s="13">
        <v>32046034393.599998</v>
      </c>
      <c r="L20" s="13">
        <v>0</v>
      </c>
      <c r="N20" s="13">
        <v>0</v>
      </c>
      <c r="P20" s="13">
        <v>0</v>
      </c>
      <c r="R20" s="13">
        <v>0</v>
      </c>
      <c r="T20" s="13">
        <v>4388000</v>
      </c>
      <c r="V20" s="13">
        <v>7360</v>
      </c>
      <c r="X20" s="13">
        <v>31151358652</v>
      </c>
      <c r="Z20" s="13">
        <v>32046034393.599998</v>
      </c>
      <c r="AB20" s="14">
        <f t="shared" si="0"/>
        <v>0.36029558613852664</v>
      </c>
    </row>
    <row r="21" spans="1:28" ht="21.75" customHeight="1">
      <c r="A21" s="33" t="s">
        <v>31</v>
      </c>
      <c r="B21" s="33"/>
      <c r="C21" s="33"/>
      <c r="E21" s="34">
        <v>64860375</v>
      </c>
      <c r="F21" s="34"/>
      <c r="H21" s="13">
        <v>255956380356</v>
      </c>
      <c r="J21" s="13">
        <v>303130910258.888</v>
      </c>
      <c r="L21" s="13">
        <v>0</v>
      </c>
      <c r="N21" s="13">
        <v>0</v>
      </c>
      <c r="P21" s="13">
        <v>0</v>
      </c>
      <c r="R21" s="13">
        <v>0</v>
      </c>
      <c r="T21" s="13">
        <v>64860375</v>
      </c>
      <c r="V21" s="13">
        <v>4710</v>
      </c>
      <c r="X21" s="13">
        <v>255956380356</v>
      </c>
      <c r="Z21" s="13">
        <v>303130910258.888</v>
      </c>
      <c r="AB21" s="14">
        <f t="shared" si="0"/>
        <v>3.408119945419616</v>
      </c>
    </row>
    <row r="22" spans="1:28" ht="21.75" customHeight="1">
      <c r="A22" s="33" t="s">
        <v>32</v>
      </c>
      <c r="B22" s="33"/>
      <c r="C22" s="33"/>
      <c r="E22" s="34">
        <v>26282424</v>
      </c>
      <c r="F22" s="34"/>
      <c r="H22" s="13">
        <v>463987037790</v>
      </c>
      <c r="J22" s="13">
        <v>443086642053.53497</v>
      </c>
      <c r="L22" s="13">
        <v>0</v>
      </c>
      <c r="N22" s="13">
        <v>0</v>
      </c>
      <c r="P22" s="13">
        <v>0</v>
      </c>
      <c r="R22" s="13">
        <v>0</v>
      </c>
      <c r="T22" s="13">
        <v>26282424</v>
      </c>
      <c r="V22" s="13">
        <v>16990</v>
      </c>
      <c r="X22" s="13">
        <v>463987037790</v>
      </c>
      <c r="Z22" s="13">
        <v>443086642053.53497</v>
      </c>
      <c r="AB22" s="14">
        <f t="shared" si="0"/>
        <v>4.9816510663395066</v>
      </c>
    </row>
    <row r="23" spans="1:28" ht="21.75" customHeight="1">
      <c r="A23" s="33" t="s">
        <v>33</v>
      </c>
      <c r="B23" s="33"/>
      <c r="C23" s="33"/>
      <c r="E23" s="34">
        <v>20884919</v>
      </c>
      <c r="F23" s="34"/>
      <c r="H23" s="13">
        <v>255083564371</v>
      </c>
      <c r="J23" s="13">
        <v>281424839063.84497</v>
      </c>
      <c r="L23" s="13">
        <v>0</v>
      </c>
      <c r="N23" s="13">
        <v>0</v>
      </c>
      <c r="P23" s="13">
        <v>0</v>
      </c>
      <c r="R23" s="13">
        <v>0</v>
      </c>
      <c r="T23" s="13">
        <v>20884919</v>
      </c>
      <c r="V23" s="13">
        <v>13580</v>
      </c>
      <c r="X23" s="13">
        <v>255083564371</v>
      </c>
      <c r="Z23" s="13">
        <v>281424839063.84497</v>
      </c>
      <c r="AB23" s="14">
        <f t="shared" si="0"/>
        <v>3.164077217763289</v>
      </c>
    </row>
    <row r="24" spans="1:28" ht="21.75" customHeight="1">
      <c r="A24" s="33" t="s">
        <v>34</v>
      </c>
      <c r="B24" s="33"/>
      <c r="C24" s="33"/>
      <c r="E24" s="34">
        <v>47601145</v>
      </c>
      <c r="F24" s="34"/>
      <c r="H24" s="13">
        <v>335270960659</v>
      </c>
      <c r="J24" s="13">
        <v>323075006940.18597</v>
      </c>
      <c r="L24" s="13">
        <v>0</v>
      </c>
      <c r="N24" s="13">
        <v>0</v>
      </c>
      <c r="P24" s="13">
        <v>0</v>
      </c>
      <c r="R24" s="13">
        <v>0</v>
      </c>
      <c r="T24" s="13">
        <v>47601145</v>
      </c>
      <c r="V24" s="13">
        <v>6840</v>
      </c>
      <c r="X24" s="13">
        <v>335270960659</v>
      </c>
      <c r="Z24" s="13">
        <v>323075006940.18597</v>
      </c>
      <c r="AB24" s="14">
        <f t="shared" si="0"/>
        <v>3.6323526824732464</v>
      </c>
    </row>
    <row r="25" spans="1:28" ht="21.75" customHeight="1">
      <c r="A25" s="33" t="s">
        <v>35</v>
      </c>
      <c r="B25" s="33"/>
      <c r="C25" s="33"/>
      <c r="E25" s="34">
        <v>2535127</v>
      </c>
      <c r="F25" s="34"/>
      <c r="H25" s="13">
        <v>147918431557</v>
      </c>
      <c r="J25" s="13">
        <v>319422058863.46399</v>
      </c>
      <c r="L25" s="13">
        <v>0</v>
      </c>
      <c r="N25" s="13">
        <v>0</v>
      </c>
      <c r="P25" s="13">
        <v>0</v>
      </c>
      <c r="R25" s="13">
        <v>0</v>
      </c>
      <c r="T25" s="13">
        <v>2535127</v>
      </c>
      <c r="V25" s="13">
        <v>126980</v>
      </c>
      <c r="X25" s="13">
        <v>147918431557</v>
      </c>
      <c r="Z25" s="13">
        <v>319422058863.46399</v>
      </c>
      <c r="AB25" s="14">
        <f t="shared" si="0"/>
        <v>3.5912823568201286</v>
      </c>
    </row>
    <row r="26" spans="1:28" ht="21.75" customHeight="1">
      <c r="A26" s="33" t="s">
        <v>36</v>
      </c>
      <c r="B26" s="33"/>
      <c r="C26" s="33"/>
      <c r="E26" s="34">
        <v>1440000</v>
      </c>
      <c r="F26" s="34"/>
      <c r="H26" s="13">
        <v>104449661240</v>
      </c>
      <c r="J26" s="13">
        <v>179494498656</v>
      </c>
      <c r="L26" s="13">
        <v>0</v>
      </c>
      <c r="N26" s="13">
        <v>0</v>
      </c>
      <c r="P26" s="13">
        <v>0</v>
      </c>
      <c r="R26" s="13">
        <v>0</v>
      </c>
      <c r="T26" s="13">
        <v>1440000</v>
      </c>
      <c r="V26" s="13">
        <v>125620</v>
      </c>
      <c r="X26" s="13">
        <v>104449661240</v>
      </c>
      <c r="Z26" s="13">
        <v>179494498656</v>
      </c>
      <c r="AB26" s="14">
        <f t="shared" si="0"/>
        <v>2.0180679708319897</v>
      </c>
    </row>
    <row r="27" spans="1:28" ht="21.75" customHeight="1">
      <c r="A27" s="33" t="s">
        <v>37</v>
      </c>
      <c r="B27" s="33"/>
      <c r="C27" s="33"/>
      <c r="E27" s="34">
        <v>58840073</v>
      </c>
      <c r="F27" s="34"/>
      <c r="H27" s="13">
        <v>132312799254</v>
      </c>
      <c r="J27" s="13">
        <v>199560747707.65701</v>
      </c>
      <c r="L27" s="13">
        <v>0</v>
      </c>
      <c r="N27" s="13">
        <v>0</v>
      </c>
      <c r="P27" s="13">
        <v>0</v>
      </c>
      <c r="R27" s="13">
        <v>0</v>
      </c>
      <c r="T27" s="13">
        <v>58840073</v>
      </c>
      <c r="V27" s="13">
        <v>3418</v>
      </c>
      <c r="X27" s="13">
        <v>132312799254</v>
      </c>
      <c r="Z27" s="13">
        <v>199560747707.65701</v>
      </c>
      <c r="AB27" s="14">
        <f t="shared" si="0"/>
        <v>2.2436740746908903</v>
      </c>
    </row>
    <row r="28" spans="1:28" ht="21.75" customHeight="1">
      <c r="A28" s="33" t="s">
        <v>38</v>
      </c>
      <c r="B28" s="33"/>
      <c r="C28" s="33"/>
      <c r="E28" s="34">
        <v>14456055</v>
      </c>
      <c r="F28" s="34"/>
      <c r="H28" s="13">
        <v>166209208465</v>
      </c>
      <c r="J28" s="13">
        <v>183320277900.18301</v>
      </c>
      <c r="L28" s="13">
        <v>0</v>
      </c>
      <c r="N28" s="13">
        <v>0</v>
      </c>
      <c r="P28" s="13">
        <v>0</v>
      </c>
      <c r="R28" s="13">
        <v>0</v>
      </c>
      <c r="T28" s="13">
        <v>14456055</v>
      </c>
      <c r="V28" s="13">
        <v>12780</v>
      </c>
      <c r="X28" s="13">
        <v>166209208465</v>
      </c>
      <c r="Z28" s="13">
        <v>183320277900.18301</v>
      </c>
      <c r="AB28" s="14">
        <f t="shared" si="0"/>
        <v>2.0610814482029935</v>
      </c>
    </row>
    <row r="29" spans="1:28" ht="21.75" customHeight="1">
      <c r="A29" s="33" t="s">
        <v>39</v>
      </c>
      <c r="B29" s="33"/>
      <c r="C29" s="33"/>
      <c r="E29" s="34">
        <v>267052810</v>
      </c>
      <c r="F29" s="34"/>
      <c r="H29" s="13">
        <v>573234085507</v>
      </c>
      <c r="J29" s="13">
        <v>691619963542.40698</v>
      </c>
      <c r="L29" s="13">
        <v>0</v>
      </c>
      <c r="N29" s="13">
        <v>0</v>
      </c>
      <c r="P29" s="13">
        <v>0</v>
      </c>
      <c r="R29" s="13">
        <v>0</v>
      </c>
      <c r="T29" s="13">
        <v>267052810</v>
      </c>
      <c r="V29" s="13">
        <v>2610</v>
      </c>
      <c r="X29" s="13">
        <v>573234085507</v>
      </c>
      <c r="Z29" s="13">
        <v>691619963542.40698</v>
      </c>
      <c r="AB29" s="14">
        <f t="shared" si="0"/>
        <v>7.7759268772233447</v>
      </c>
    </row>
    <row r="30" spans="1:28" ht="21.75" customHeight="1">
      <c r="A30" s="33" t="s">
        <v>40</v>
      </c>
      <c r="B30" s="33"/>
      <c r="C30" s="33"/>
      <c r="E30" s="34">
        <v>14040447</v>
      </c>
      <c r="F30" s="34"/>
      <c r="H30" s="13">
        <v>123902183684</v>
      </c>
      <c r="J30" s="13">
        <v>178189184468.58499</v>
      </c>
      <c r="L30" s="13">
        <v>0</v>
      </c>
      <c r="N30" s="13">
        <v>0</v>
      </c>
      <c r="P30" s="13">
        <v>0</v>
      </c>
      <c r="R30" s="13">
        <v>0</v>
      </c>
      <c r="T30" s="13">
        <v>14040447</v>
      </c>
      <c r="V30" s="13">
        <v>12790</v>
      </c>
      <c r="X30" s="13">
        <v>123902183684</v>
      </c>
      <c r="Z30" s="13">
        <v>178189184468.58499</v>
      </c>
      <c r="AB30" s="14">
        <f t="shared" si="0"/>
        <v>2.0033922410841756</v>
      </c>
    </row>
    <row r="31" spans="1:28" ht="21.75" customHeight="1">
      <c r="A31" s="33" t="s">
        <v>41</v>
      </c>
      <c r="B31" s="33"/>
      <c r="C31" s="33"/>
      <c r="E31" s="34">
        <v>113463058</v>
      </c>
      <c r="F31" s="34"/>
      <c r="H31" s="13">
        <v>230502170816</v>
      </c>
      <c r="J31" s="13">
        <v>161223135620.297</v>
      </c>
      <c r="L31" s="13">
        <v>0</v>
      </c>
      <c r="N31" s="13">
        <v>0</v>
      </c>
      <c r="P31" s="13">
        <v>0</v>
      </c>
      <c r="R31" s="13">
        <v>0</v>
      </c>
      <c r="T31" s="13">
        <v>113463058</v>
      </c>
      <c r="V31" s="13">
        <v>1432</v>
      </c>
      <c r="X31" s="13">
        <v>230502170816</v>
      </c>
      <c r="Z31" s="13">
        <v>161223135620.297</v>
      </c>
      <c r="AB31" s="14">
        <f t="shared" si="0"/>
        <v>1.812641883671166</v>
      </c>
    </row>
    <row r="32" spans="1:28" ht="21.75" customHeight="1">
      <c r="A32" s="33" t="s">
        <v>42</v>
      </c>
      <c r="B32" s="33"/>
      <c r="C32" s="33"/>
      <c r="E32" s="34">
        <v>1256500</v>
      </c>
      <c r="F32" s="34"/>
      <c r="H32" s="13">
        <v>7911683326</v>
      </c>
      <c r="J32" s="13">
        <v>7630338000.6000004</v>
      </c>
      <c r="L32" s="13">
        <v>0</v>
      </c>
      <c r="N32" s="13">
        <v>0</v>
      </c>
      <c r="P32" s="13">
        <v>0</v>
      </c>
      <c r="R32" s="13">
        <v>0</v>
      </c>
      <c r="T32" s="13">
        <v>1256500</v>
      </c>
      <c r="V32" s="13">
        <v>6120</v>
      </c>
      <c r="X32" s="13">
        <v>7911683326</v>
      </c>
      <c r="Z32" s="13">
        <v>7630338000.6000004</v>
      </c>
      <c r="AB32" s="14">
        <f t="shared" si="0"/>
        <v>8.5788371459474447E-2</v>
      </c>
    </row>
    <row r="33" spans="1:28" ht="21.75" customHeight="1">
      <c r="A33" s="33" t="s">
        <v>43</v>
      </c>
      <c r="B33" s="33"/>
      <c r="C33" s="33"/>
      <c r="E33" s="34">
        <v>14185143</v>
      </c>
      <c r="F33" s="34"/>
      <c r="H33" s="13">
        <v>161389439541</v>
      </c>
      <c r="J33" s="13">
        <v>245476577769.99799</v>
      </c>
      <c r="L33" s="13">
        <v>0</v>
      </c>
      <c r="N33" s="13">
        <v>0</v>
      </c>
      <c r="P33" s="13">
        <v>0</v>
      </c>
      <c r="R33" s="13">
        <v>0</v>
      </c>
      <c r="T33" s="13">
        <v>14185143</v>
      </c>
      <c r="V33" s="13">
        <v>17440</v>
      </c>
      <c r="X33" s="13">
        <v>161389439541</v>
      </c>
      <c r="Z33" s="13">
        <v>245476577769.99799</v>
      </c>
      <c r="AB33" s="14">
        <f t="shared" si="0"/>
        <v>2.7599086484343429</v>
      </c>
    </row>
    <row r="34" spans="1:28" ht="21.75" customHeight="1">
      <c r="A34" s="33" t="s">
        <v>44</v>
      </c>
      <c r="B34" s="33"/>
      <c r="C34" s="33"/>
      <c r="E34" s="34">
        <v>89381219</v>
      </c>
      <c r="F34" s="34"/>
      <c r="H34" s="13">
        <v>552400171758</v>
      </c>
      <c r="J34" s="13">
        <v>1215057139826.6799</v>
      </c>
      <c r="L34" s="13">
        <v>0</v>
      </c>
      <c r="N34" s="13">
        <v>0</v>
      </c>
      <c r="P34" s="13">
        <v>0</v>
      </c>
      <c r="R34" s="13">
        <v>0</v>
      </c>
      <c r="T34" s="13">
        <v>89381219</v>
      </c>
      <c r="V34" s="13">
        <v>13700</v>
      </c>
      <c r="X34" s="13">
        <v>552400171758</v>
      </c>
      <c r="Z34" s="13">
        <v>1215057139826.6799</v>
      </c>
      <c r="AB34" s="14">
        <f t="shared" si="0"/>
        <v>13.660964068399226</v>
      </c>
    </row>
    <row r="35" spans="1:28" ht="21.75" customHeight="1">
      <c r="A35" s="33" t="s">
        <v>45</v>
      </c>
      <c r="B35" s="33"/>
      <c r="C35" s="33"/>
      <c r="E35" s="34">
        <v>14860920</v>
      </c>
      <c r="F35" s="34"/>
      <c r="H35" s="13">
        <v>233355137430</v>
      </c>
      <c r="J35" s="13">
        <v>298312492138.33197</v>
      </c>
      <c r="L35" s="13">
        <v>0</v>
      </c>
      <c r="N35" s="13">
        <v>0</v>
      </c>
      <c r="P35" s="13">
        <v>0</v>
      </c>
      <c r="R35" s="13">
        <v>0</v>
      </c>
      <c r="T35" s="13">
        <v>14860920</v>
      </c>
      <c r="V35" s="13">
        <v>20230</v>
      </c>
      <c r="X35" s="13">
        <v>233355137430</v>
      </c>
      <c r="Z35" s="13">
        <v>298312492138.33197</v>
      </c>
      <c r="AB35" s="14">
        <f t="shared" si="0"/>
        <v>3.3539461665462795</v>
      </c>
    </row>
    <row r="36" spans="1:28" ht="21.75" customHeight="1">
      <c r="A36" s="33" t="s">
        <v>46</v>
      </c>
      <c r="B36" s="33"/>
      <c r="C36" s="33"/>
      <c r="E36" s="34">
        <v>257500</v>
      </c>
      <c r="F36" s="34"/>
      <c r="H36" s="13">
        <v>4208347527</v>
      </c>
      <c r="J36" s="13">
        <v>3955287447</v>
      </c>
      <c r="L36" s="13">
        <v>0</v>
      </c>
      <c r="N36" s="13">
        <v>0</v>
      </c>
      <c r="P36" s="13">
        <v>0</v>
      </c>
      <c r="R36" s="13">
        <v>0</v>
      </c>
      <c r="T36" s="13">
        <v>257500</v>
      </c>
      <c r="V36" s="13">
        <v>15480</v>
      </c>
      <c r="X36" s="13">
        <v>4208347527</v>
      </c>
      <c r="Z36" s="13">
        <v>3955287447</v>
      </c>
      <c r="AB36" s="14">
        <f t="shared" si="0"/>
        <v>4.4469546264601985E-2</v>
      </c>
    </row>
    <row r="37" spans="1:28" ht="21.75" customHeight="1">
      <c r="A37" s="33" t="s">
        <v>47</v>
      </c>
      <c r="B37" s="33"/>
      <c r="C37" s="33"/>
      <c r="E37" s="34">
        <v>26122298</v>
      </c>
      <c r="F37" s="34"/>
      <c r="H37" s="13">
        <v>275376795916</v>
      </c>
      <c r="J37" s="13">
        <v>318561379702.09302</v>
      </c>
      <c r="L37" s="13">
        <v>0</v>
      </c>
      <c r="N37" s="13">
        <v>0</v>
      </c>
      <c r="P37" s="13">
        <v>0</v>
      </c>
      <c r="R37" s="13">
        <v>0</v>
      </c>
      <c r="T37" s="13">
        <v>26122298</v>
      </c>
      <c r="V37" s="13">
        <v>12290</v>
      </c>
      <c r="X37" s="13">
        <v>275376795916</v>
      </c>
      <c r="Z37" s="13">
        <v>318561379702.09302</v>
      </c>
      <c r="AB37" s="14">
        <f t="shared" si="0"/>
        <v>3.581605686717531</v>
      </c>
    </row>
    <row r="38" spans="1:28" ht="21.75" customHeight="1">
      <c r="A38" s="33" t="s">
        <v>48</v>
      </c>
      <c r="B38" s="33"/>
      <c r="C38" s="33"/>
      <c r="E38" s="34">
        <v>750000</v>
      </c>
      <c r="F38" s="34"/>
      <c r="H38" s="13">
        <v>6091062301</v>
      </c>
      <c r="J38" s="13">
        <v>6556424025</v>
      </c>
      <c r="L38" s="13">
        <v>0</v>
      </c>
      <c r="N38" s="13">
        <v>0</v>
      </c>
      <c r="P38" s="13">
        <v>0</v>
      </c>
      <c r="R38" s="13">
        <v>0</v>
      </c>
      <c r="T38" s="13">
        <v>750000</v>
      </c>
      <c r="V38" s="13">
        <v>8810</v>
      </c>
      <c r="X38" s="13">
        <v>6091062301</v>
      </c>
      <c r="Z38" s="13">
        <v>6556424025</v>
      </c>
      <c r="AB38" s="14">
        <f t="shared" si="0"/>
        <v>7.3714288889731222E-2</v>
      </c>
    </row>
    <row r="39" spans="1:28" ht="21.75" customHeight="1">
      <c r="A39" s="33" t="s">
        <v>49</v>
      </c>
      <c r="B39" s="33"/>
      <c r="C39" s="33"/>
      <c r="E39" s="34">
        <v>37252222</v>
      </c>
      <c r="F39" s="34"/>
      <c r="H39" s="13">
        <v>155341700899</v>
      </c>
      <c r="J39" s="13">
        <v>130927417151.395</v>
      </c>
      <c r="L39" s="13">
        <v>0</v>
      </c>
      <c r="N39" s="13">
        <v>0</v>
      </c>
      <c r="P39" s="13">
        <v>0</v>
      </c>
      <c r="R39" s="13">
        <v>0</v>
      </c>
      <c r="T39" s="13">
        <v>37252222</v>
      </c>
      <c r="V39" s="13">
        <v>3542</v>
      </c>
      <c r="X39" s="13">
        <v>155341700899</v>
      </c>
      <c r="Z39" s="13">
        <v>130927417151.395</v>
      </c>
      <c r="AB39" s="14">
        <f t="shared" si="0"/>
        <v>1.4720252098832614</v>
      </c>
    </row>
    <row r="40" spans="1:28" ht="21.75" customHeight="1">
      <c r="A40" s="33" t="s">
        <v>50</v>
      </c>
      <c r="B40" s="33"/>
      <c r="C40" s="33"/>
      <c r="E40" s="34">
        <v>12705173</v>
      </c>
      <c r="F40" s="34"/>
      <c r="H40" s="13">
        <v>44415707708</v>
      </c>
      <c r="J40" s="13">
        <v>67195107527.744301</v>
      </c>
      <c r="L40" s="13">
        <v>0</v>
      </c>
      <c r="N40" s="13">
        <v>0</v>
      </c>
      <c r="P40" s="13">
        <v>0</v>
      </c>
      <c r="R40" s="13">
        <v>0</v>
      </c>
      <c r="T40" s="13">
        <v>12705173</v>
      </c>
      <c r="V40" s="13">
        <v>5330</v>
      </c>
      <c r="X40" s="13">
        <v>44415707708</v>
      </c>
      <c r="Z40" s="13">
        <v>67195107527.744301</v>
      </c>
      <c r="AB40" s="14">
        <f t="shared" si="0"/>
        <v>0.75547883257545967</v>
      </c>
    </row>
    <row r="41" spans="1:28" ht="21.75" customHeight="1">
      <c r="A41" s="33" t="s">
        <v>51</v>
      </c>
      <c r="B41" s="33"/>
      <c r="C41" s="33"/>
      <c r="E41" s="34">
        <v>360000</v>
      </c>
      <c r="F41" s="34"/>
      <c r="H41" s="13">
        <v>3549219768</v>
      </c>
      <c r="J41" s="13">
        <v>3865090104</v>
      </c>
      <c r="L41" s="13">
        <v>0</v>
      </c>
      <c r="N41" s="13">
        <v>0</v>
      </c>
      <c r="P41" s="13">
        <v>0</v>
      </c>
      <c r="R41" s="13">
        <v>0</v>
      </c>
      <c r="T41" s="13">
        <v>360000</v>
      </c>
      <c r="V41" s="13">
        <v>9820</v>
      </c>
      <c r="X41" s="13">
        <v>3549219768</v>
      </c>
      <c r="Z41" s="13">
        <v>3507872904</v>
      </c>
      <c r="AB41" s="14">
        <f t="shared" si="0"/>
        <v>3.9439236334919074E-2</v>
      </c>
    </row>
    <row r="42" spans="1:28" ht="21.75" customHeight="1">
      <c r="A42" s="33" t="s">
        <v>52</v>
      </c>
      <c r="B42" s="33"/>
      <c r="C42" s="33"/>
      <c r="E42" s="34">
        <v>10200</v>
      </c>
      <c r="F42" s="34"/>
      <c r="H42" s="13">
        <v>698446833</v>
      </c>
      <c r="J42" s="13">
        <v>464490120.52200001</v>
      </c>
      <c r="L42" s="13">
        <v>0</v>
      </c>
      <c r="N42" s="13">
        <v>0</v>
      </c>
      <c r="P42" s="13">
        <v>0</v>
      </c>
      <c r="R42" s="13">
        <v>0</v>
      </c>
      <c r="T42" s="13">
        <v>10200</v>
      </c>
      <c r="V42" s="13">
        <v>45893</v>
      </c>
      <c r="X42" s="13">
        <v>698446833</v>
      </c>
      <c r="Z42" s="13">
        <v>464490120.52200001</v>
      </c>
      <c r="AB42" s="14">
        <f t="shared" si="0"/>
        <v>5.2222917248834861E-3</v>
      </c>
    </row>
    <row r="43" spans="1:28" ht="21.75" customHeight="1">
      <c r="A43" s="36" t="s">
        <v>53</v>
      </c>
      <c r="B43" s="36"/>
      <c r="C43" s="36"/>
      <c r="D43" s="15"/>
      <c r="E43" s="34">
        <v>133750</v>
      </c>
      <c r="F43" s="34"/>
      <c r="H43" s="16">
        <v>3821953597</v>
      </c>
      <c r="J43" s="16">
        <v>5023304842.125</v>
      </c>
      <c r="L43" s="13">
        <v>267500</v>
      </c>
      <c r="N43" s="16">
        <v>0</v>
      </c>
      <c r="P43" s="16">
        <v>0</v>
      </c>
      <c r="R43" s="16">
        <v>0</v>
      </c>
      <c r="T43" s="13">
        <v>401250</v>
      </c>
      <c r="V43" s="16">
        <v>12617</v>
      </c>
      <c r="X43" s="16">
        <v>3821953580</v>
      </c>
      <c r="Z43" s="16">
        <v>5023437557.2341003</v>
      </c>
      <c r="AB43" s="14">
        <f t="shared" si="0"/>
        <v>5.6478825332454026E-2</v>
      </c>
    </row>
    <row r="44" spans="1:28" ht="21.75" customHeight="1" thickBot="1">
      <c r="A44" s="35" t="s">
        <v>54</v>
      </c>
      <c r="B44" s="35"/>
      <c r="C44" s="35"/>
      <c r="D44" s="35"/>
      <c r="F44" s="13"/>
      <c r="H44" s="17">
        <v>6394880577467</v>
      </c>
      <c r="J44" s="17">
        <f>SUM(J9:J43)</f>
        <v>8665648857444.4404</v>
      </c>
      <c r="L44" s="13"/>
      <c r="N44" s="17">
        <v>0</v>
      </c>
      <c r="P44" s="17">
        <v>0</v>
      </c>
      <c r="R44" s="17">
        <v>0</v>
      </c>
      <c r="T44" s="13"/>
      <c r="V44" s="17"/>
      <c r="X44" s="17">
        <f>SUM(X9:X43)</f>
        <v>6394880577450</v>
      </c>
      <c r="Z44" s="17">
        <f>SUM(Z9:Z43)</f>
        <v>8665312848966.8506</v>
      </c>
      <c r="AB44" s="26">
        <f>SUM(AB9:AB43)</f>
        <v>97.424658965470499</v>
      </c>
    </row>
    <row r="45" spans="1:28" ht="13.5" thickTop="1">
      <c r="Z45" s="22"/>
    </row>
    <row r="46" spans="1:28">
      <c r="J46" s="22"/>
    </row>
    <row r="47" spans="1:28">
      <c r="Z47" s="22"/>
    </row>
    <row r="49" spans="10:10">
      <c r="J49" s="22"/>
    </row>
  </sheetData>
  <mergeCells count="84">
    <mergeCell ref="A44:D44"/>
    <mergeCell ref="A41:C41"/>
    <mergeCell ref="E41:F41"/>
    <mergeCell ref="A42:C42"/>
    <mergeCell ref="E42:F42"/>
    <mergeCell ref="A43:C43"/>
    <mergeCell ref="E43:F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S48"/>
  <sheetViews>
    <sheetView rightToLeft="1" topLeftCell="A37" workbookViewId="0">
      <selection activeCell="C43" sqref="C43"/>
    </sheetView>
  </sheetViews>
  <sheetFormatPr defaultRowHeight="12.75"/>
  <cols>
    <col min="1" max="1" width="40.28515625" customWidth="1"/>
    <col min="2" max="2" width="1.28515625" customWidth="1"/>
    <col min="3" max="3" width="13.85546875" style="9" bestFit="1" customWidth="1"/>
    <col min="4" max="4" width="1.28515625" style="9" customWidth="1"/>
    <col min="5" max="5" width="17.7109375" style="9" bestFit="1" customWidth="1"/>
    <col min="6" max="6" width="1.28515625" style="9" customWidth="1"/>
    <col min="7" max="7" width="17.7109375" style="9" bestFit="1" customWidth="1"/>
    <col min="8" max="8" width="1.28515625" style="9" customWidth="1"/>
    <col min="9" max="9" width="15.140625" style="9" bestFit="1" customWidth="1"/>
    <col min="10" max="10" width="1.28515625" style="9" customWidth="1"/>
    <col min="11" max="11" width="13.85546875" style="9" bestFit="1" customWidth="1"/>
    <col min="12" max="12" width="1.28515625" style="9" customWidth="1"/>
    <col min="13" max="13" width="17.7109375" style="9" bestFit="1" customWidth="1"/>
    <col min="14" max="14" width="1.28515625" style="9" customWidth="1"/>
    <col min="15" max="15" width="17.85546875" style="9" bestFit="1" customWidth="1"/>
    <col min="16" max="16" width="1.28515625" style="9" customWidth="1"/>
    <col min="17" max="17" width="16.85546875" style="9" customWidth="1"/>
    <col min="18" max="18" width="1.28515625" style="9" customWidth="1"/>
    <col min="19" max="19" width="0.28515625" style="9" customWidth="1"/>
  </cols>
  <sheetData>
    <row r="1" spans="1:18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>
      <c r="A2" s="27" t="s">
        <v>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/>
    <row r="5" spans="1:18" ht="14.45" customHeight="1">
      <c r="A5" s="28" t="s">
        <v>161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ht="14.45" customHeight="1">
      <c r="A6" s="29" t="s">
        <v>67</v>
      </c>
      <c r="C6" s="29" t="s">
        <v>83</v>
      </c>
      <c r="D6" s="29"/>
      <c r="E6" s="29"/>
      <c r="F6" s="29"/>
      <c r="G6" s="29"/>
      <c r="H6" s="29"/>
      <c r="I6" s="29"/>
      <c r="K6" s="29" t="s">
        <v>84</v>
      </c>
      <c r="L6" s="29"/>
      <c r="M6" s="29"/>
      <c r="N6" s="29"/>
      <c r="O6" s="29"/>
      <c r="P6" s="29"/>
      <c r="Q6" s="29"/>
      <c r="R6" s="29"/>
    </row>
    <row r="7" spans="1:18" ht="47.25" customHeight="1">
      <c r="A7" s="29"/>
      <c r="C7" s="8" t="s">
        <v>13</v>
      </c>
      <c r="D7" s="10"/>
      <c r="E7" s="8" t="s">
        <v>15</v>
      </c>
      <c r="F7" s="10"/>
      <c r="G7" s="8" t="s">
        <v>159</v>
      </c>
      <c r="H7" s="10"/>
      <c r="I7" s="8" t="s">
        <v>162</v>
      </c>
      <c r="K7" s="8" t="s">
        <v>13</v>
      </c>
      <c r="L7" s="10"/>
      <c r="M7" s="8" t="s">
        <v>15</v>
      </c>
      <c r="N7" s="10"/>
      <c r="O7" s="8" t="s">
        <v>159</v>
      </c>
      <c r="P7" s="10"/>
      <c r="Q7" s="38" t="s">
        <v>162</v>
      </c>
      <c r="R7" s="38"/>
    </row>
    <row r="8" spans="1:18" ht="21.75" customHeight="1">
      <c r="A8" s="4" t="s">
        <v>46</v>
      </c>
      <c r="C8" s="11">
        <v>257500</v>
      </c>
      <c r="E8" s="11">
        <v>3955287447</v>
      </c>
      <c r="G8" s="11">
        <v>3955287447</v>
      </c>
      <c r="I8" s="11">
        <v>0</v>
      </c>
      <c r="K8" s="11">
        <v>257500</v>
      </c>
      <c r="M8" s="11">
        <v>3955287447</v>
      </c>
      <c r="O8" s="11">
        <v>4208347527</v>
      </c>
      <c r="Q8" s="32">
        <v>-253060080</v>
      </c>
      <c r="R8" s="32"/>
    </row>
    <row r="9" spans="1:18" ht="21.75" customHeight="1">
      <c r="A9" s="5" t="s">
        <v>31</v>
      </c>
      <c r="C9" s="13">
        <v>64860375</v>
      </c>
      <c r="E9" s="13">
        <v>303130910258</v>
      </c>
      <c r="G9" s="13">
        <v>303130910258</v>
      </c>
      <c r="I9" s="13">
        <v>0</v>
      </c>
      <c r="K9" s="13">
        <v>64860375</v>
      </c>
      <c r="M9" s="13">
        <v>303130910258</v>
      </c>
      <c r="O9" s="13">
        <v>266418885931</v>
      </c>
      <c r="Q9" s="34">
        <v>36712024327</v>
      </c>
      <c r="R9" s="34"/>
    </row>
    <row r="10" spans="1:18" ht="21.75" customHeight="1">
      <c r="A10" s="5" t="s">
        <v>53</v>
      </c>
      <c r="C10" s="13">
        <v>401250</v>
      </c>
      <c r="E10" s="13">
        <v>5023437574</v>
      </c>
      <c r="G10" s="13">
        <v>5023304858</v>
      </c>
      <c r="I10" s="13">
        <v>132716</v>
      </c>
      <c r="K10" s="13">
        <v>401250</v>
      </c>
      <c r="M10" s="13">
        <v>5023437574</v>
      </c>
      <c r="O10" s="13">
        <v>3821953597</v>
      </c>
      <c r="Q10" s="34">
        <v>1201483977</v>
      </c>
      <c r="R10" s="34"/>
    </row>
    <row r="11" spans="1:18" ht="21.75" customHeight="1">
      <c r="A11" s="5" t="s">
        <v>21</v>
      </c>
      <c r="C11" s="13">
        <v>56450989</v>
      </c>
      <c r="E11" s="13">
        <v>388741482613</v>
      </c>
      <c r="G11" s="13">
        <v>388741482613</v>
      </c>
      <c r="I11" s="13">
        <v>0</v>
      </c>
      <c r="K11" s="13">
        <v>56450989</v>
      </c>
      <c r="M11" s="13">
        <v>388741482613</v>
      </c>
      <c r="O11" s="13">
        <v>262932277841</v>
      </c>
      <c r="Q11" s="34">
        <v>125809204772</v>
      </c>
      <c r="R11" s="34"/>
    </row>
    <row r="12" spans="1:18" ht="21.75" customHeight="1">
      <c r="A12" s="5" t="s">
        <v>26</v>
      </c>
      <c r="C12" s="13">
        <v>7528624</v>
      </c>
      <c r="E12" s="13">
        <v>59165787672</v>
      </c>
      <c r="G12" s="13">
        <v>59165787672</v>
      </c>
      <c r="I12" s="13">
        <v>0</v>
      </c>
      <c r="K12" s="13">
        <v>7528624</v>
      </c>
      <c r="M12" s="13">
        <v>59165787672</v>
      </c>
      <c r="O12" s="13">
        <v>73463731392</v>
      </c>
      <c r="Q12" s="34">
        <v>-14297943719</v>
      </c>
      <c r="R12" s="34"/>
    </row>
    <row r="13" spans="1:18" ht="21.75" customHeight="1">
      <c r="A13" s="5" t="s">
        <v>48</v>
      </c>
      <c r="C13" s="13">
        <v>750000</v>
      </c>
      <c r="E13" s="13">
        <v>6556424025</v>
      </c>
      <c r="G13" s="13">
        <v>6556424025</v>
      </c>
      <c r="I13" s="13">
        <v>0</v>
      </c>
      <c r="K13" s="13">
        <v>750000</v>
      </c>
      <c r="M13" s="13">
        <v>6556424025</v>
      </c>
      <c r="O13" s="13">
        <v>6091062301</v>
      </c>
      <c r="Q13" s="34">
        <v>465361723</v>
      </c>
      <c r="R13" s="34"/>
    </row>
    <row r="14" spans="1:18" ht="21.75" customHeight="1">
      <c r="A14" s="5" t="s">
        <v>36</v>
      </c>
      <c r="C14" s="13">
        <v>1440000</v>
      </c>
      <c r="E14" s="13">
        <v>179494498656</v>
      </c>
      <c r="G14" s="13">
        <v>179494498656</v>
      </c>
      <c r="I14" s="13">
        <v>0</v>
      </c>
      <c r="K14" s="13">
        <v>1440000</v>
      </c>
      <c r="M14" s="13">
        <v>179494498656</v>
      </c>
      <c r="O14" s="13">
        <v>171485553600</v>
      </c>
      <c r="Q14" s="34">
        <v>8008945055</v>
      </c>
      <c r="R14" s="34"/>
    </row>
    <row r="15" spans="1:18" ht="21.75" customHeight="1">
      <c r="A15" s="5" t="s">
        <v>25</v>
      </c>
      <c r="C15" s="13">
        <v>22388235</v>
      </c>
      <c r="E15" s="13">
        <v>136823256317</v>
      </c>
      <c r="G15" s="13">
        <v>136823256317</v>
      </c>
      <c r="I15" s="13">
        <v>0</v>
      </c>
      <c r="K15" s="13">
        <v>22388235</v>
      </c>
      <c r="M15" s="13">
        <v>136823256317</v>
      </c>
      <c r="O15" s="13">
        <v>154773585001</v>
      </c>
      <c r="Q15" s="34">
        <v>-17950328683</v>
      </c>
      <c r="R15" s="34"/>
    </row>
    <row r="16" spans="1:18" ht="21.75" customHeight="1">
      <c r="A16" s="5" t="s">
        <v>44</v>
      </c>
      <c r="C16" s="13">
        <v>89381219</v>
      </c>
      <c r="E16" s="13">
        <v>1215057139826</v>
      </c>
      <c r="G16" s="13">
        <v>1215057139826</v>
      </c>
      <c r="I16" s="13">
        <v>0</v>
      </c>
      <c r="K16" s="13">
        <v>89381219</v>
      </c>
      <c r="M16" s="13">
        <v>1215057139826</v>
      </c>
      <c r="O16" s="13">
        <v>679731779461</v>
      </c>
      <c r="Q16" s="34">
        <v>535325360365</v>
      </c>
      <c r="R16" s="34"/>
    </row>
    <row r="17" spans="1:18" ht="21.75" customHeight="1">
      <c r="A17" s="5" t="s">
        <v>39</v>
      </c>
      <c r="C17" s="13">
        <v>267052810</v>
      </c>
      <c r="E17" s="13">
        <v>691619963542</v>
      </c>
      <c r="G17" s="13">
        <v>691619963542</v>
      </c>
      <c r="I17" s="13">
        <v>0</v>
      </c>
      <c r="K17" s="13">
        <v>267052810</v>
      </c>
      <c r="M17" s="13">
        <v>691619963542</v>
      </c>
      <c r="O17" s="13">
        <v>711614773391</v>
      </c>
      <c r="Q17" s="34">
        <v>-19994809848</v>
      </c>
      <c r="R17" s="34"/>
    </row>
    <row r="18" spans="1:18" ht="21.75" customHeight="1">
      <c r="A18" s="5" t="s">
        <v>37</v>
      </c>
      <c r="C18" s="13">
        <v>58840073</v>
      </c>
      <c r="E18" s="13">
        <v>199560747707</v>
      </c>
      <c r="G18" s="13">
        <v>199560747707</v>
      </c>
      <c r="I18" s="13">
        <v>0</v>
      </c>
      <c r="K18" s="13">
        <v>58840073</v>
      </c>
      <c r="M18" s="13">
        <v>199560747707</v>
      </c>
      <c r="O18" s="13">
        <v>175091122240</v>
      </c>
      <c r="Q18" s="34">
        <v>24469625467</v>
      </c>
      <c r="R18" s="34"/>
    </row>
    <row r="19" spans="1:18" ht="21.75" customHeight="1">
      <c r="A19" s="5" t="s">
        <v>34</v>
      </c>
      <c r="C19" s="13">
        <v>47601145</v>
      </c>
      <c r="E19" s="13">
        <v>323075006940</v>
      </c>
      <c r="G19" s="13">
        <v>323075006940</v>
      </c>
      <c r="I19" s="13">
        <v>0</v>
      </c>
      <c r="K19" s="13">
        <v>47601145</v>
      </c>
      <c r="M19" s="13">
        <v>323075006940</v>
      </c>
      <c r="O19" s="13">
        <v>335270960659</v>
      </c>
      <c r="Q19" s="34">
        <v>-12195953718</v>
      </c>
      <c r="R19" s="34"/>
    </row>
    <row r="20" spans="1:18" ht="21.75" customHeight="1">
      <c r="A20" s="5" t="s">
        <v>50</v>
      </c>
      <c r="C20" s="13">
        <v>12705173</v>
      </c>
      <c r="E20" s="13">
        <v>67195107527</v>
      </c>
      <c r="G20" s="13">
        <v>67195107527</v>
      </c>
      <c r="I20" s="13">
        <v>0</v>
      </c>
      <c r="K20" s="13">
        <v>12705173</v>
      </c>
      <c r="M20" s="13">
        <v>67195107527</v>
      </c>
      <c r="O20" s="13">
        <v>44415707708</v>
      </c>
      <c r="Q20" s="34">
        <v>22779399819</v>
      </c>
      <c r="R20" s="34"/>
    </row>
    <row r="21" spans="1:18" ht="21.75" customHeight="1">
      <c r="A21" s="5" t="s">
        <v>40</v>
      </c>
      <c r="C21" s="13">
        <v>14040447</v>
      </c>
      <c r="E21" s="13">
        <v>178189184468</v>
      </c>
      <c r="G21" s="13">
        <v>178189184468</v>
      </c>
      <c r="I21" s="13">
        <v>0</v>
      </c>
      <c r="K21" s="13">
        <v>14040447</v>
      </c>
      <c r="M21" s="13">
        <v>178189184468</v>
      </c>
      <c r="O21" s="13">
        <v>133380201533</v>
      </c>
      <c r="Q21" s="34">
        <v>44808982935</v>
      </c>
      <c r="R21" s="34"/>
    </row>
    <row r="22" spans="1:18" ht="21.75" customHeight="1">
      <c r="A22" s="5" t="s">
        <v>52</v>
      </c>
      <c r="C22" s="13">
        <v>10200</v>
      </c>
      <c r="E22" s="13">
        <v>464490120</v>
      </c>
      <c r="G22" s="13">
        <v>464490120</v>
      </c>
      <c r="I22" s="13">
        <v>0</v>
      </c>
      <c r="K22" s="13">
        <v>10200</v>
      </c>
      <c r="M22" s="13">
        <v>464490120</v>
      </c>
      <c r="O22" s="13">
        <v>465323353</v>
      </c>
      <c r="Q22" s="34">
        <v>-833232</v>
      </c>
      <c r="R22" s="34"/>
    </row>
    <row r="23" spans="1:18" ht="21.75" customHeight="1">
      <c r="A23" s="5" t="s">
        <v>47</v>
      </c>
      <c r="C23" s="13">
        <v>26122298</v>
      </c>
      <c r="E23" s="13">
        <v>318561379702</v>
      </c>
      <c r="G23" s="13">
        <v>318561379702</v>
      </c>
      <c r="I23" s="13">
        <v>0</v>
      </c>
      <c r="K23" s="13">
        <v>26122298</v>
      </c>
      <c r="M23" s="13">
        <v>318561379702</v>
      </c>
      <c r="O23" s="13">
        <v>283433875726</v>
      </c>
      <c r="Q23" s="34">
        <v>35127503976</v>
      </c>
      <c r="R23" s="34"/>
    </row>
    <row r="24" spans="1:18" ht="21.75" customHeight="1">
      <c r="A24" s="5" t="s">
        <v>32</v>
      </c>
      <c r="C24" s="13">
        <v>26282424</v>
      </c>
      <c r="E24" s="13">
        <v>443086642053</v>
      </c>
      <c r="G24" s="13">
        <v>443086642053</v>
      </c>
      <c r="I24" s="13">
        <v>0</v>
      </c>
      <c r="K24" s="13">
        <v>26282424</v>
      </c>
      <c r="M24" s="13">
        <v>443086642053</v>
      </c>
      <c r="O24" s="13">
        <v>517452915412</v>
      </c>
      <c r="Q24" s="34">
        <v>-74366273358</v>
      </c>
      <c r="R24" s="34"/>
    </row>
    <row r="25" spans="1:18" ht="21.75" customHeight="1">
      <c r="A25" s="5" t="s">
        <v>20</v>
      </c>
      <c r="C25" s="13">
        <v>80802471</v>
      </c>
      <c r="E25" s="13">
        <v>493093887579</v>
      </c>
      <c r="G25" s="13">
        <v>493093887579</v>
      </c>
      <c r="I25" s="13">
        <v>0</v>
      </c>
      <c r="K25" s="13">
        <v>80802471</v>
      </c>
      <c r="M25" s="13">
        <v>493093887579</v>
      </c>
      <c r="O25" s="13">
        <v>358582581899</v>
      </c>
      <c r="Q25" s="34">
        <v>134511305680</v>
      </c>
      <c r="R25" s="34"/>
    </row>
    <row r="26" spans="1:18" ht="21.75" customHeight="1">
      <c r="A26" s="5" t="s">
        <v>49</v>
      </c>
      <c r="C26" s="13">
        <v>37252222</v>
      </c>
      <c r="E26" s="13">
        <v>130927417151</v>
      </c>
      <c r="G26" s="13">
        <v>130927417151</v>
      </c>
      <c r="I26" s="13">
        <v>0</v>
      </c>
      <c r="K26" s="13">
        <v>37252222</v>
      </c>
      <c r="M26" s="13">
        <v>130927417151</v>
      </c>
      <c r="O26" s="13">
        <v>203842716807</v>
      </c>
      <c r="Q26" s="34">
        <v>-72915299655</v>
      </c>
      <c r="R26" s="34"/>
    </row>
    <row r="27" spans="1:18" ht="21.75" customHeight="1">
      <c r="A27" s="5" t="s">
        <v>30</v>
      </c>
      <c r="C27" s="13">
        <v>4388000</v>
      </c>
      <c r="E27" s="13">
        <v>32046034393</v>
      </c>
      <c r="G27" s="13">
        <v>32046034393</v>
      </c>
      <c r="I27" s="13">
        <v>0</v>
      </c>
      <c r="K27" s="13">
        <v>4388000</v>
      </c>
      <c r="M27" s="13">
        <v>32046034393</v>
      </c>
      <c r="O27" s="13">
        <v>40609209112</v>
      </c>
      <c r="Q27" s="34">
        <v>-8563174718</v>
      </c>
      <c r="R27" s="34"/>
    </row>
    <row r="28" spans="1:18" ht="21.75" customHeight="1">
      <c r="A28" s="5" t="s">
        <v>19</v>
      </c>
      <c r="C28" s="13">
        <v>68560262</v>
      </c>
      <c r="E28" s="13">
        <v>137693309337</v>
      </c>
      <c r="G28" s="13">
        <v>137693309337</v>
      </c>
      <c r="I28" s="13">
        <v>0</v>
      </c>
      <c r="K28" s="13">
        <v>68560262</v>
      </c>
      <c r="M28" s="13">
        <v>137693309337</v>
      </c>
      <c r="O28" s="13">
        <v>127114215720</v>
      </c>
      <c r="Q28" s="34">
        <v>10579093617</v>
      </c>
      <c r="R28" s="34"/>
    </row>
    <row r="29" spans="1:18" ht="21.75" customHeight="1">
      <c r="A29" s="5" t="s">
        <v>38</v>
      </c>
      <c r="C29" s="13">
        <v>14456055</v>
      </c>
      <c r="E29" s="13">
        <v>183320277900</v>
      </c>
      <c r="G29" s="13">
        <v>183320277900</v>
      </c>
      <c r="I29" s="13">
        <v>0</v>
      </c>
      <c r="K29" s="13">
        <v>14456055</v>
      </c>
      <c r="M29" s="13">
        <v>183320277900</v>
      </c>
      <c r="O29" s="13">
        <v>166209208465</v>
      </c>
      <c r="Q29" s="34">
        <v>17111069435</v>
      </c>
      <c r="R29" s="34"/>
    </row>
    <row r="30" spans="1:18" ht="21.75" customHeight="1">
      <c r="A30" s="5" t="s">
        <v>29</v>
      </c>
      <c r="C30" s="13">
        <v>17250862</v>
      </c>
      <c r="E30" s="13">
        <v>104416828304</v>
      </c>
      <c r="G30" s="13">
        <v>104416828304</v>
      </c>
      <c r="I30" s="13">
        <v>0</v>
      </c>
      <c r="K30" s="13">
        <v>17250862</v>
      </c>
      <c r="M30" s="13">
        <v>104416828304</v>
      </c>
      <c r="O30" s="13">
        <v>135036467921</v>
      </c>
      <c r="Q30" s="34">
        <v>-30619639616</v>
      </c>
      <c r="R30" s="34"/>
    </row>
    <row r="31" spans="1:18" ht="21.75" customHeight="1">
      <c r="A31" s="5" t="s">
        <v>51</v>
      </c>
      <c r="C31" s="13">
        <v>360000</v>
      </c>
      <c r="E31" s="13">
        <v>3507872904</v>
      </c>
      <c r="G31" s="13">
        <v>3865090104</v>
      </c>
      <c r="I31" s="13">
        <v>-357217200</v>
      </c>
      <c r="K31" s="13">
        <v>360000</v>
      </c>
      <c r="M31" s="13">
        <v>3507872904</v>
      </c>
      <c r="O31" s="13">
        <v>3549219768</v>
      </c>
      <c r="Q31" s="34">
        <v>-41346864</v>
      </c>
      <c r="R31" s="34"/>
    </row>
    <row r="32" spans="1:18" ht="21.75" customHeight="1">
      <c r="A32" s="5" t="s">
        <v>33</v>
      </c>
      <c r="C32" s="13">
        <v>20884919</v>
      </c>
      <c r="E32" s="13">
        <v>281424839063</v>
      </c>
      <c r="G32" s="13">
        <v>281424839063</v>
      </c>
      <c r="I32" s="13">
        <v>0</v>
      </c>
      <c r="K32" s="13">
        <v>20884919</v>
      </c>
      <c r="M32" s="13">
        <v>281424839063</v>
      </c>
      <c r="O32" s="13">
        <v>255083564371</v>
      </c>
      <c r="Q32" s="34">
        <v>26341274692</v>
      </c>
      <c r="R32" s="34"/>
    </row>
    <row r="33" spans="1:18" ht="21.75" customHeight="1">
      <c r="A33" s="5" t="s">
        <v>28</v>
      </c>
      <c r="C33" s="13">
        <v>7781334</v>
      </c>
      <c r="E33" s="13">
        <v>71807013880</v>
      </c>
      <c r="G33" s="13">
        <v>71807013880</v>
      </c>
      <c r="I33" s="13">
        <v>0</v>
      </c>
      <c r="K33" s="13">
        <v>7781334</v>
      </c>
      <c r="M33" s="13">
        <v>71807013880</v>
      </c>
      <c r="O33" s="13">
        <v>65403595141</v>
      </c>
      <c r="Q33" s="34">
        <v>6403418739</v>
      </c>
      <c r="R33" s="34"/>
    </row>
    <row r="34" spans="1:18" ht="21.75" customHeight="1">
      <c r="A34" s="5" t="s">
        <v>24</v>
      </c>
      <c r="C34" s="13">
        <v>92056591</v>
      </c>
      <c r="E34" s="13">
        <v>443388598699</v>
      </c>
      <c r="G34" s="13">
        <v>443367522692</v>
      </c>
      <c r="I34" s="13">
        <v>21076007</v>
      </c>
      <c r="K34" s="13">
        <v>92056591</v>
      </c>
      <c r="M34" s="13">
        <v>443388598699</v>
      </c>
      <c r="O34" s="13">
        <v>564512383695</v>
      </c>
      <c r="Q34" s="34">
        <v>-121123784995</v>
      </c>
      <c r="R34" s="34"/>
    </row>
    <row r="35" spans="1:18" ht="21.75" customHeight="1">
      <c r="A35" s="5" t="s">
        <v>41</v>
      </c>
      <c r="C35" s="13">
        <v>113463058</v>
      </c>
      <c r="E35" s="13">
        <v>161223135620</v>
      </c>
      <c r="G35" s="13">
        <v>161223135620</v>
      </c>
      <c r="I35" s="13">
        <v>0</v>
      </c>
      <c r="K35" s="13">
        <v>113463058</v>
      </c>
      <c r="M35" s="13">
        <v>161223135620</v>
      </c>
      <c r="O35" s="13">
        <v>223260891253</v>
      </c>
      <c r="Q35" s="34">
        <v>-62037755632</v>
      </c>
      <c r="R35" s="34"/>
    </row>
    <row r="36" spans="1:18" ht="21.75" customHeight="1">
      <c r="A36" s="5" t="s">
        <v>22</v>
      </c>
      <c r="C36" s="13">
        <v>52179419</v>
      </c>
      <c r="E36" s="13">
        <v>674745771491</v>
      </c>
      <c r="G36" s="13">
        <v>674745771491</v>
      </c>
      <c r="I36" s="13">
        <v>0</v>
      </c>
      <c r="K36" s="13">
        <v>52179419</v>
      </c>
      <c r="M36" s="13">
        <v>674745771491</v>
      </c>
      <c r="O36" s="13">
        <v>379530100015</v>
      </c>
      <c r="Q36" s="34">
        <v>295215671476</v>
      </c>
      <c r="R36" s="34"/>
    </row>
    <row r="37" spans="1:18" ht="21.75" customHeight="1">
      <c r="A37" s="5" t="s">
        <v>35</v>
      </c>
      <c r="C37" s="13">
        <v>2535127</v>
      </c>
      <c r="E37" s="13">
        <v>319422058863</v>
      </c>
      <c r="G37" s="13">
        <v>319422058863</v>
      </c>
      <c r="I37" s="13">
        <v>0</v>
      </c>
      <c r="K37" s="13">
        <v>2535127</v>
      </c>
      <c r="M37" s="13">
        <v>319422058863</v>
      </c>
      <c r="O37" s="13">
        <v>300993935245</v>
      </c>
      <c r="Q37" s="34">
        <v>18428123618</v>
      </c>
      <c r="R37" s="34"/>
    </row>
    <row r="38" spans="1:18" ht="21.75" customHeight="1">
      <c r="A38" s="5" t="s">
        <v>42</v>
      </c>
      <c r="C38" s="13">
        <v>1256500</v>
      </c>
      <c r="E38" s="13">
        <v>7630338000</v>
      </c>
      <c r="G38" s="13">
        <v>7630338000</v>
      </c>
      <c r="I38" s="13">
        <v>0</v>
      </c>
      <c r="K38" s="13">
        <v>1256500</v>
      </c>
      <c r="M38" s="13">
        <v>7630338000</v>
      </c>
      <c r="O38" s="13">
        <v>7911683326</v>
      </c>
      <c r="Q38" s="34">
        <v>-281345325</v>
      </c>
      <c r="R38" s="34"/>
    </row>
    <row r="39" spans="1:18" ht="21.75" customHeight="1">
      <c r="A39" s="5" t="s">
        <v>23</v>
      </c>
      <c r="C39" s="13">
        <v>8614506</v>
      </c>
      <c r="E39" s="13">
        <v>389784963609</v>
      </c>
      <c r="G39" s="13">
        <v>389784963609</v>
      </c>
      <c r="I39" s="13">
        <v>0</v>
      </c>
      <c r="K39" s="13">
        <v>8614506</v>
      </c>
      <c r="M39" s="13">
        <v>389784963609</v>
      </c>
      <c r="O39" s="13">
        <v>412491088356</v>
      </c>
      <c r="Q39" s="34">
        <v>-22706124746</v>
      </c>
      <c r="R39" s="34"/>
    </row>
    <row r="40" spans="1:18" ht="21.75" customHeight="1">
      <c r="A40" s="5" t="s">
        <v>43</v>
      </c>
      <c r="C40" s="13">
        <v>14185143</v>
      </c>
      <c r="E40" s="13">
        <v>245476577769</v>
      </c>
      <c r="G40" s="13">
        <v>245476577769</v>
      </c>
      <c r="I40" s="13">
        <v>0</v>
      </c>
      <c r="K40" s="13">
        <v>14185143</v>
      </c>
      <c r="M40" s="13">
        <v>245476577769</v>
      </c>
      <c r="O40" s="13">
        <v>201953438655</v>
      </c>
      <c r="Q40" s="34">
        <v>43523139114</v>
      </c>
      <c r="R40" s="34"/>
    </row>
    <row r="41" spans="1:18" ht="21.75" customHeight="1">
      <c r="A41" s="5" t="s">
        <v>27</v>
      </c>
      <c r="C41" s="13">
        <v>27252778</v>
      </c>
      <c r="E41" s="13">
        <v>167390685821</v>
      </c>
      <c r="G41" s="13">
        <v>167390685821</v>
      </c>
      <c r="I41" s="13">
        <v>0</v>
      </c>
      <c r="K41" s="13">
        <v>27252778</v>
      </c>
      <c r="M41" s="13">
        <v>167390685821</v>
      </c>
      <c r="O41" s="13">
        <v>165478922141</v>
      </c>
      <c r="Q41" s="34">
        <v>1911763680</v>
      </c>
      <c r="R41" s="34"/>
    </row>
    <row r="42" spans="1:18" ht="21.75" customHeight="1">
      <c r="A42" s="6" t="s">
        <v>45</v>
      </c>
      <c r="C42" s="13">
        <v>14860920</v>
      </c>
      <c r="E42" s="16">
        <v>298312492138</v>
      </c>
      <c r="G42" s="16">
        <v>298312492138</v>
      </c>
      <c r="I42" s="16">
        <v>0</v>
      </c>
      <c r="K42" s="13">
        <v>14860920</v>
      </c>
      <c r="M42" s="16">
        <v>298312492138</v>
      </c>
      <c r="O42" s="16">
        <v>268126641332</v>
      </c>
      <c r="Q42" s="37">
        <f>M42-O42</f>
        <v>30185850806</v>
      </c>
      <c r="R42" s="37"/>
    </row>
    <row r="43" spans="1:18" ht="21.75" customHeight="1">
      <c r="A43" s="7" t="s">
        <v>54</v>
      </c>
      <c r="C43" s="13"/>
      <c r="E43" s="17">
        <v>8665312848968</v>
      </c>
      <c r="G43" s="17">
        <v>8665648857445</v>
      </c>
      <c r="I43" s="17">
        <v>-336008477</v>
      </c>
      <c r="K43" s="13"/>
      <c r="M43" s="17">
        <v>8665312848968</v>
      </c>
      <c r="O43" s="17">
        <f>SUM(O8:O42)</f>
        <v>7703741919895</v>
      </c>
      <c r="Q43" s="39">
        <f>SUM(Q8:R42)</f>
        <v>961570929084</v>
      </c>
      <c r="R43" s="39"/>
    </row>
    <row r="44" spans="1:18">
      <c r="Q44" s="22"/>
    </row>
    <row r="46" spans="1:18">
      <c r="I46" s="22"/>
      <c r="Q46" s="22"/>
    </row>
    <row r="48" spans="1:18">
      <c r="I48" s="22"/>
    </row>
  </sheetData>
  <mergeCells count="44">
    <mergeCell ref="Q43:R43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4"/>
  <sheetViews>
    <sheetView rightToLeft="1" workbookViewId="0">
      <selection activeCell="L9" sqref="L9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4.85546875" style="9" bestFit="1" customWidth="1"/>
    <col min="5" max="5" width="1.28515625" style="9" customWidth="1"/>
    <col min="6" max="6" width="15.85546875" style="9" bestFit="1" customWidth="1"/>
    <col min="7" max="7" width="1.28515625" style="9" customWidth="1"/>
    <col min="8" max="8" width="6.140625" style="9" bestFit="1" customWidth="1"/>
    <col min="9" max="9" width="1.28515625" style="9" customWidth="1"/>
    <col min="10" max="10" width="16.140625" style="9" bestFit="1" customWidth="1"/>
    <col min="11" max="11" width="1.28515625" style="9" customWidth="1"/>
    <col min="12" max="12" width="19.42578125" style="9" customWidth="1"/>
    <col min="13" max="13" width="0.28515625" customWidth="1"/>
    <col min="15" max="15" width="16.42578125" bestFit="1" customWidth="1"/>
  </cols>
  <sheetData>
    <row r="1" spans="1:15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5" ht="21.75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5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5" ht="14.45" customHeight="1"/>
    <row r="5" spans="1:15" ht="14.45" customHeight="1">
      <c r="A5" s="1" t="s">
        <v>56</v>
      </c>
      <c r="B5" s="28" t="s">
        <v>57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5" ht="14.45" customHeight="1">
      <c r="D6" s="2" t="s">
        <v>7</v>
      </c>
      <c r="F6" s="29" t="s">
        <v>8</v>
      </c>
      <c r="G6" s="29"/>
      <c r="H6" s="29"/>
      <c r="J6" s="2" t="s">
        <v>9</v>
      </c>
    </row>
    <row r="7" spans="1:15" ht="14.45" customHeight="1">
      <c r="D7" s="10"/>
      <c r="F7" s="10"/>
      <c r="G7" s="10"/>
      <c r="H7" s="10"/>
      <c r="J7" s="10"/>
    </row>
    <row r="8" spans="1:15" ht="14.45" customHeight="1">
      <c r="A8" s="29" t="s">
        <v>58</v>
      </c>
      <c r="B8" s="29"/>
      <c r="D8" s="2" t="s">
        <v>59</v>
      </c>
      <c r="F8" s="2" t="s">
        <v>60</v>
      </c>
      <c r="H8" s="2" t="s">
        <v>61</v>
      </c>
      <c r="J8" s="2" t="s">
        <v>59</v>
      </c>
      <c r="L8" s="2" t="s">
        <v>18</v>
      </c>
    </row>
    <row r="9" spans="1:15" ht="26.25" customHeight="1">
      <c r="A9" s="31" t="s">
        <v>163</v>
      </c>
      <c r="B9" s="31"/>
      <c r="D9" s="11">
        <v>56274138474</v>
      </c>
      <c r="F9" s="11">
        <v>113867186871</v>
      </c>
      <c r="H9" s="11">
        <v>0</v>
      </c>
      <c r="J9" s="11">
        <v>170141325345</v>
      </c>
      <c r="L9" s="12">
        <f>J9/8894373294176*100</f>
        <v>1.9129096533019123</v>
      </c>
      <c r="O9" s="24"/>
    </row>
    <row r="10" spans="1:15" ht="26.25" customHeight="1" thickBot="1">
      <c r="A10" s="35" t="s">
        <v>54</v>
      </c>
      <c r="B10" s="35"/>
      <c r="D10" s="17">
        <v>56274138474</v>
      </c>
      <c r="F10" s="17">
        <v>113867186871</v>
      </c>
      <c r="H10" s="17">
        <v>0</v>
      </c>
      <c r="J10" s="17">
        <v>170141325345</v>
      </c>
      <c r="L10" s="18">
        <f>SUM(L9)</f>
        <v>1.9129096533019123</v>
      </c>
    </row>
    <row r="11" spans="1:15" ht="13.5" thickTop="1"/>
    <row r="12" spans="1:15">
      <c r="D12" s="22"/>
      <c r="J12" s="22"/>
    </row>
    <row r="14" spans="1:15">
      <c r="D14" s="22"/>
      <c r="J14" s="22"/>
    </row>
  </sheetData>
  <mergeCells count="8">
    <mergeCell ref="A8:B8"/>
    <mergeCell ref="A9:B9"/>
    <mergeCell ref="A10:B10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3"/>
  <sheetViews>
    <sheetView rightToLeft="1" workbookViewId="0">
      <selection activeCell="M13" sqref="M13"/>
    </sheetView>
  </sheetViews>
  <sheetFormatPr defaultRowHeight="12.75"/>
  <cols>
    <col min="1" max="1" width="2.5703125" customWidth="1"/>
    <col min="2" max="2" width="51.85546875" customWidth="1"/>
    <col min="3" max="3" width="1.28515625" style="9" customWidth="1"/>
    <col min="4" max="4" width="11.7109375" style="9" customWidth="1"/>
    <col min="5" max="5" width="1.28515625" style="9" customWidth="1"/>
    <col min="6" max="6" width="22" style="9" customWidth="1"/>
    <col min="7" max="7" width="1.28515625" style="9" customWidth="1"/>
    <col min="8" max="8" width="15.5703125" style="9" customWidth="1"/>
    <col min="9" max="9" width="1.28515625" style="9" customWidth="1"/>
    <col min="10" max="10" width="19.42578125" style="9" customWidth="1"/>
    <col min="11" max="11" width="0.28515625" customWidth="1"/>
    <col min="13" max="13" width="20.85546875" bestFit="1" customWidth="1"/>
  </cols>
  <sheetData>
    <row r="1" spans="1:13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ht="21.75" customHeight="1">
      <c r="A2" s="27" t="s">
        <v>64</v>
      </c>
      <c r="B2" s="27"/>
      <c r="C2" s="27"/>
      <c r="D2" s="27"/>
      <c r="E2" s="27"/>
      <c r="F2" s="27"/>
      <c r="G2" s="27"/>
      <c r="H2" s="27"/>
      <c r="I2" s="27"/>
      <c r="J2" s="27"/>
    </row>
    <row r="3" spans="1:13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3" ht="14.45" customHeight="1"/>
    <row r="5" spans="1:13" ht="29.1" customHeight="1">
      <c r="A5" s="1" t="s">
        <v>65</v>
      </c>
      <c r="B5" s="28" t="s">
        <v>66</v>
      </c>
      <c r="C5" s="28"/>
      <c r="D5" s="28"/>
      <c r="E5" s="28"/>
      <c r="F5" s="28"/>
      <c r="G5" s="28"/>
      <c r="H5" s="28"/>
      <c r="I5" s="28"/>
      <c r="J5" s="28"/>
    </row>
    <row r="6" spans="1:13" ht="14.45" customHeight="1"/>
    <row r="7" spans="1:13" ht="14.45" customHeight="1">
      <c r="A7" s="29" t="s">
        <v>67</v>
      </c>
      <c r="B7" s="29"/>
      <c r="D7" s="2" t="s">
        <v>68</v>
      </c>
      <c r="F7" s="2" t="s">
        <v>59</v>
      </c>
      <c r="H7" s="2" t="s">
        <v>69</v>
      </c>
      <c r="J7" s="2" t="s">
        <v>70</v>
      </c>
    </row>
    <row r="8" spans="1:13" ht="21.75" customHeight="1">
      <c r="A8" s="31" t="s">
        <v>71</v>
      </c>
      <c r="B8" s="31"/>
      <c r="D8" s="19" t="s">
        <v>72</v>
      </c>
      <c r="F8" s="11">
        <f>'درآمد سرمایه گذاری در سهام'!J65</f>
        <v>-27376651</v>
      </c>
      <c r="H8" s="12">
        <f>F8/$F$13*100</f>
        <v>-12.938476666995713</v>
      </c>
      <c r="J8" s="12">
        <f>F8/8894373294176*100</f>
        <v>-3.0779741410140861E-4</v>
      </c>
      <c r="M8" s="25">
        <f>'درآمد سرمایه گذاری در سهام'!U65</f>
        <v>1420641898040</v>
      </c>
    </row>
    <row r="9" spans="1:13" ht="21.75" customHeight="1">
      <c r="A9" s="33" t="s">
        <v>73</v>
      </c>
      <c r="B9" s="33"/>
      <c r="D9" s="20" t="s">
        <v>74</v>
      </c>
      <c r="F9" s="13">
        <v>0</v>
      </c>
      <c r="H9" s="14">
        <f t="shared" ref="H9:H12" si="0">F9/$F$13*100</f>
        <v>0</v>
      </c>
      <c r="J9" s="14">
        <f t="shared" ref="J9:J12" si="1">F9/8894373294176*100</f>
        <v>0</v>
      </c>
    </row>
    <row r="10" spans="1:13" ht="21.75" customHeight="1">
      <c r="A10" s="33" t="s">
        <v>75</v>
      </c>
      <c r="B10" s="33"/>
      <c r="D10" s="20" t="s">
        <v>76</v>
      </c>
      <c r="F10" s="13">
        <v>0</v>
      </c>
      <c r="H10" s="14">
        <f t="shared" si="0"/>
        <v>0</v>
      </c>
      <c r="J10" s="14">
        <f t="shared" si="1"/>
        <v>0</v>
      </c>
    </row>
    <row r="11" spans="1:13" ht="21.75" customHeight="1">
      <c r="A11" s="33" t="s">
        <v>77</v>
      </c>
      <c r="B11" s="33"/>
      <c r="D11" s="20" t="s">
        <v>78</v>
      </c>
      <c r="F11" s="13">
        <f>'سود سپرده بانکی'!G14</f>
        <v>238967640</v>
      </c>
      <c r="H11" s="14">
        <f t="shared" si="0"/>
        <v>112.93847572177589</v>
      </c>
      <c r="J11" s="14">
        <f t="shared" si="1"/>
        <v>2.6867282505050136E-3</v>
      </c>
      <c r="M11" s="23">
        <f>'سود سپرده بانکی'!M14</f>
        <v>1276952636</v>
      </c>
    </row>
    <row r="12" spans="1:13" ht="21.75" customHeight="1">
      <c r="A12" s="36" t="s">
        <v>79</v>
      </c>
      <c r="B12" s="36"/>
      <c r="D12" s="21" t="s">
        <v>80</v>
      </c>
      <c r="F12" s="16">
        <f>'سایر درآمدها'!D11</f>
        <v>2</v>
      </c>
      <c r="H12" s="14">
        <f t="shared" si="0"/>
        <v>9.4521982743584779E-7</v>
      </c>
      <c r="J12" s="14">
        <f t="shared" si="1"/>
        <v>2.2486126159215648E-11</v>
      </c>
      <c r="M12" s="23">
        <f>'سایر درآمدها'!F11</f>
        <v>11085692060</v>
      </c>
    </row>
    <row r="13" spans="1:13" ht="21.75" customHeight="1">
      <c r="A13" s="35" t="s">
        <v>54</v>
      </c>
      <c r="B13" s="35"/>
      <c r="D13" s="17"/>
      <c r="F13" s="17">
        <f>SUM(F8:F12)</f>
        <v>211590991</v>
      </c>
      <c r="H13" s="18">
        <f>SUM(H8:H12)</f>
        <v>100</v>
      </c>
      <c r="J13" s="18">
        <f>SUM(J8:J12)</f>
        <v>2.3789308588897311E-3</v>
      </c>
      <c r="M13" s="41">
        <f>SUM(M8:M12)</f>
        <v>1433004542736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69"/>
  <sheetViews>
    <sheetView rightToLeft="1" tabSelected="1" workbookViewId="0">
      <selection activeCell="Z70" sqref="Z70"/>
    </sheetView>
  </sheetViews>
  <sheetFormatPr defaultRowHeight="12.75"/>
  <cols>
    <col min="1" max="1" width="5.140625" customWidth="1"/>
    <col min="2" max="2" width="24.140625" customWidth="1"/>
    <col min="3" max="3" width="1.28515625" customWidth="1"/>
    <col min="4" max="4" width="18.85546875" style="9" customWidth="1"/>
    <col min="5" max="5" width="1.28515625" style="9" customWidth="1"/>
    <col min="6" max="6" width="15.7109375" style="9" customWidth="1"/>
    <col min="7" max="7" width="1.28515625" style="9" customWidth="1"/>
    <col min="8" max="8" width="13" style="9" customWidth="1"/>
    <col min="9" max="9" width="1.28515625" style="9" customWidth="1"/>
    <col min="10" max="10" width="13" style="9" customWidth="1"/>
    <col min="11" max="11" width="1.28515625" style="9" customWidth="1"/>
    <col min="12" max="12" width="15.5703125" style="9" customWidth="1"/>
    <col min="13" max="13" width="1.28515625" customWidth="1"/>
    <col min="14" max="14" width="15.85546875" style="9" bestFit="1" customWidth="1"/>
    <col min="15" max="16" width="1.28515625" style="9" customWidth="1"/>
    <col min="17" max="17" width="16" style="9" bestFit="1" customWidth="1"/>
    <col min="18" max="18" width="1.28515625" style="9" customWidth="1"/>
    <col min="19" max="19" width="16.85546875" style="9" bestFit="1" customWidth="1"/>
    <col min="20" max="20" width="1.28515625" style="9" customWidth="1"/>
    <col min="21" max="21" width="17.85546875" style="9" bestFit="1" customWidth="1"/>
    <col min="22" max="22" width="1.28515625" style="9" customWidth="1"/>
    <col min="23" max="23" width="17.28515625" style="9" bestFit="1" customWidth="1"/>
    <col min="24" max="24" width="0.28515625" customWidth="1"/>
    <col min="26" max="26" width="18.28515625" bestFit="1" customWidth="1"/>
  </cols>
  <sheetData>
    <row r="1" spans="1:26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6" ht="21.75" customHeight="1">
      <c r="A2" s="27" t="s">
        <v>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6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6" ht="14.45" customHeight="1"/>
    <row r="5" spans="1:26" ht="14.45" customHeight="1">
      <c r="A5" s="1" t="s">
        <v>81</v>
      </c>
      <c r="B5" s="28" t="s">
        <v>82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6" ht="14.45" customHeight="1">
      <c r="D6" s="29" t="s">
        <v>83</v>
      </c>
      <c r="E6" s="29"/>
      <c r="F6" s="29"/>
      <c r="G6" s="29"/>
      <c r="H6" s="29"/>
      <c r="I6" s="29"/>
      <c r="J6" s="29"/>
      <c r="K6" s="29"/>
      <c r="L6" s="29"/>
      <c r="N6" s="29" t="s">
        <v>84</v>
      </c>
      <c r="O6" s="29"/>
      <c r="P6" s="29"/>
      <c r="Q6" s="29"/>
      <c r="R6" s="29"/>
      <c r="S6" s="29"/>
      <c r="T6" s="29"/>
      <c r="U6" s="29"/>
      <c r="V6" s="29"/>
      <c r="W6" s="29"/>
    </row>
    <row r="7" spans="1:26" ht="14.45" customHeight="1">
      <c r="D7" s="10"/>
      <c r="E7" s="10"/>
      <c r="F7" s="10"/>
      <c r="G7" s="10"/>
      <c r="H7" s="10"/>
      <c r="I7" s="10"/>
      <c r="J7" s="30" t="s">
        <v>54</v>
      </c>
      <c r="K7" s="30"/>
      <c r="L7" s="30"/>
      <c r="N7" s="10"/>
      <c r="O7" s="10"/>
      <c r="P7" s="10"/>
      <c r="Q7" s="10"/>
      <c r="R7" s="10"/>
      <c r="S7" s="10"/>
      <c r="T7" s="10"/>
      <c r="U7" s="30" t="s">
        <v>54</v>
      </c>
      <c r="V7" s="30"/>
      <c r="W7" s="30"/>
    </row>
    <row r="8" spans="1:26" ht="14.45" customHeight="1">
      <c r="A8" s="29" t="s">
        <v>85</v>
      </c>
      <c r="B8" s="29"/>
      <c r="D8" s="2" t="s">
        <v>86</v>
      </c>
      <c r="F8" s="2" t="s">
        <v>87</v>
      </c>
      <c r="H8" s="2" t="s">
        <v>88</v>
      </c>
      <c r="J8" s="3" t="s">
        <v>59</v>
      </c>
      <c r="K8" s="10"/>
      <c r="L8" s="3" t="s">
        <v>69</v>
      </c>
      <c r="N8" s="2" t="s">
        <v>86</v>
      </c>
      <c r="P8" s="29" t="s">
        <v>87</v>
      </c>
      <c r="Q8" s="29"/>
      <c r="S8" s="2" t="s">
        <v>88</v>
      </c>
      <c r="U8" s="3" t="s">
        <v>59</v>
      </c>
      <c r="V8" s="10"/>
      <c r="W8" s="3" t="s">
        <v>69</v>
      </c>
    </row>
    <row r="9" spans="1:26" ht="21.75" customHeight="1">
      <c r="A9" s="31" t="s">
        <v>89</v>
      </c>
      <c r="B9" s="31"/>
      <c r="D9" s="11">
        <v>0</v>
      </c>
      <c r="F9" s="11">
        <v>0</v>
      </c>
      <c r="H9" s="11">
        <v>0</v>
      </c>
      <c r="J9" s="11">
        <v>0</v>
      </c>
      <c r="L9" s="12">
        <f>J9/درآمد!$F$13*100</f>
        <v>0</v>
      </c>
      <c r="N9" s="11">
        <v>0</v>
      </c>
      <c r="P9" s="32">
        <v>0</v>
      </c>
      <c r="Q9" s="32"/>
      <c r="S9" s="11">
        <v>11867014259</v>
      </c>
      <c r="U9" s="11">
        <v>11867014259</v>
      </c>
      <c r="W9" s="12">
        <f>U9/1433004542736*100</f>
        <v>0.82812118908866861</v>
      </c>
      <c r="Z9" s="41"/>
    </row>
    <row r="10" spans="1:26" ht="21.75" customHeight="1">
      <c r="A10" s="33" t="s">
        <v>32</v>
      </c>
      <c r="B10" s="33"/>
      <c r="D10" s="13">
        <v>0</v>
      </c>
      <c r="F10" s="13">
        <v>0</v>
      </c>
      <c r="H10" s="13">
        <v>0</v>
      </c>
      <c r="J10" s="13">
        <v>0</v>
      </c>
      <c r="L10" s="40">
        <f>J10/درآمد!$F$13*100</f>
        <v>0</v>
      </c>
      <c r="N10" s="13">
        <v>37038843360</v>
      </c>
      <c r="P10" s="34">
        <v>-74366273358</v>
      </c>
      <c r="Q10" s="34"/>
      <c r="S10" s="13">
        <v>-5878434800</v>
      </c>
      <c r="U10" s="13">
        <v>-43205864798</v>
      </c>
      <c r="W10" s="40">
        <f t="shared" ref="W10:W64" si="0">U10/1433004542736*100</f>
        <v>-3.0150542799751436</v>
      </c>
    </row>
    <row r="11" spans="1:26" ht="21.75" customHeight="1">
      <c r="A11" s="33" t="s">
        <v>24</v>
      </c>
      <c r="B11" s="33"/>
      <c r="D11" s="13">
        <v>0</v>
      </c>
      <c r="F11" s="13">
        <v>21076007</v>
      </c>
      <c r="H11" s="13">
        <v>0</v>
      </c>
      <c r="J11" s="13">
        <v>21076007</v>
      </c>
      <c r="L11" s="40">
        <f>J11/درآمد!$F$13*100</f>
        <v>9.9607298497883594</v>
      </c>
      <c r="N11" s="13">
        <v>86404965896</v>
      </c>
      <c r="P11" s="34">
        <v>-121123784995</v>
      </c>
      <c r="Q11" s="34"/>
      <c r="S11" s="13">
        <v>-4331776148</v>
      </c>
      <c r="U11" s="13">
        <f>N11+P11+S11</f>
        <v>-39050595247</v>
      </c>
      <c r="W11" s="40">
        <f t="shared" si="0"/>
        <v>-2.7250852375137393</v>
      </c>
    </row>
    <row r="12" spans="1:26" ht="21.75" customHeight="1">
      <c r="A12" s="33" t="s">
        <v>53</v>
      </c>
      <c r="B12" s="33"/>
      <c r="D12" s="13">
        <v>0</v>
      </c>
      <c r="F12" s="13">
        <v>132716</v>
      </c>
      <c r="H12" s="13">
        <v>0</v>
      </c>
      <c r="J12" s="13">
        <v>132716</v>
      </c>
      <c r="L12" s="40">
        <f>J12/درآمد!$F$13*100</f>
        <v>6.2722897308987974E-2</v>
      </c>
      <c r="N12" s="13">
        <v>0</v>
      </c>
      <c r="P12" s="34">
        <v>1201483977</v>
      </c>
      <c r="Q12" s="34"/>
      <c r="S12" s="13">
        <v>856289443</v>
      </c>
      <c r="U12" s="13">
        <v>2057773420</v>
      </c>
      <c r="W12" s="40">
        <f t="shared" si="0"/>
        <v>0.14359852733412445</v>
      </c>
    </row>
    <row r="13" spans="1:26" ht="21.75" customHeight="1">
      <c r="A13" s="33" t="s">
        <v>44</v>
      </c>
      <c r="B13" s="33"/>
      <c r="D13" s="13">
        <v>0</v>
      </c>
      <c r="F13" s="13">
        <v>0</v>
      </c>
      <c r="H13" s="13">
        <v>0</v>
      </c>
      <c r="J13" s="13">
        <v>0</v>
      </c>
      <c r="L13" s="40">
        <f>J13/درآمد!$F$13*100</f>
        <v>0</v>
      </c>
      <c r="N13" s="13">
        <v>22512432810</v>
      </c>
      <c r="P13" s="34">
        <v>535325360365</v>
      </c>
      <c r="Q13" s="34"/>
      <c r="S13" s="13">
        <v>38564108986</v>
      </c>
      <c r="U13" s="13">
        <v>596401902161</v>
      </c>
      <c r="W13" s="40">
        <f t="shared" si="0"/>
        <v>41.618981962353352</v>
      </c>
    </row>
    <row r="14" spans="1:26" ht="21.75" customHeight="1">
      <c r="A14" s="33" t="s">
        <v>23</v>
      </c>
      <c r="B14" s="33"/>
      <c r="D14" s="13">
        <v>0</v>
      </c>
      <c r="F14" s="13">
        <v>0</v>
      </c>
      <c r="H14" s="13">
        <v>0</v>
      </c>
      <c r="J14" s="13">
        <v>0</v>
      </c>
      <c r="L14" s="40">
        <f>J14/درآمد!$F$13*100</f>
        <v>0</v>
      </c>
      <c r="N14" s="13">
        <v>29288732200</v>
      </c>
      <c r="P14" s="34">
        <v>-22706124746</v>
      </c>
      <c r="Q14" s="34"/>
      <c r="S14" s="13">
        <v>-1282324487</v>
      </c>
      <c r="U14" s="13">
        <v>5300282967</v>
      </c>
      <c r="W14" s="40">
        <f t="shared" si="0"/>
        <v>0.36987202824076898</v>
      </c>
    </row>
    <row r="15" spans="1:26" ht="21.75" customHeight="1">
      <c r="A15" s="33" t="s">
        <v>90</v>
      </c>
      <c r="B15" s="33"/>
      <c r="D15" s="13">
        <v>0</v>
      </c>
      <c r="F15" s="13">
        <v>0</v>
      </c>
      <c r="H15" s="13">
        <v>0</v>
      </c>
      <c r="J15" s="13">
        <v>0</v>
      </c>
      <c r="L15" s="40">
        <f>J15/درآمد!$F$13*100</f>
        <v>0</v>
      </c>
      <c r="N15" s="13">
        <v>5591008800</v>
      </c>
      <c r="P15" s="34">
        <v>0</v>
      </c>
      <c r="Q15" s="34"/>
      <c r="S15" s="13">
        <v>-3700023616</v>
      </c>
      <c r="U15" s="13">
        <v>1890985184</v>
      </c>
      <c r="W15" s="40">
        <f t="shared" si="0"/>
        <v>0.13195946890646901</v>
      </c>
    </row>
    <row r="16" spans="1:26" ht="21.75" customHeight="1">
      <c r="A16" s="33" t="s">
        <v>91</v>
      </c>
      <c r="B16" s="33"/>
      <c r="D16" s="13">
        <v>0</v>
      </c>
      <c r="F16" s="13">
        <v>0</v>
      </c>
      <c r="H16" s="13">
        <v>0</v>
      </c>
      <c r="J16" s="13">
        <v>0</v>
      </c>
      <c r="L16" s="40">
        <f>J16/درآمد!$F$13*100</f>
        <v>0</v>
      </c>
      <c r="N16" s="13">
        <v>20590745000</v>
      </c>
      <c r="P16" s="34">
        <v>0</v>
      </c>
      <c r="Q16" s="34"/>
      <c r="S16" s="13">
        <v>-44985630763</v>
      </c>
      <c r="U16" s="13">
        <v>-24394885763</v>
      </c>
      <c r="W16" s="40">
        <f t="shared" si="0"/>
        <v>-1.7023592762953459</v>
      </c>
    </row>
    <row r="17" spans="1:23" ht="21.75" customHeight="1">
      <c r="A17" s="33" t="s">
        <v>92</v>
      </c>
      <c r="B17" s="33"/>
      <c r="D17" s="13">
        <v>0</v>
      </c>
      <c r="F17" s="13">
        <v>0</v>
      </c>
      <c r="H17" s="13">
        <v>0</v>
      </c>
      <c r="J17" s="13">
        <v>0</v>
      </c>
      <c r="L17" s="40">
        <f>J17/درآمد!$F$13*100</f>
        <v>0</v>
      </c>
      <c r="N17" s="13">
        <v>0</v>
      </c>
      <c r="P17" s="34">
        <v>0</v>
      </c>
      <c r="Q17" s="34"/>
      <c r="S17" s="13">
        <v>9068269458</v>
      </c>
      <c r="U17" s="13">
        <v>9068269458</v>
      </c>
      <c r="W17" s="40">
        <f t="shared" si="0"/>
        <v>0.63281512288064201</v>
      </c>
    </row>
    <row r="18" spans="1:23" ht="21.75" customHeight="1">
      <c r="A18" s="33" t="s">
        <v>50</v>
      </c>
      <c r="B18" s="33"/>
      <c r="D18" s="13">
        <v>0</v>
      </c>
      <c r="F18" s="13">
        <v>0</v>
      </c>
      <c r="H18" s="13">
        <v>0</v>
      </c>
      <c r="J18" s="13">
        <v>0</v>
      </c>
      <c r="L18" s="40">
        <f>J18/درآمد!$F$13*100</f>
        <v>0</v>
      </c>
      <c r="N18" s="13">
        <v>0</v>
      </c>
      <c r="P18" s="34">
        <v>22779399819</v>
      </c>
      <c r="Q18" s="34"/>
      <c r="S18" s="13">
        <v>6281485268</v>
      </c>
      <c r="U18" s="13">
        <v>29060885087</v>
      </c>
      <c r="W18" s="40">
        <f t="shared" si="0"/>
        <v>2.0279688040286863</v>
      </c>
    </row>
    <row r="19" spans="1:23" ht="21.75" customHeight="1">
      <c r="A19" s="33" t="s">
        <v>93</v>
      </c>
      <c r="B19" s="33"/>
      <c r="D19" s="13">
        <v>0</v>
      </c>
      <c r="F19" s="13">
        <v>0</v>
      </c>
      <c r="H19" s="13">
        <v>0</v>
      </c>
      <c r="J19" s="13">
        <v>0</v>
      </c>
      <c r="L19" s="40">
        <f>J19/درآمد!$F$13*100</f>
        <v>0</v>
      </c>
      <c r="N19" s="13">
        <v>7169324120</v>
      </c>
      <c r="P19" s="34">
        <v>0</v>
      </c>
      <c r="Q19" s="34"/>
      <c r="S19" s="13">
        <v>1914774171</v>
      </c>
      <c r="U19" s="13">
        <v>9084098291</v>
      </c>
      <c r="W19" s="40">
        <f t="shared" si="0"/>
        <v>0.63391971344738074</v>
      </c>
    </row>
    <row r="20" spans="1:23" ht="21.75" customHeight="1">
      <c r="A20" s="33" t="s">
        <v>30</v>
      </c>
      <c r="B20" s="33"/>
      <c r="D20" s="13">
        <v>0</v>
      </c>
      <c r="F20" s="13">
        <v>0</v>
      </c>
      <c r="H20" s="13">
        <v>0</v>
      </c>
      <c r="J20" s="13">
        <v>0</v>
      </c>
      <c r="L20" s="40">
        <f>J20/درآمد!$F$13*100</f>
        <v>0</v>
      </c>
      <c r="N20" s="13">
        <v>58232880000</v>
      </c>
      <c r="P20" s="34">
        <v>-8563174718</v>
      </c>
      <c r="Q20" s="34"/>
      <c r="S20" s="13">
        <v>-37584401021</v>
      </c>
      <c r="U20" s="13">
        <v>12085304261</v>
      </c>
      <c r="W20" s="40">
        <f t="shared" si="0"/>
        <v>0.84335421839806779</v>
      </c>
    </row>
    <row r="21" spans="1:23" ht="21.75" customHeight="1">
      <c r="A21" s="33" t="s">
        <v>94</v>
      </c>
      <c r="B21" s="33"/>
      <c r="D21" s="13">
        <v>0</v>
      </c>
      <c r="F21" s="13">
        <v>0</v>
      </c>
      <c r="H21" s="13">
        <v>0</v>
      </c>
      <c r="J21" s="13">
        <v>0</v>
      </c>
      <c r="L21" s="40">
        <f>J21/درآمد!$F$13*100</f>
        <v>0</v>
      </c>
      <c r="N21" s="13">
        <v>17021400800</v>
      </c>
      <c r="P21" s="34">
        <v>0</v>
      </c>
      <c r="Q21" s="34"/>
      <c r="S21" s="13">
        <v>-36305191904</v>
      </c>
      <c r="U21" s="13">
        <v>-19283791104</v>
      </c>
      <c r="W21" s="40">
        <f t="shared" si="0"/>
        <v>-1.3456894607732321</v>
      </c>
    </row>
    <row r="22" spans="1:23" ht="21.75" customHeight="1">
      <c r="A22" s="33" t="s">
        <v>46</v>
      </c>
      <c r="B22" s="33"/>
      <c r="D22" s="13">
        <v>0</v>
      </c>
      <c r="F22" s="13">
        <v>0</v>
      </c>
      <c r="H22" s="13">
        <v>0</v>
      </c>
      <c r="J22" s="13">
        <v>0</v>
      </c>
      <c r="L22" s="40">
        <f>J22/درآمد!$F$13*100</f>
        <v>0</v>
      </c>
      <c r="N22" s="13">
        <v>0</v>
      </c>
      <c r="P22" s="34">
        <v>-253060080</v>
      </c>
      <c r="Q22" s="34"/>
      <c r="S22" s="13">
        <v>1347410268</v>
      </c>
      <c r="U22" s="13">
        <v>1094350188</v>
      </c>
      <c r="W22" s="40">
        <f t="shared" si="0"/>
        <v>7.6367530971715156E-2</v>
      </c>
    </row>
    <row r="23" spans="1:23" ht="21.75" customHeight="1">
      <c r="A23" s="33" t="s">
        <v>95</v>
      </c>
      <c r="B23" s="33"/>
      <c r="D23" s="13">
        <v>0</v>
      </c>
      <c r="F23" s="13">
        <v>0</v>
      </c>
      <c r="H23" s="13">
        <v>0</v>
      </c>
      <c r="J23" s="13">
        <v>0</v>
      </c>
      <c r="L23" s="40">
        <f>J23/درآمد!$F$13*100</f>
        <v>0</v>
      </c>
      <c r="N23" s="13">
        <v>0</v>
      </c>
      <c r="P23" s="34">
        <v>0</v>
      </c>
      <c r="Q23" s="34"/>
      <c r="S23" s="13">
        <v>0</v>
      </c>
      <c r="U23" s="13">
        <v>0</v>
      </c>
      <c r="W23" s="40">
        <f t="shared" si="0"/>
        <v>0</v>
      </c>
    </row>
    <row r="24" spans="1:23" ht="21.75" customHeight="1">
      <c r="A24" s="33" t="s">
        <v>96</v>
      </c>
      <c r="B24" s="33"/>
      <c r="D24" s="13">
        <v>0</v>
      </c>
      <c r="F24" s="13">
        <v>0</v>
      </c>
      <c r="H24" s="13">
        <v>0</v>
      </c>
      <c r="J24" s="13">
        <v>0</v>
      </c>
      <c r="L24" s="40">
        <f>J24/درآمد!$F$13*100</f>
        <v>0</v>
      </c>
      <c r="N24" s="13">
        <v>6360588960</v>
      </c>
      <c r="P24" s="34">
        <v>0</v>
      </c>
      <c r="Q24" s="34"/>
      <c r="S24" s="13">
        <v>-41888700391</v>
      </c>
      <c r="U24" s="13">
        <v>-35528111431</v>
      </c>
      <c r="W24" s="40">
        <f t="shared" si="0"/>
        <v>-2.4792741663726381</v>
      </c>
    </row>
    <row r="25" spans="1:23" ht="21.75" customHeight="1">
      <c r="A25" s="33" t="s">
        <v>97</v>
      </c>
      <c r="B25" s="33"/>
      <c r="D25" s="13">
        <v>0</v>
      </c>
      <c r="F25" s="13">
        <v>0</v>
      </c>
      <c r="H25" s="13">
        <v>0</v>
      </c>
      <c r="J25" s="13">
        <v>0</v>
      </c>
      <c r="L25" s="40">
        <f>J25/درآمد!$F$13*100</f>
        <v>0</v>
      </c>
      <c r="N25" s="13">
        <v>0</v>
      </c>
      <c r="P25" s="34">
        <v>0</v>
      </c>
      <c r="Q25" s="34"/>
      <c r="S25" s="13">
        <v>-10436555789</v>
      </c>
      <c r="U25" s="13">
        <v>-10436555789</v>
      </c>
      <c r="W25" s="40">
        <f t="shared" si="0"/>
        <v>-0.72829886282661338</v>
      </c>
    </row>
    <row r="26" spans="1:23" ht="21.75" customHeight="1">
      <c r="A26" s="33" t="s">
        <v>98</v>
      </c>
      <c r="B26" s="33"/>
      <c r="D26" s="13">
        <v>0</v>
      </c>
      <c r="F26" s="13">
        <v>0</v>
      </c>
      <c r="H26" s="13">
        <v>0</v>
      </c>
      <c r="J26" s="13">
        <v>0</v>
      </c>
      <c r="L26" s="40">
        <f>J26/درآمد!$F$13*100</f>
        <v>0</v>
      </c>
      <c r="N26" s="13">
        <v>0</v>
      </c>
      <c r="P26" s="34">
        <v>0</v>
      </c>
      <c r="Q26" s="34"/>
      <c r="S26" s="13">
        <v>458548952</v>
      </c>
      <c r="U26" s="13">
        <v>458548952</v>
      </c>
      <c r="W26" s="40">
        <f t="shared" si="0"/>
        <v>3.1999127589958917E-2</v>
      </c>
    </row>
    <row r="27" spans="1:23" ht="21.75" customHeight="1">
      <c r="A27" s="33" t="s">
        <v>29</v>
      </c>
      <c r="B27" s="33"/>
      <c r="D27" s="13">
        <v>0</v>
      </c>
      <c r="F27" s="13">
        <v>0</v>
      </c>
      <c r="H27" s="13">
        <v>0</v>
      </c>
      <c r="J27" s="13">
        <v>0</v>
      </c>
      <c r="L27" s="40">
        <f>J27/درآمد!$F$13*100</f>
        <v>0</v>
      </c>
      <c r="N27" s="13">
        <v>0</v>
      </c>
      <c r="P27" s="34">
        <v>-30619639616</v>
      </c>
      <c r="Q27" s="34"/>
      <c r="S27" s="13">
        <v>-1342071905</v>
      </c>
      <c r="U27" s="13">
        <v>-31961711521</v>
      </c>
      <c r="W27" s="40">
        <f t="shared" si="0"/>
        <v>-2.2303984787079805</v>
      </c>
    </row>
    <row r="28" spans="1:23" ht="21.75" customHeight="1">
      <c r="A28" s="33" t="s">
        <v>42</v>
      </c>
      <c r="B28" s="33"/>
      <c r="D28" s="13">
        <v>0</v>
      </c>
      <c r="F28" s="13">
        <v>0</v>
      </c>
      <c r="H28" s="13">
        <v>0</v>
      </c>
      <c r="J28" s="13">
        <v>0</v>
      </c>
      <c r="L28" s="40">
        <f>J28/درآمد!$F$13*100</f>
        <v>0</v>
      </c>
      <c r="N28" s="13">
        <v>0</v>
      </c>
      <c r="P28" s="34">
        <v>-281345325</v>
      </c>
      <c r="Q28" s="34"/>
      <c r="S28" s="13">
        <v>1788321772</v>
      </c>
      <c r="U28" s="13">
        <v>1506976447</v>
      </c>
      <c r="W28" s="40">
        <f t="shared" si="0"/>
        <v>0.10516201463833236</v>
      </c>
    </row>
    <row r="29" spans="1:23" ht="21.75" customHeight="1">
      <c r="A29" s="33" t="s">
        <v>99</v>
      </c>
      <c r="B29" s="33"/>
      <c r="D29" s="13">
        <v>0</v>
      </c>
      <c r="F29" s="13">
        <v>0</v>
      </c>
      <c r="H29" s="13">
        <v>0</v>
      </c>
      <c r="J29" s="13">
        <v>0</v>
      </c>
      <c r="L29" s="40">
        <f>J29/درآمد!$F$13*100</f>
        <v>0</v>
      </c>
      <c r="N29" s="13">
        <v>42477941369</v>
      </c>
      <c r="P29" s="34">
        <v>0</v>
      </c>
      <c r="Q29" s="34"/>
      <c r="S29" s="13">
        <v>-59310398987</v>
      </c>
      <c r="U29" s="13">
        <v>-16832457618</v>
      </c>
      <c r="W29" s="40">
        <f t="shared" si="0"/>
        <v>-1.1746269544869836</v>
      </c>
    </row>
    <row r="30" spans="1:23" ht="21.75" customHeight="1">
      <c r="A30" s="33" t="s">
        <v>100</v>
      </c>
      <c r="B30" s="33"/>
      <c r="D30" s="13">
        <v>0</v>
      </c>
      <c r="F30" s="13">
        <v>0</v>
      </c>
      <c r="H30" s="13">
        <v>0</v>
      </c>
      <c r="J30" s="13">
        <v>0</v>
      </c>
      <c r="L30" s="40">
        <f>J30/درآمد!$F$13*100</f>
        <v>0</v>
      </c>
      <c r="N30" s="13">
        <v>26544000000</v>
      </c>
      <c r="P30" s="34">
        <v>0</v>
      </c>
      <c r="Q30" s="34"/>
      <c r="S30" s="13">
        <v>-55953638480</v>
      </c>
      <c r="U30" s="13">
        <v>-29409638480</v>
      </c>
      <c r="W30" s="40">
        <f t="shared" si="0"/>
        <v>-2.0523060187826694</v>
      </c>
    </row>
    <row r="31" spans="1:23" ht="21.75" customHeight="1">
      <c r="A31" s="33" t="s">
        <v>101</v>
      </c>
      <c r="B31" s="33"/>
      <c r="D31" s="13">
        <v>0</v>
      </c>
      <c r="F31" s="13">
        <v>0</v>
      </c>
      <c r="H31" s="13">
        <v>0</v>
      </c>
      <c r="J31" s="13">
        <v>0</v>
      </c>
      <c r="L31" s="40">
        <f>J31/درآمد!$F$13*100</f>
        <v>0</v>
      </c>
      <c r="N31" s="13">
        <v>470000000</v>
      </c>
      <c r="P31" s="34">
        <v>0</v>
      </c>
      <c r="Q31" s="34"/>
      <c r="S31" s="13">
        <v>1227473252</v>
      </c>
      <c r="U31" s="13">
        <v>1697473252</v>
      </c>
      <c r="W31" s="40">
        <f t="shared" si="0"/>
        <v>0.11845553879117902</v>
      </c>
    </row>
    <row r="32" spans="1:23" ht="21.75" customHeight="1">
      <c r="A32" s="33" t="s">
        <v>102</v>
      </c>
      <c r="B32" s="33"/>
      <c r="D32" s="13">
        <v>0</v>
      </c>
      <c r="F32" s="13">
        <v>0</v>
      </c>
      <c r="H32" s="13">
        <v>0</v>
      </c>
      <c r="J32" s="13">
        <v>0</v>
      </c>
      <c r="L32" s="40">
        <f>J32/درآمد!$F$13*100</f>
        <v>0</v>
      </c>
      <c r="N32" s="13">
        <v>20250000000</v>
      </c>
      <c r="P32" s="34">
        <v>0</v>
      </c>
      <c r="Q32" s="34"/>
      <c r="S32" s="13">
        <v>-43689213510</v>
      </c>
      <c r="U32" s="13">
        <v>-23439213510</v>
      </c>
      <c r="W32" s="40">
        <f t="shared" si="0"/>
        <v>-1.6356691699837944</v>
      </c>
    </row>
    <row r="33" spans="1:23" ht="21.75" customHeight="1">
      <c r="A33" s="33" t="s">
        <v>103</v>
      </c>
      <c r="B33" s="33"/>
      <c r="D33" s="13">
        <v>0</v>
      </c>
      <c r="F33" s="13">
        <v>0</v>
      </c>
      <c r="H33" s="13">
        <v>0</v>
      </c>
      <c r="J33" s="13">
        <v>0</v>
      </c>
      <c r="L33" s="40">
        <f>J33/درآمد!$F$13*100</f>
        <v>0</v>
      </c>
      <c r="N33" s="13">
        <v>33990000000</v>
      </c>
      <c r="P33" s="34">
        <v>0</v>
      </c>
      <c r="Q33" s="34"/>
      <c r="S33" s="13">
        <v>-39642192435</v>
      </c>
      <c r="U33" s="13">
        <v>-5652192435</v>
      </c>
      <c r="W33" s="40">
        <f t="shared" si="0"/>
        <v>-0.39442948479482204</v>
      </c>
    </row>
    <row r="34" spans="1:23" ht="21.75" customHeight="1">
      <c r="A34" s="33" t="s">
        <v>22</v>
      </c>
      <c r="B34" s="33"/>
      <c r="D34" s="13">
        <v>0</v>
      </c>
      <c r="F34" s="13">
        <v>0</v>
      </c>
      <c r="H34" s="13">
        <v>0</v>
      </c>
      <c r="J34" s="13">
        <v>0</v>
      </c>
      <c r="L34" s="40">
        <f>J34/درآمد!$F$13*100</f>
        <v>0</v>
      </c>
      <c r="N34" s="13">
        <v>66490614000</v>
      </c>
      <c r="P34" s="34">
        <v>295215671476</v>
      </c>
      <c r="Q34" s="34"/>
      <c r="S34" s="13">
        <v>34159768789</v>
      </c>
      <c r="U34" s="13">
        <v>395866054265</v>
      </c>
      <c r="W34" s="40">
        <f t="shared" si="0"/>
        <v>27.62489876753515</v>
      </c>
    </row>
    <row r="35" spans="1:23" ht="21.75" customHeight="1">
      <c r="A35" s="33" t="s">
        <v>25</v>
      </c>
      <c r="B35" s="33"/>
      <c r="D35" s="13">
        <v>0</v>
      </c>
      <c r="F35" s="13">
        <v>0</v>
      </c>
      <c r="H35" s="13">
        <v>0</v>
      </c>
      <c r="J35" s="13">
        <v>0</v>
      </c>
      <c r="L35" s="40">
        <f>J35/درآمد!$F$13*100</f>
        <v>0</v>
      </c>
      <c r="N35" s="13">
        <v>41060833000</v>
      </c>
      <c r="P35" s="34">
        <v>-17950328683</v>
      </c>
      <c r="Q35" s="34"/>
      <c r="S35" s="13">
        <v>-62118162551</v>
      </c>
      <c r="U35" s="13">
        <v>-39007658234</v>
      </c>
      <c r="W35" s="40">
        <f t="shared" si="0"/>
        <v>-2.7220889446396064</v>
      </c>
    </row>
    <row r="36" spans="1:23" ht="21.75" customHeight="1">
      <c r="A36" s="33" t="s">
        <v>104</v>
      </c>
      <c r="B36" s="33"/>
      <c r="D36" s="13">
        <v>0</v>
      </c>
      <c r="F36" s="13">
        <v>0</v>
      </c>
      <c r="H36" s="13">
        <v>0</v>
      </c>
      <c r="J36" s="13">
        <v>0</v>
      </c>
      <c r="L36" s="40">
        <f>J36/درآمد!$F$13*100</f>
        <v>0</v>
      </c>
      <c r="N36" s="13">
        <v>225000000</v>
      </c>
      <c r="P36" s="34">
        <v>0</v>
      </c>
      <c r="Q36" s="34"/>
      <c r="S36" s="13">
        <v>-1263372106</v>
      </c>
      <c r="U36" s="13">
        <v>-1038372106</v>
      </c>
      <c r="W36" s="40">
        <f t="shared" si="0"/>
        <v>-7.2461187318880502E-2</v>
      </c>
    </row>
    <row r="37" spans="1:23" ht="21.75" customHeight="1">
      <c r="A37" s="33" t="s">
        <v>105</v>
      </c>
      <c r="B37" s="33"/>
      <c r="D37" s="13">
        <v>0</v>
      </c>
      <c r="F37" s="13">
        <v>0</v>
      </c>
      <c r="H37" s="13">
        <v>0</v>
      </c>
      <c r="J37" s="13">
        <v>0</v>
      </c>
      <c r="L37" s="40">
        <f>J37/درآمد!$F$13*100</f>
        <v>0</v>
      </c>
      <c r="N37" s="13">
        <v>9249354100</v>
      </c>
      <c r="P37" s="34">
        <v>0</v>
      </c>
      <c r="Q37" s="34"/>
      <c r="S37" s="13">
        <v>-36951871597</v>
      </c>
      <c r="U37" s="13">
        <v>-27702517497</v>
      </c>
      <c r="W37" s="40">
        <f t="shared" si="0"/>
        <v>-1.9331772280434139</v>
      </c>
    </row>
    <row r="38" spans="1:23" ht="21.75" customHeight="1">
      <c r="A38" s="33" t="s">
        <v>106</v>
      </c>
      <c r="B38" s="33"/>
      <c r="D38" s="13">
        <v>0</v>
      </c>
      <c r="F38" s="13">
        <v>0</v>
      </c>
      <c r="H38" s="13">
        <v>0</v>
      </c>
      <c r="J38" s="13">
        <v>0</v>
      </c>
      <c r="L38" s="40">
        <f>J38/درآمد!$F$13*100</f>
        <v>0</v>
      </c>
      <c r="N38" s="13">
        <v>0</v>
      </c>
      <c r="P38" s="34">
        <v>0</v>
      </c>
      <c r="Q38" s="34"/>
      <c r="S38" s="13">
        <v>-4181331558</v>
      </c>
      <c r="U38" s="13">
        <v>-4181331558</v>
      </c>
      <c r="W38" s="40">
        <f t="shared" si="0"/>
        <v>-0.29178773920818751</v>
      </c>
    </row>
    <row r="39" spans="1:23" ht="21.75" customHeight="1">
      <c r="A39" s="33" t="s">
        <v>107</v>
      </c>
      <c r="B39" s="33"/>
      <c r="D39" s="13">
        <v>0</v>
      </c>
      <c r="F39" s="13">
        <v>0</v>
      </c>
      <c r="H39" s="13">
        <v>0</v>
      </c>
      <c r="J39" s="13">
        <v>0</v>
      </c>
      <c r="L39" s="40">
        <f>J39/درآمد!$F$13*100</f>
        <v>0</v>
      </c>
      <c r="N39" s="13">
        <v>21444096690</v>
      </c>
      <c r="P39" s="34">
        <v>0</v>
      </c>
      <c r="Q39" s="34"/>
      <c r="S39" s="13">
        <v>-40218787651</v>
      </c>
      <c r="U39" s="13">
        <v>-18774690961</v>
      </c>
      <c r="W39" s="40">
        <f t="shared" si="0"/>
        <v>-1.3101626967039439</v>
      </c>
    </row>
    <row r="40" spans="1:23" ht="21.75" customHeight="1">
      <c r="A40" s="33" t="s">
        <v>49</v>
      </c>
      <c r="B40" s="33"/>
      <c r="D40" s="13">
        <v>0</v>
      </c>
      <c r="F40" s="13">
        <v>0</v>
      </c>
      <c r="H40" s="13">
        <v>0</v>
      </c>
      <c r="J40" s="13">
        <v>0</v>
      </c>
      <c r="L40" s="40">
        <f>J40/درآمد!$F$13*100</f>
        <v>0</v>
      </c>
      <c r="N40" s="13">
        <v>21145080800</v>
      </c>
      <c r="P40" s="34">
        <v>-72915299655</v>
      </c>
      <c r="Q40" s="34"/>
      <c r="S40" s="13">
        <v>-2062350671</v>
      </c>
      <c r="U40" s="13">
        <v>-53832569526</v>
      </c>
      <c r="W40" s="40">
        <f t="shared" si="0"/>
        <v>-3.7566223916651937</v>
      </c>
    </row>
    <row r="41" spans="1:23" ht="21.75" customHeight="1">
      <c r="A41" s="33" t="s">
        <v>51</v>
      </c>
      <c r="B41" s="33"/>
      <c r="D41" s="13">
        <v>308631826</v>
      </c>
      <c r="F41" s="13">
        <v>-357217200</v>
      </c>
      <c r="H41" s="13">
        <v>0</v>
      </c>
      <c r="J41" s="13">
        <v>-48585374</v>
      </c>
      <c r="L41" s="40">
        <f>J41/درآمد!$F$13*100</f>
        <v>-22.96192941409306</v>
      </c>
      <c r="N41" s="13">
        <v>308631826</v>
      </c>
      <c r="P41" s="34">
        <v>-41346864</v>
      </c>
      <c r="Q41" s="34"/>
      <c r="S41" s="13">
        <v>1104757503</v>
      </c>
      <c r="U41" s="13">
        <v>1372042465</v>
      </c>
      <c r="W41" s="40">
        <f t="shared" si="0"/>
        <v>9.5745855932905383E-2</v>
      </c>
    </row>
    <row r="42" spans="1:23" ht="21.75" customHeight="1">
      <c r="A42" s="33" t="s">
        <v>43</v>
      </c>
      <c r="B42" s="33"/>
      <c r="D42" s="13">
        <v>0</v>
      </c>
      <c r="F42" s="13">
        <v>0</v>
      </c>
      <c r="H42" s="13">
        <v>0</v>
      </c>
      <c r="J42" s="13">
        <v>0</v>
      </c>
      <c r="L42" s="40">
        <f>J42/درآمد!$F$13*100</f>
        <v>0</v>
      </c>
      <c r="N42" s="13">
        <v>8938551940</v>
      </c>
      <c r="P42" s="34">
        <v>43523139114</v>
      </c>
      <c r="Q42" s="34"/>
      <c r="S42" s="13">
        <v>27364575055</v>
      </c>
      <c r="U42" s="13">
        <v>79826266109</v>
      </c>
      <c r="W42" s="40">
        <f t="shared" si="0"/>
        <v>5.5705522019204272</v>
      </c>
    </row>
    <row r="43" spans="1:23" ht="21.75" customHeight="1">
      <c r="A43" s="33" t="s">
        <v>37</v>
      </c>
      <c r="B43" s="33"/>
      <c r="D43" s="13">
        <v>0</v>
      </c>
      <c r="F43" s="13">
        <v>0</v>
      </c>
      <c r="H43" s="13">
        <v>0</v>
      </c>
      <c r="J43" s="13">
        <v>0</v>
      </c>
      <c r="L43" s="40">
        <f>J43/درآمد!$F$13*100</f>
        <v>0</v>
      </c>
      <c r="N43" s="13">
        <v>12320581350</v>
      </c>
      <c r="P43" s="34">
        <v>24469625467</v>
      </c>
      <c r="Q43" s="34"/>
      <c r="S43" s="13">
        <v>-7104</v>
      </c>
      <c r="U43" s="13">
        <v>36790199713</v>
      </c>
      <c r="W43" s="40">
        <f t="shared" si="0"/>
        <v>2.5673470401396901</v>
      </c>
    </row>
    <row r="44" spans="1:23" ht="21.75" customHeight="1">
      <c r="A44" s="33" t="s">
        <v>28</v>
      </c>
      <c r="B44" s="33"/>
      <c r="D44" s="13">
        <v>0</v>
      </c>
      <c r="F44" s="13">
        <v>0</v>
      </c>
      <c r="H44" s="13">
        <v>0</v>
      </c>
      <c r="J44" s="13">
        <v>0</v>
      </c>
      <c r="L44" s="40">
        <f>J44/درآمد!$F$13*100</f>
        <v>0</v>
      </c>
      <c r="N44" s="13">
        <v>0</v>
      </c>
      <c r="P44" s="34">
        <v>6403418739</v>
      </c>
      <c r="Q44" s="34"/>
      <c r="S44" s="13">
        <v>23807326254</v>
      </c>
      <c r="U44" s="13">
        <v>30210744993</v>
      </c>
      <c r="W44" s="40">
        <f t="shared" si="0"/>
        <v>2.1082099945977406</v>
      </c>
    </row>
    <row r="45" spans="1:23" ht="21.75" customHeight="1">
      <c r="A45" s="33" t="s">
        <v>108</v>
      </c>
      <c r="B45" s="33"/>
      <c r="D45" s="13">
        <v>0</v>
      </c>
      <c r="F45" s="13">
        <v>0</v>
      </c>
      <c r="H45" s="13">
        <v>0</v>
      </c>
      <c r="J45" s="13">
        <v>0</v>
      </c>
      <c r="L45" s="40">
        <f>J45/درآمد!$F$13*100</f>
        <v>0</v>
      </c>
      <c r="N45" s="13">
        <v>0</v>
      </c>
      <c r="P45" s="34">
        <v>0</v>
      </c>
      <c r="Q45" s="34"/>
      <c r="S45" s="13">
        <v>-10947933632</v>
      </c>
      <c r="U45" s="13">
        <v>-10947933632</v>
      </c>
      <c r="W45" s="40">
        <f t="shared" si="0"/>
        <v>-0.7639845726586032</v>
      </c>
    </row>
    <row r="46" spans="1:23" ht="21.75" customHeight="1">
      <c r="A46" s="33" t="s">
        <v>19</v>
      </c>
      <c r="B46" s="33"/>
      <c r="D46" s="13">
        <v>0</v>
      </c>
      <c r="F46" s="13">
        <v>0</v>
      </c>
      <c r="H46" s="13">
        <v>0</v>
      </c>
      <c r="J46" s="13">
        <v>0</v>
      </c>
      <c r="L46" s="40">
        <f>J46/درآمد!$F$13*100</f>
        <v>0</v>
      </c>
      <c r="N46" s="13">
        <v>0</v>
      </c>
      <c r="P46" s="34">
        <v>10579093617</v>
      </c>
      <c r="Q46" s="34"/>
      <c r="S46" s="13">
        <v>9781093331</v>
      </c>
      <c r="U46" s="13">
        <v>20360186948</v>
      </c>
      <c r="W46" s="40">
        <f t="shared" si="0"/>
        <v>1.420804075688888</v>
      </c>
    </row>
    <row r="47" spans="1:23" ht="21.75" customHeight="1">
      <c r="A47" s="33" t="s">
        <v>109</v>
      </c>
      <c r="B47" s="33"/>
      <c r="D47" s="13">
        <v>0</v>
      </c>
      <c r="F47" s="13">
        <v>0</v>
      </c>
      <c r="H47" s="13">
        <v>0</v>
      </c>
      <c r="J47" s="13">
        <v>0</v>
      </c>
      <c r="L47" s="40">
        <f>J47/درآمد!$F$13*100</f>
        <v>0</v>
      </c>
      <c r="N47" s="13">
        <v>1877760360</v>
      </c>
      <c r="P47" s="34">
        <v>0</v>
      </c>
      <c r="Q47" s="34"/>
      <c r="S47" s="13">
        <v>-9039687495</v>
      </c>
      <c r="U47" s="13">
        <v>-7161927135</v>
      </c>
      <c r="W47" s="40">
        <f t="shared" si="0"/>
        <v>-0.49978397984181622</v>
      </c>
    </row>
    <row r="48" spans="1:23" ht="21.75" customHeight="1">
      <c r="A48" s="33" t="s">
        <v>21</v>
      </c>
      <c r="B48" s="33"/>
      <c r="D48" s="13">
        <v>0</v>
      </c>
      <c r="F48" s="13">
        <v>0</v>
      </c>
      <c r="H48" s="13">
        <v>0</v>
      </c>
      <c r="J48" s="13">
        <v>0</v>
      </c>
      <c r="L48" s="40">
        <f>J48/درآمد!$F$13*100</f>
        <v>0</v>
      </c>
      <c r="N48" s="13">
        <v>13016032848</v>
      </c>
      <c r="P48" s="34">
        <v>125809204772</v>
      </c>
      <c r="Q48" s="34"/>
      <c r="S48" s="13">
        <v>-126247703</v>
      </c>
      <c r="U48" s="13">
        <v>138698989917</v>
      </c>
      <c r="W48" s="40">
        <f t="shared" si="0"/>
        <v>9.6788939448988387</v>
      </c>
    </row>
    <row r="49" spans="1:23" ht="21.75" customHeight="1">
      <c r="A49" s="33" t="s">
        <v>48</v>
      </c>
      <c r="B49" s="33"/>
      <c r="D49" s="13">
        <v>0</v>
      </c>
      <c r="F49" s="13">
        <v>0</v>
      </c>
      <c r="H49" s="13">
        <v>0</v>
      </c>
      <c r="J49" s="13">
        <v>0</v>
      </c>
      <c r="L49" s="40">
        <f>J49/درآمد!$F$13*100</f>
        <v>0</v>
      </c>
      <c r="N49" s="13">
        <v>0</v>
      </c>
      <c r="P49" s="34">
        <v>465361723</v>
      </c>
      <c r="Q49" s="34"/>
      <c r="S49" s="13">
        <v>1164912227</v>
      </c>
      <c r="U49" s="13">
        <v>1630273950</v>
      </c>
      <c r="W49" s="40">
        <f t="shared" si="0"/>
        <v>0.11376613970025234</v>
      </c>
    </row>
    <row r="50" spans="1:23" ht="21.75" customHeight="1">
      <c r="A50" s="33" t="s">
        <v>45</v>
      </c>
      <c r="B50" s="33"/>
      <c r="D50" s="13">
        <v>0</v>
      </c>
      <c r="F50" s="13">
        <v>0</v>
      </c>
      <c r="H50" s="13">
        <v>0</v>
      </c>
      <c r="J50" s="13">
        <v>0</v>
      </c>
      <c r="L50" s="40">
        <f>J50/درآمد!$F$13*100</f>
        <v>0</v>
      </c>
      <c r="N50" s="13">
        <v>13815671100</v>
      </c>
      <c r="P50" s="34">
        <v>30185850817</v>
      </c>
      <c r="Q50" s="34"/>
      <c r="S50" s="13">
        <v>0</v>
      </c>
      <c r="U50" s="13">
        <v>44001521917</v>
      </c>
      <c r="W50" s="40">
        <f t="shared" si="0"/>
        <v>3.0705779782797467</v>
      </c>
    </row>
    <row r="51" spans="1:23" ht="21.75" customHeight="1">
      <c r="A51" s="33" t="s">
        <v>31</v>
      </c>
      <c r="B51" s="33"/>
      <c r="D51" s="13">
        <v>0</v>
      </c>
      <c r="F51" s="13">
        <v>0</v>
      </c>
      <c r="H51" s="13">
        <v>0</v>
      </c>
      <c r="J51" s="13">
        <v>0</v>
      </c>
      <c r="L51" s="40">
        <f>J51/درآمد!$F$13*100</f>
        <v>0</v>
      </c>
      <c r="N51" s="13">
        <v>98296299750</v>
      </c>
      <c r="P51" s="34">
        <v>36712024327</v>
      </c>
      <c r="Q51" s="34"/>
      <c r="S51" s="13">
        <v>0</v>
      </c>
      <c r="U51" s="13">
        <v>135008324077</v>
      </c>
      <c r="W51" s="40">
        <f t="shared" si="0"/>
        <v>9.4213465519957094</v>
      </c>
    </row>
    <row r="52" spans="1:23" ht="21.75" customHeight="1">
      <c r="A52" s="33" t="s">
        <v>33</v>
      </c>
      <c r="B52" s="33"/>
      <c r="D52" s="13">
        <v>0</v>
      </c>
      <c r="F52" s="13">
        <v>0</v>
      </c>
      <c r="H52" s="13">
        <v>0</v>
      </c>
      <c r="J52" s="13">
        <v>0</v>
      </c>
      <c r="L52" s="40">
        <f>J52/درآمد!$F$13*100</f>
        <v>0</v>
      </c>
      <c r="N52" s="13">
        <v>31327378500</v>
      </c>
      <c r="P52" s="34">
        <v>26341274692</v>
      </c>
      <c r="Q52" s="34"/>
      <c r="S52" s="13">
        <v>0</v>
      </c>
      <c r="U52" s="13">
        <v>57668653192</v>
      </c>
      <c r="W52" s="40">
        <f t="shared" si="0"/>
        <v>4.0243175420710582</v>
      </c>
    </row>
    <row r="53" spans="1:23" ht="21.75" customHeight="1">
      <c r="A53" s="33" t="s">
        <v>41</v>
      </c>
      <c r="B53" s="33"/>
      <c r="D53" s="13">
        <v>0</v>
      </c>
      <c r="F53" s="13">
        <v>0</v>
      </c>
      <c r="H53" s="13">
        <v>0</v>
      </c>
      <c r="J53" s="13">
        <v>0</v>
      </c>
      <c r="L53" s="40">
        <f>J53/درآمد!$F$13*100</f>
        <v>0</v>
      </c>
      <c r="N53" s="13">
        <v>7624500000</v>
      </c>
      <c r="P53" s="34">
        <v>-62037755632</v>
      </c>
      <c r="Q53" s="34"/>
      <c r="S53" s="13">
        <v>0</v>
      </c>
      <c r="U53" s="13">
        <v>-54413255632</v>
      </c>
      <c r="W53" s="40">
        <f t="shared" si="0"/>
        <v>-3.7971446711613432</v>
      </c>
    </row>
    <row r="54" spans="1:23" ht="21.75" customHeight="1">
      <c r="A54" s="33" t="s">
        <v>47</v>
      </c>
      <c r="B54" s="33"/>
      <c r="D54" s="13">
        <v>0</v>
      </c>
      <c r="F54" s="13">
        <v>0</v>
      </c>
      <c r="H54" s="13">
        <v>0</v>
      </c>
      <c r="J54" s="13">
        <v>0</v>
      </c>
      <c r="L54" s="40">
        <f>J54/درآمد!$F$13*100</f>
        <v>0</v>
      </c>
      <c r="N54" s="13">
        <v>31696922453</v>
      </c>
      <c r="P54" s="34">
        <v>35127503976</v>
      </c>
      <c r="Q54" s="34"/>
      <c r="S54" s="13">
        <v>0</v>
      </c>
      <c r="U54" s="13">
        <v>66824426429</v>
      </c>
      <c r="W54" s="40">
        <f t="shared" si="0"/>
        <v>4.6632389804859775</v>
      </c>
    </row>
    <row r="55" spans="1:23" ht="21.75" customHeight="1">
      <c r="A55" s="33" t="s">
        <v>40</v>
      </c>
      <c r="B55" s="33"/>
      <c r="D55" s="13">
        <v>0</v>
      </c>
      <c r="F55" s="13">
        <v>0</v>
      </c>
      <c r="H55" s="13">
        <v>0</v>
      </c>
      <c r="J55" s="13">
        <v>0</v>
      </c>
      <c r="L55" s="40">
        <f>J55/درآمد!$F$13*100</f>
        <v>0</v>
      </c>
      <c r="N55" s="13">
        <v>14040447000</v>
      </c>
      <c r="P55" s="34">
        <v>44808982935</v>
      </c>
      <c r="Q55" s="34"/>
      <c r="S55" s="13">
        <v>0</v>
      </c>
      <c r="U55" s="13">
        <v>58849429935</v>
      </c>
      <c r="W55" s="40">
        <f t="shared" si="0"/>
        <v>4.1067162161705539</v>
      </c>
    </row>
    <row r="56" spans="1:23" ht="21.75" customHeight="1">
      <c r="A56" s="33" t="s">
        <v>39</v>
      </c>
      <c r="B56" s="33"/>
      <c r="D56" s="13">
        <v>0</v>
      </c>
      <c r="F56" s="13">
        <v>0</v>
      </c>
      <c r="H56" s="13">
        <v>0</v>
      </c>
      <c r="J56" s="13">
        <v>0</v>
      </c>
      <c r="L56" s="40">
        <f>J56/درآمد!$F$13*100</f>
        <v>0</v>
      </c>
      <c r="N56" s="13">
        <v>34734527240</v>
      </c>
      <c r="P56" s="34">
        <v>-19994809848</v>
      </c>
      <c r="Q56" s="34"/>
      <c r="S56" s="13">
        <v>0</v>
      </c>
      <c r="U56" s="13">
        <v>14739717392</v>
      </c>
      <c r="W56" s="40">
        <f t="shared" si="0"/>
        <v>1.0285883228156294</v>
      </c>
    </row>
    <row r="57" spans="1:23" ht="21.75" customHeight="1">
      <c r="A57" s="33" t="s">
        <v>26</v>
      </c>
      <c r="B57" s="33"/>
      <c r="D57" s="13">
        <v>0</v>
      </c>
      <c r="F57" s="13">
        <v>0</v>
      </c>
      <c r="H57" s="13">
        <v>0</v>
      </c>
      <c r="J57" s="13">
        <v>0</v>
      </c>
      <c r="L57" s="40">
        <f>J57/درآمد!$F$13*100</f>
        <v>0</v>
      </c>
      <c r="N57" s="13">
        <v>0</v>
      </c>
      <c r="P57" s="34">
        <v>-14297943719</v>
      </c>
      <c r="Q57" s="34"/>
      <c r="S57" s="13">
        <v>0</v>
      </c>
      <c r="U57" s="13">
        <v>-14297943719</v>
      </c>
      <c r="W57" s="40">
        <f t="shared" si="0"/>
        <v>-0.99775983205896124</v>
      </c>
    </row>
    <row r="58" spans="1:23" ht="21.75" customHeight="1">
      <c r="A58" s="33" t="s">
        <v>36</v>
      </c>
      <c r="B58" s="33"/>
      <c r="D58" s="13">
        <v>0</v>
      </c>
      <c r="F58" s="13">
        <v>0</v>
      </c>
      <c r="H58" s="13">
        <v>0</v>
      </c>
      <c r="J58" s="13">
        <v>0</v>
      </c>
      <c r="L58" s="40">
        <f>J58/درآمد!$F$13*100</f>
        <v>0</v>
      </c>
      <c r="N58" s="13">
        <v>0</v>
      </c>
      <c r="P58" s="34">
        <v>8008945055</v>
      </c>
      <c r="Q58" s="34"/>
      <c r="S58" s="13">
        <v>0</v>
      </c>
      <c r="U58" s="13">
        <v>8008945055</v>
      </c>
      <c r="W58" s="40">
        <f t="shared" si="0"/>
        <v>0.55889181200421878</v>
      </c>
    </row>
    <row r="59" spans="1:23" ht="21.75" customHeight="1">
      <c r="A59" s="33" t="s">
        <v>34</v>
      </c>
      <c r="B59" s="33"/>
      <c r="D59" s="13">
        <v>0</v>
      </c>
      <c r="F59" s="13">
        <v>0</v>
      </c>
      <c r="H59" s="13">
        <v>0</v>
      </c>
      <c r="J59" s="13">
        <v>0</v>
      </c>
      <c r="L59" s="40">
        <f>J59/درآمد!$F$13*100</f>
        <v>0</v>
      </c>
      <c r="N59" s="13">
        <v>0</v>
      </c>
      <c r="P59" s="34">
        <v>-12195953718</v>
      </c>
      <c r="Q59" s="34"/>
      <c r="S59" s="13">
        <v>0</v>
      </c>
      <c r="U59" s="13">
        <v>-12195953718</v>
      </c>
      <c r="W59" s="40">
        <f t="shared" si="0"/>
        <v>-0.85107571918192015</v>
      </c>
    </row>
    <row r="60" spans="1:23" ht="21.75" customHeight="1">
      <c r="A60" s="33" t="s">
        <v>52</v>
      </c>
      <c r="B60" s="33"/>
      <c r="D60" s="13">
        <v>0</v>
      </c>
      <c r="F60" s="13">
        <v>0</v>
      </c>
      <c r="H60" s="13">
        <v>0</v>
      </c>
      <c r="J60" s="13">
        <v>0</v>
      </c>
      <c r="L60" s="40">
        <f>J60/درآمد!$F$13*100</f>
        <v>0</v>
      </c>
      <c r="N60" s="13">
        <v>0</v>
      </c>
      <c r="P60" s="34">
        <v>-833232</v>
      </c>
      <c r="Q60" s="34"/>
      <c r="S60" s="13">
        <v>0</v>
      </c>
      <c r="U60" s="13">
        <v>-833232</v>
      </c>
      <c r="W60" s="40">
        <f t="shared" si="0"/>
        <v>-5.8145803111630821E-5</v>
      </c>
    </row>
    <row r="61" spans="1:23" ht="21.75" customHeight="1">
      <c r="A61" s="33" t="s">
        <v>20</v>
      </c>
      <c r="B61" s="33"/>
      <c r="D61" s="13">
        <v>0</v>
      </c>
      <c r="F61" s="13">
        <v>0</v>
      </c>
      <c r="H61" s="13">
        <v>0</v>
      </c>
      <c r="J61" s="13">
        <v>0</v>
      </c>
      <c r="L61" s="40">
        <f>J61/درآمد!$F$13*100</f>
        <v>0</v>
      </c>
      <c r="N61" s="13">
        <v>0</v>
      </c>
      <c r="P61" s="34">
        <v>134511305680</v>
      </c>
      <c r="Q61" s="34"/>
      <c r="S61" s="13">
        <v>0</v>
      </c>
      <c r="U61" s="13">
        <v>134511305680</v>
      </c>
      <c r="W61" s="40">
        <f t="shared" si="0"/>
        <v>9.3866628938370908</v>
      </c>
    </row>
    <row r="62" spans="1:23" ht="21.75" customHeight="1">
      <c r="A62" s="33" t="s">
        <v>38</v>
      </c>
      <c r="B62" s="33"/>
      <c r="D62" s="13">
        <v>0</v>
      </c>
      <c r="F62" s="13">
        <v>0</v>
      </c>
      <c r="H62" s="13">
        <v>0</v>
      </c>
      <c r="J62" s="13">
        <v>0</v>
      </c>
      <c r="L62" s="40">
        <f>J62/درآمد!$F$13*100</f>
        <v>0</v>
      </c>
      <c r="N62" s="13">
        <v>0</v>
      </c>
      <c r="P62" s="34">
        <v>17111069435</v>
      </c>
      <c r="Q62" s="34"/>
      <c r="S62" s="13">
        <v>0</v>
      </c>
      <c r="U62" s="13">
        <v>17111069435</v>
      </c>
      <c r="W62" s="40">
        <f t="shared" si="0"/>
        <v>1.1940694481212362</v>
      </c>
    </row>
    <row r="63" spans="1:23" ht="21.75" customHeight="1">
      <c r="A63" s="33" t="s">
        <v>35</v>
      </c>
      <c r="B63" s="33"/>
      <c r="D63" s="13">
        <v>0</v>
      </c>
      <c r="F63" s="13">
        <v>0</v>
      </c>
      <c r="H63" s="13">
        <v>0</v>
      </c>
      <c r="J63" s="13">
        <v>0</v>
      </c>
      <c r="L63" s="40">
        <f>J63/درآمد!$F$13*100</f>
        <v>0</v>
      </c>
      <c r="N63" s="13">
        <v>0</v>
      </c>
      <c r="P63" s="34">
        <v>18428123618</v>
      </c>
      <c r="Q63" s="34"/>
      <c r="S63" s="13">
        <v>0</v>
      </c>
      <c r="U63" s="13">
        <v>18428123618</v>
      </c>
      <c r="W63" s="40">
        <f t="shared" si="0"/>
        <v>1.2859780320595244</v>
      </c>
    </row>
    <row r="64" spans="1:23" ht="21.75" customHeight="1">
      <c r="A64" s="36" t="s">
        <v>27</v>
      </c>
      <c r="B64" s="36"/>
      <c r="D64" s="16">
        <v>0</v>
      </c>
      <c r="F64" s="16">
        <v>0</v>
      </c>
      <c r="H64" s="16">
        <v>0</v>
      </c>
      <c r="J64" s="16">
        <v>0</v>
      </c>
      <c r="L64" s="40">
        <f>J64/درآمد!$F$13*100</f>
        <v>0</v>
      </c>
      <c r="N64" s="16">
        <v>0</v>
      </c>
      <c r="P64" s="34">
        <v>1911763669</v>
      </c>
      <c r="Q64" s="37"/>
      <c r="S64" s="16">
        <v>0</v>
      </c>
      <c r="U64" s="16">
        <f>P64-S64</f>
        <v>1911763669</v>
      </c>
      <c r="W64" s="40">
        <f t="shared" si="0"/>
        <v>0.13340946326310432</v>
      </c>
    </row>
    <row r="65" spans="1:23" ht="21.75" customHeight="1">
      <c r="A65" s="35" t="s">
        <v>54</v>
      </c>
      <c r="B65" s="35"/>
      <c r="D65" s="17">
        <v>308631826</v>
      </c>
      <c r="F65" s="17">
        <v>-336008477</v>
      </c>
      <c r="H65" s="17">
        <v>0</v>
      </c>
      <c r="J65" s="17">
        <v>-27376651</v>
      </c>
      <c r="L65" s="18">
        <f>SUM(L9:L64)</f>
        <v>-12.938476666995712</v>
      </c>
      <c r="N65" s="17">
        <f>SUM(N9:N64)</f>
        <v>841555146272</v>
      </c>
      <c r="Q65" s="17">
        <f>SUM(P9:Q64)</f>
        <v>961570929084</v>
      </c>
      <c r="S65" s="17">
        <v>-382484177316</v>
      </c>
      <c r="U65" s="17">
        <f>SUM(U9:U64)</f>
        <v>1420641898040</v>
      </c>
      <c r="W65" s="18">
        <f>SUM(W9:W64)</f>
        <v>99.137292009389128</v>
      </c>
    </row>
    <row r="67" spans="1:23">
      <c r="D67" s="22"/>
      <c r="F67" s="22"/>
      <c r="J67" s="22"/>
      <c r="N67" s="22"/>
      <c r="Q67" s="22"/>
      <c r="S67" s="22"/>
      <c r="U67" s="22"/>
    </row>
    <row r="69" spans="1:23"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</sheetData>
  <mergeCells count="123">
    <mergeCell ref="A64:B64"/>
    <mergeCell ref="P64:Q64"/>
    <mergeCell ref="A65:B65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14"/>
  <sheetViews>
    <sheetView rightToLeft="1" workbookViewId="0">
      <selection activeCell="H13" sqref="H13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style="9" customWidth="1"/>
    <col min="5" max="5" width="1.28515625" style="9" customWidth="1"/>
    <col min="6" max="6" width="20.7109375" style="9" customWidth="1"/>
    <col min="7" max="7" width="1.28515625" style="9" customWidth="1"/>
    <col min="8" max="8" width="19.42578125" style="9" customWidth="1"/>
    <col min="9" max="9" width="1.28515625" style="9" customWidth="1"/>
    <col min="10" max="10" width="19.42578125" style="9" customWidth="1"/>
    <col min="11" max="11" width="0.28515625" customWidth="1"/>
    <col min="13" max="13" width="14.7109375" customWidth="1"/>
    <col min="14" max="14" width="11" bestFit="1" customWidth="1"/>
  </cols>
  <sheetData>
    <row r="1" spans="1:13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ht="21.75" customHeight="1">
      <c r="A2" s="27" t="s">
        <v>64</v>
      </c>
      <c r="B2" s="27"/>
      <c r="C2" s="27"/>
      <c r="D2" s="27"/>
      <c r="E2" s="27"/>
      <c r="F2" s="27"/>
      <c r="G2" s="27"/>
      <c r="H2" s="27"/>
      <c r="I2" s="27"/>
      <c r="J2" s="27"/>
    </row>
    <row r="3" spans="1:13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3" ht="14.45" customHeight="1"/>
    <row r="5" spans="1:13" ht="14.45" customHeight="1">
      <c r="A5" s="1" t="s">
        <v>110</v>
      </c>
      <c r="B5" s="28" t="s">
        <v>111</v>
      </c>
      <c r="C5" s="28"/>
      <c r="D5" s="28"/>
      <c r="E5" s="28"/>
      <c r="F5" s="28"/>
      <c r="G5" s="28"/>
      <c r="H5" s="28"/>
      <c r="I5" s="28"/>
      <c r="J5" s="28"/>
    </row>
    <row r="6" spans="1:13" ht="21.75" customHeight="1">
      <c r="D6" s="29" t="s">
        <v>83</v>
      </c>
      <c r="E6" s="29"/>
      <c r="F6" s="29"/>
      <c r="H6" s="29" t="s">
        <v>84</v>
      </c>
      <c r="I6" s="29"/>
      <c r="J6" s="29"/>
    </row>
    <row r="7" spans="1:13" ht="39" customHeight="1">
      <c r="A7" s="29" t="s">
        <v>112</v>
      </c>
      <c r="B7" s="29"/>
      <c r="D7" s="8" t="s">
        <v>113</v>
      </c>
      <c r="E7" s="10"/>
      <c r="F7" s="8" t="s">
        <v>114</v>
      </c>
      <c r="H7" s="8" t="s">
        <v>113</v>
      </c>
      <c r="I7" s="10"/>
      <c r="J7" s="8" t="s">
        <v>114</v>
      </c>
    </row>
    <row r="8" spans="1:13" ht="21.75" customHeight="1">
      <c r="A8" s="31" t="s">
        <v>163</v>
      </c>
      <c r="B8" s="31"/>
      <c r="D8" s="11">
        <v>238970526</v>
      </c>
      <c r="F8" s="12">
        <f>D8/$D$13*100</f>
        <v>100</v>
      </c>
      <c r="H8" s="11">
        <v>1276146818</v>
      </c>
      <c r="J8" s="12">
        <f>H8/$H$13*100</f>
        <v>99.936642367922971</v>
      </c>
      <c r="M8" s="13"/>
    </row>
    <row r="9" spans="1:13" ht="21.75" customHeight="1">
      <c r="A9" s="33" t="s">
        <v>164</v>
      </c>
      <c r="B9" s="33"/>
      <c r="D9" s="13">
        <v>0</v>
      </c>
      <c r="F9" s="14">
        <f t="shared" ref="F9:F13" si="0">D9/$D$13*100</f>
        <v>0</v>
      </c>
      <c r="H9" s="13">
        <v>2119</v>
      </c>
      <c r="J9" s="14">
        <f t="shared" ref="J9:J12" si="1">H9/$H$13*100</f>
        <v>1.6594152192418721E-4</v>
      </c>
      <c r="M9" s="13"/>
    </row>
    <row r="10" spans="1:13" ht="21.75" customHeight="1">
      <c r="A10" s="33" t="s">
        <v>165</v>
      </c>
      <c r="B10" s="33"/>
      <c r="D10" s="13">
        <v>0</v>
      </c>
      <c r="F10" s="14">
        <f t="shared" si="0"/>
        <v>0</v>
      </c>
      <c r="H10" s="13">
        <v>787546</v>
      </c>
      <c r="J10" s="14">
        <f t="shared" si="1"/>
        <v>6.1673705439030654E-2</v>
      </c>
    </row>
    <row r="11" spans="1:13" ht="21.75" customHeight="1">
      <c r="A11" s="33" t="s">
        <v>166</v>
      </c>
      <c r="B11" s="33"/>
      <c r="D11" s="13">
        <v>0</v>
      </c>
      <c r="F11" s="14">
        <f t="shared" si="0"/>
        <v>0</v>
      </c>
      <c r="H11" s="13">
        <v>11523</v>
      </c>
      <c r="J11" s="14">
        <f t="shared" si="1"/>
        <v>9.0238044225219888E-4</v>
      </c>
      <c r="M11" s="23"/>
    </row>
    <row r="12" spans="1:13" ht="21.75" customHeight="1">
      <c r="A12" s="33" t="s">
        <v>167</v>
      </c>
      <c r="B12" s="33"/>
      <c r="D12" s="13">
        <v>0</v>
      </c>
      <c r="F12" s="14">
        <f t="shared" si="0"/>
        <v>0</v>
      </c>
      <c r="H12" s="13">
        <v>7861</v>
      </c>
      <c r="J12" s="14">
        <f t="shared" si="1"/>
        <v>6.1560467383012544E-4</v>
      </c>
    </row>
    <row r="13" spans="1:13" ht="21.75" customHeight="1" thickBot="1">
      <c r="A13" s="35" t="s">
        <v>54</v>
      </c>
      <c r="B13" s="35"/>
      <c r="D13" s="17">
        <f>SUM(D8:D12)</f>
        <v>238970526</v>
      </c>
      <c r="F13" s="18">
        <f t="shared" si="0"/>
        <v>100</v>
      </c>
      <c r="H13" s="17">
        <f>SUM(H8:H12)</f>
        <v>1276955867</v>
      </c>
      <c r="J13" s="18">
        <f>SUM(J8:J12)</f>
        <v>100.00000000000001</v>
      </c>
    </row>
    <row r="14" spans="1:13" ht="13.5" thickTop="1"/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4" sqref="F14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style="9" customWidth="1"/>
    <col min="5" max="5" width="1.28515625" style="9" customWidth="1"/>
    <col min="6" max="6" width="19.42578125" style="9" customWidth="1"/>
    <col min="7" max="7" width="0.28515625" customWidth="1"/>
  </cols>
  <sheetData>
    <row r="1" spans="1:6" ht="29.1" customHeight="1">
      <c r="A1" s="27" t="s">
        <v>0</v>
      </c>
      <c r="B1" s="27"/>
      <c r="C1" s="27"/>
      <c r="D1" s="27"/>
      <c r="E1" s="27"/>
      <c r="F1" s="27"/>
    </row>
    <row r="2" spans="1:6" ht="21.75" customHeight="1">
      <c r="A2" s="27" t="s">
        <v>64</v>
      </c>
      <c r="B2" s="27"/>
      <c r="C2" s="27"/>
      <c r="D2" s="27"/>
      <c r="E2" s="27"/>
      <c r="F2" s="27"/>
    </row>
    <row r="3" spans="1:6" ht="21.75" customHeight="1">
      <c r="A3" s="27" t="s">
        <v>2</v>
      </c>
      <c r="B3" s="27"/>
      <c r="C3" s="27"/>
      <c r="D3" s="27"/>
      <c r="E3" s="27"/>
      <c r="F3" s="27"/>
    </row>
    <row r="4" spans="1:6" ht="14.45" customHeight="1"/>
    <row r="5" spans="1:6" ht="29.1" customHeight="1">
      <c r="A5" s="1" t="s">
        <v>119</v>
      </c>
      <c r="B5" s="28" t="s">
        <v>79</v>
      </c>
      <c r="C5" s="28"/>
      <c r="D5" s="28"/>
      <c r="E5" s="28"/>
      <c r="F5" s="28"/>
    </row>
    <row r="6" spans="1:6" ht="14.45" customHeight="1">
      <c r="D6" s="2" t="s">
        <v>83</v>
      </c>
      <c r="F6" s="2" t="s">
        <v>9</v>
      </c>
    </row>
    <row r="7" spans="1:6" ht="14.45" customHeight="1">
      <c r="A7" s="29" t="s">
        <v>79</v>
      </c>
      <c r="B7" s="29"/>
      <c r="D7" s="3" t="s">
        <v>59</v>
      </c>
      <c r="F7" s="3" t="s">
        <v>59</v>
      </c>
    </row>
    <row r="8" spans="1:6" ht="21.75" customHeight="1">
      <c r="A8" s="31" t="s">
        <v>79</v>
      </c>
      <c r="B8" s="31"/>
      <c r="D8" s="11">
        <v>2</v>
      </c>
      <c r="F8" s="11">
        <v>8209418917</v>
      </c>
    </row>
    <row r="9" spans="1:6" ht="21.75" customHeight="1">
      <c r="A9" s="33" t="s">
        <v>120</v>
      </c>
      <c r="B9" s="33"/>
      <c r="D9" s="13">
        <v>0</v>
      </c>
      <c r="F9" s="13">
        <v>639</v>
      </c>
    </row>
    <row r="10" spans="1:6" ht="21.75" customHeight="1">
      <c r="A10" s="36" t="s">
        <v>121</v>
      </c>
      <c r="B10" s="36"/>
      <c r="D10" s="16">
        <v>0</v>
      </c>
      <c r="F10" s="16">
        <v>2876272504</v>
      </c>
    </row>
    <row r="11" spans="1:6" ht="21.75" customHeight="1">
      <c r="A11" s="35" t="s">
        <v>54</v>
      </c>
      <c r="B11" s="35"/>
      <c r="D11" s="17">
        <v>2</v>
      </c>
      <c r="F11" s="17">
        <v>11085692060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47"/>
  <sheetViews>
    <sheetView rightToLeft="1" topLeftCell="A25" workbookViewId="0">
      <selection activeCell="Q42" sqref="O42:Q42"/>
    </sheetView>
  </sheetViews>
  <sheetFormatPr defaultRowHeight="12.75"/>
  <cols>
    <col min="1" max="1" width="39" customWidth="1"/>
    <col min="2" max="2" width="1.28515625" customWidth="1"/>
    <col min="3" max="3" width="16.85546875" style="9" customWidth="1"/>
    <col min="4" max="4" width="1.28515625" style="9" customWidth="1"/>
    <col min="5" max="5" width="20.7109375" style="9" customWidth="1"/>
    <col min="6" max="6" width="1.28515625" style="9" customWidth="1"/>
    <col min="7" max="7" width="15.5703125" style="9" customWidth="1"/>
    <col min="8" max="8" width="1.28515625" style="9" customWidth="1"/>
    <col min="9" max="9" width="14.28515625" style="9" customWidth="1"/>
    <col min="10" max="10" width="1.28515625" style="9" customWidth="1"/>
    <col min="11" max="11" width="12" style="9" bestFit="1" customWidth="1"/>
    <col min="12" max="12" width="1.28515625" style="9" customWidth="1"/>
    <col min="13" max="13" width="15.5703125" style="9" customWidth="1"/>
    <col min="14" max="14" width="1.28515625" style="9" customWidth="1"/>
    <col min="15" max="15" width="16.140625" style="9" bestFit="1" customWidth="1"/>
    <col min="16" max="16" width="1.28515625" style="9" customWidth="1"/>
    <col min="17" max="17" width="14.85546875" style="9" bestFit="1" customWidth="1"/>
    <col min="18" max="18" width="1.28515625" style="9" customWidth="1"/>
    <col min="19" max="19" width="15.5703125" style="9" customWidth="1"/>
    <col min="20" max="20" width="0.28515625" customWidth="1"/>
    <col min="21" max="21" width="13.85546875" bestFit="1" customWidth="1"/>
    <col min="22" max="22" width="11.140625" bestFit="1" customWidth="1"/>
  </cols>
  <sheetData>
    <row r="1" spans="1:19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>
      <c r="A2" s="27" t="s">
        <v>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/>
    <row r="5" spans="1:19" ht="14.45" customHeight="1">
      <c r="A5" s="28" t="s">
        <v>86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19" ht="14.45" customHeight="1">
      <c r="A6" s="29" t="s">
        <v>55</v>
      </c>
      <c r="C6" s="29" t="s">
        <v>122</v>
      </c>
      <c r="D6" s="29"/>
      <c r="E6" s="29"/>
      <c r="F6" s="29"/>
      <c r="G6" s="29"/>
      <c r="I6" s="29" t="s">
        <v>83</v>
      </c>
      <c r="J6" s="29"/>
      <c r="K6" s="29"/>
      <c r="L6" s="29"/>
      <c r="M6" s="29"/>
      <c r="O6" s="29" t="s">
        <v>84</v>
      </c>
      <c r="P6" s="29"/>
      <c r="Q6" s="29"/>
      <c r="R6" s="29"/>
      <c r="S6" s="29"/>
    </row>
    <row r="7" spans="1:19" ht="42" customHeight="1">
      <c r="A7" s="29"/>
      <c r="C7" s="8" t="s">
        <v>123</v>
      </c>
      <c r="D7" s="10"/>
      <c r="E7" s="8" t="s">
        <v>124</v>
      </c>
      <c r="F7" s="10"/>
      <c r="G7" s="8" t="s">
        <v>125</v>
      </c>
      <c r="I7" s="8" t="s">
        <v>126</v>
      </c>
      <c r="J7" s="10"/>
      <c r="K7" s="8" t="s">
        <v>127</v>
      </c>
      <c r="L7" s="10"/>
      <c r="M7" s="8" t="s">
        <v>128</v>
      </c>
      <c r="O7" s="8" t="s">
        <v>126</v>
      </c>
      <c r="P7" s="10"/>
      <c r="Q7" s="8" t="s">
        <v>127</v>
      </c>
      <c r="R7" s="10"/>
      <c r="S7" s="8" t="s">
        <v>128</v>
      </c>
    </row>
    <row r="8" spans="1:19" ht="21.75" customHeight="1">
      <c r="A8" s="4" t="s">
        <v>45</v>
      </c>
      <c r="C8" s="19" t="s">
        <v>129</v>
      </c>
      <c r="E8" s="11">
        <v>13157782</v>
      </c>
      <c r="G8" s="11">
        <v>1050</v>
      </c>
      <c r="I8" s="11">
        <v>0</v>
      </c>
      <c r="K8" s="11">
        <v>0</v>
      </c>
      <c r="M8" s="11">
        <v>0</v>
      </c>
      <c r="O8" s="11">
        <v>13815671100</v>
      </c>
      <c r="Q8" s="11">
        <v>0</v>
      </c>
      <c r="S8" s="11">
        <v>13815671100</v>
      </c>
    </row>
    <row r="9" spans="1:19" ht="21.75" customHeight="1">
      <c r="A9" s="5" t="s">
        <v>25</v>
      </c>
      <c r="C9" s="20" t="s">
        <v>130</v>
      </c>
      <c r="E9" s="13">
        <v>41060833</v>
      </c>
      <c r="G9" s="13">
        <v>1000</v>
      </c>
      <c r="I9" s="13">
        <v>0</v>
      </c>
      <c r="K9" s="13">
        <v>0</v>
      </c>
      <c r="M9" s="13">
        <v>0</v>
      </c>
      <c r="O9" s="13">
        <v>41060833000</v>
      </c>
      <c r="Q9" s="13">
        <v>0</v>
      </c>
      <c r="S9" s="13">
        <v>41060833000</v>
      </c>
    </row>
    <row r="10" spans="1:19" ht="21.75" customHeight="1">
      <c r="A10" s="5" t="s">
        <v>31</v>
      </c>
      <c r="C10" s="20" t="s">
        <v>131</v>
      </c>
      <c r="E10" s="13">
        <v>59573515</v>
      </c>
      <c r="G10" s="13">
        <v>1650</v>
      </c>
      <c r="I10" s="13">
        <v>0</v>
      </c>
      <c r="K10" s="13">
        <v>0</v>
      </c>
      <c r="M10" s="13">
        <v>0</v>
      </c>
      <c r="O10" s="13">
        <v>98296299750</v>
      </c>
      <c r="Q10" s="13">
        <v>0</v>
      </c>
      <c r="S10" s="13">
        <v>98296299750</v>
      </c>
    </row>
    <row r="11" spans="1:19" ht="21.75" customHeight="1">
      <c r="A11" s="5" t="s">
        <v>109</v>
      </c>
      <c r="C11" s="20" t="s">
        <v>132</v>
      </c>
      <c r="E11" s="13">
        <v>5216001</v>
      </c>
      <c r="G11" s="13">
        <v>360</v>
      </c>
      <c r="I11" s="13">
        <v>0</v>
      </c>
      <c r="K11" s="13">
        <v>0</v>
      </c>
      <c r="M11" s="13">
        <v>0</v>
      </c>
      <c r="O11" s="13">
        <v>1877760360</v>
      </c>
      <c r="Q11" s="13">
        <v>0</v>
      </c>
      <c r="S11" s="13">
        <v>1877760360</v>
      </c>
    </row>
    <row r="12" spans="1:19" ht="21.75" customHeight="1">
      <c r="A12" s="5" t="s">
        <v>93</v>
      </c>
      <c r="C12" s="20" t="s">
        <v>133</v>
      </c>
      <c r="E12" s="13">
        <v>11563426</v>
      </c>
      <c r="G12" s="13">
        <v>620</v>
      </c>
      <c r="I12" s="13">
        <v>0</v>
      </c>
      <c r="K12" s="13">
        <v>0</v>
      </c>
      <c r="M12" s="13">
        <v>0</v>
      </c>
      <c r="O12" s="13">
        <v>7169324120</v>
      </c>
      <c r="Q12" s="13">
        <v>0</v>
      </c>
      <c r="S12" s="13">
        <v>7169324120</v>
      </c>
    </row>
    <row r="13" spans="1:19" ht="21.75" customHeight="1">
      <c r="A13" s="5" t="s">
        <v>32</v>
      </c>
      <c r="C13" s="20" t="s">
        <v>134</v>
      </c>
      <c r="E13" s="13">
        <v>15497424</v>
      </c>
      <c r="G13" s="13">
        <v>2390</v>
      </c>
      <c r="I13" s="13">
        <v>0</v>
      </c>
      <c r="K13" s="13">
        <v>0</v>
      </c>
      <c r="M13" s="13">
        <v>0</v>
      </c>
      <c r="O13" s="13">
        <v>37038843360</v>
      </c>
      <c r="Q13" s="13">
        <v>0</v>
      </c>
      <c r="S13" s="13">
        <v>37038843360</v>
      </c>
    </row>
    <row r="14" spans="1:19" ht="21.75" customHeight="1">
      <c r="A14" s="5" t="s">
        <v>33</v>
      </c>
      <c r="C14" s="20" t="s">
        <v>135</v>
      </c>
      <c r="E14" s="13">
        <v>20884919</v>
      </c>
      <c r="G14" s="13">
        <v>1500</v>
      </c>
      <c r="I14" s="13">
        <v>0</v>
      </c>
      <c r="K14" s="13">
        <v>0</v>
      </c>
      <c r="M14" s="13">
        <v>0</v>
      </c>
      <c r="O14" s="13">
        <v>31327378500</v>
      </c>
      <c r="Q14" s="13">
        <v>0</v>
      </c>
      <c r="S14" s="13">
        <v>31327378500</v>
      </c>
    </row>
    <row r="15" spans="1:19" ht="21.75" customHeight="1">
      <c r="A15" s="5" t="s">
        <v>44</v>
      </c>
      <c r="C15" s="20" t="s">
        <v>132</v>
      </c>
      <c r="E15" s="13">
        <v>60844413</v>
      </c>
      <c r="G15" s="13">
        <v>370</v>
      </c>
      <c r="I15" s="13">
        <v>0</v>
      </c>
      <c r="K15" s="13">
        <v>0</v>
      </c>
      <c r="M15" s="13">
        <v>0</v>
      </c>
      <c r="O15" s="13">
        <v>22512432810</v>
      </c>
      <c r="Q15" s="13">
        <v>0</v>
      </c>
      <c r="S15" s="13">
        <v>22512432810</v>
      </c>
    </row>
    <row r="16" spans="1:19" ht="21.75" customHeight="1">
      <c r="A16" s="5" t="s">
        <v>41</v>
      </c>
      <c r="C16" s="20" t="s">
        <v>132</v>
      </c>
      <c r="E16" s="13">
        <v>66300000</v>
      </c>
      <c r="G16" s="13">
        <v>115</v>
      </c>
      <c r="I16" s="13">
        <v>0</v>
      </c>
      <c r="K16" s="13">
        <v>0</v>
      </c>
      <c r="M16" s="13">
        <v>0</v>
      </c>
      <c r="O16" s="13">
        <v>7624500000</v>
      </c>
      <c r="Q16" s="13">
        <v>0</v>
      </c>
      <c r="S16" s="13">
        <v>7624500000</v>
      </c>
    </row>
    <row r="17" spans="1:21" ht="21.75" customHeight="1">
      <c r="A17" s="5" t="s">
        <v>30</v>
      </c>
      <c r="C17" s="20" t="s">
        <v>129</v>
      </c>
      <c r="E17" s="13">
        <v>29116440</v>
      </c>
      <c r="G17" s="13">
        <v>2000</v>
      </c>
      <c r="I17" s="13">
        <v>0</v>
      </c>
      <c r="K17" s="13">
        <v>0</v>
      </c>
      <c r="M17" s="13">
        <v>0</v>
      </c>
      <c r="O17" s="13">
        <v>58232880000</v>
      </c>
      <c r="Q17" s="13">
        <v>0</v>
      </c>
      <c r="S17" s="13">
        <v>58232880000</v>
      </c>
    </row>
    <row r="18" spans="1:21" ht="21.75" customHeight="1">
      <c r="A18" s="5" t="s">
        <v>107</v>
      </c>
      <c r="C18" s="20" t="s">
        <v>132</v>
      </c>
      <c r="E18" s="13">
        <v>10359467</v>
      </c>
      <c r="G18" s="13">
        <v>2070</v>
      </c>
      <c r="I18" s="13">
        <v>0</v>
      </c>
      <c r="K18" s="13">
        <v>0</v>
      </c>
      <c r="M18" s="13">
        <v>0</v>
      </c>
      <c r="O18" s="13">
        <v>21444096690</v>
      </c>
      <c r="Q18" s="13">
        <v>0</v>
      </c>
      <c r="S18" s="13">
        <v>21444096690</v>
      </c>
    </row>
    <row r="19" spans="1:21" ht="21.75" customHeight="1">
      <c r="A19" s="5" t="s">
        <v>99</v>
      </c>
      <c r="C19" s="20" t="s">
        <v>130</v>
      </c>
      <c r="E19" s="13">
        <v>21270877</v>
      </c>
      <c r="G19" s="13">
        <v>1997</v>
      </c>
      <c r="I19" s="13">
        <v>0</v>
      </c>
      <c r="K19" s="13">
        <v>0</v>
      </c>
      <c r="M19" s="13">
        <v>0</v>
      </c>
      <c r="O19" s="13">
        <v>42477941369</v>
      </c>
      <c r="Q19" s="13">
        <v>0</v>
      </c>
      <c r="S19" s="13">
        <v>42477941369</v>
      </c>
    </row>
    <row r="20" spans="1:21" ht="21.75" customHeight="1">
      <c r="A20" s="5" t="s">
        <v>47</v>
      </c>
      <c r="C20" s="20" t="s">
        <v>136</v>
      </c>
      <c r="E20" s="13">
        <v>26122298</v>
      </c>
      <c r="G20" s="13">
        <v>1240</v>
      </c>
      <c r="I20" s="13">
        <v>0</v>
      </c>
      <c r="K20" s="13">
        <v>0</v>
      </c>
      <c r="M20" s="13">
        <f>-K20</f>
        <v>0</v>
      </c>
      <c r="O20" s="13">
        <v>32391649520</v>
      </c>
      <c r="Q20" s="13">
        <v>-694727067</v>
      </c>
      <c r="S20" s="13">
        <f>O20+Q20</f>
        <v>31696922453</v>
      </c>
      <c r="U20" s="23"/>
    </row>
    <row r="21" spans="1:21" ht="21.75" customHeight="1">
      <c r="A21" s="5" t="s">
        <v>40</v>
      </c>
      <c r="C21" s="20" t="s">
        <v>137</v>
      </c>
      <c r="E21" s="13">
        <v>14040447</v>
      </c>
      <c r="G21" s="13">
        <v>1000</v>
      </c>
      <c r="I21" s="13">
        <v>0</v>
      </c>
      <c r="K21" s="13">
        <v>0</v>
      </c>
      <c r="M21" s="13">
        <v>0</v>
      </c>
      <c r="O21" s="13">
        <v>14040447000</v>
      </c>
      <c r="Q21" s="13">
        <v>0</v>
      </c>
      <c r="S21" s="13">
        <v>14040447000</v>
      </c>
    </row>
    <row r="22" spans="1:21" ht="21.75" customHeight="1">
      <c r="A22" s="5" t="s">
        <v>39</v>
      </c>
      <c r="C22" s="20" t="s">
        <v>138</v>
      </c>
      <c r="E22" s="13">
        <v>124051883</v>
      </c>
      <c r="G22" s="13">
        <v>280</v>
      </c>
      <c r="I22" s="13">
        <v>0</v>
      </c>
      <c r="K22" s="13">
        <v>0</v>
      </c>
      <c r="M22" s="13">
        <v>0</v>
      </c>
      <c r="O22" s="13">
        <v>34734527240</v>
      </c>
      <c r="Q22" s="13">
        <v>0</v>
      </c>
      <c r="S22" s="13">
        <v>34734527240</v>
      </c>
    </row>
    <row r="23" spans="1:21" ht="21.75" customHeight="1">
      <c r="A23" s="5" t="s">
        <v>91</v>
      </c>
      <c r="C23" s="20" t="s">
        <v>139</v>
      </c>
      <c r="E23" s="13">
        <v>14707675</v>
      </c>
      <c r="G23" s="13">
        <v>1400</v>
      </c>
      <c r="I23" s="13">
        <v>0</v>
      </c>
      <c r="K23" s="13">
        <v>0</v>
      </c>
      <c r="M23" s="13">
        <v>0</v>
      </c>
      <c r="O23" s="13">
        <v>20590745000</v>
      </c>
      <c r="Q23" s="13">
        <v>0</v>
      </c>
      <c r="S23" s="13">
        <v>20590745000</v>
      </c>
    </row>
    <row r="24" spans="1:21" ht="21.75" customHeight="1">
      <c r="A24" s="5" t="s">
        <v>43</v>
      </c>
      <c r="C24" s="20" t="s">
        <v>140</v>
      </c>
      <c r="E24" s="13">
        <v>4607501</v>
      </c>
      <c r="G24" s="13">
        <v>1940</v>
      </c>
      <c r="I24" s="13">
        <v>0</v>
      </c>
      <c r="K24" s="13">
        <v>0</v>
      </c>
      <c r="M24" s="13">
        <v>0</v>
      </c>
      <c r="O24" s="13">
        <v>8938551940</v>
      </c>
      <c r="Q24" s="13">
        <v>0</v>
      </c>
      <c r="S24" s="13">
        <v>8938551940</v>
      </c>
    </row>
    <row r="25" spans="1:21" ht="21.75" customHeight="1">
      <c r="A25" s="5" t="s">
        <v>49</v>
      </c>
      <c r="C25" s="20" t="s">
        <v>130</v>
      </c>
      <c r="E25" s="13">
        <v>26431351</v>
      </c>
      <c r="G25" s="13">
        <v>800</v>
      </c>
      <c r="I25" s="13">
        <v>0</v>
      </c>
      <c r="K25" s="13">
        <v>0</v>
      </c>
      <c r="M25" s="13">
        <v>0</v>
      </c>
      <c r="O25" s="13">
        <v>21145080800</v>
      </c>
      <c r="Q25" s="13">
        <v>0</v>
      </c>
      <c r="S25" s="13">
        <v>21145080800</v>
      </c>
    </row>
    <row r="26" spans="1:21" ht="21.75" customHeight="1">
      <c r="A26" s="5" t="s">
        <v>24</v>
      </c>
      <c r="C26" s="20" t="s">
        <v>141</v>
      </c>
      <c r="E26" s="13">
        <v>66893729</v>
      </c>
      <c r="G26" s="13">
        <v>1624</v>
      </c>
      <c r="I26" s="13">
        <v>0</v>
      </c>
      <c r="K26" s="13">
        <v>0</v>
      </c>
      <c r="M26" s="13">
        <v>0</v>
      </c>
      <c r="O26" s="13">
        <v>86404965896</v>
      </c>
      <c r="Q26" s="13">
        <v>0</v>
      </c>
      <c r="S26" s="13">
        <f>O26-Q26</f>
        <v>86404965896</v>
      </c>
    </row>
    <row r="27" spans="1:21" ht="21.75" customHeight="1">
      <c r="A27" s="5" t="s">
        <v>21</v>
      </c>
      <c r="C27" s="20" t="s">
        <v>142</v>
      </c>
      <c r="E27" s="13">
        <v>13906018</v>
      </c>
      <c r="G27" s="13">
        <v>936</v>
      </c>
      <c r="I27" s="13">
        <v>0</v>
      </c>
      <c r="K27" s="13">
        <v>0</v>
      </c>
      <c r="M27" s="13">
        <v>0</v>
      </c>
      <c r="O27" s="13">
        <v>13016032848</v>
      </c>
      <c r="Q27" s="13">
        <v>0</v>
      </c>
      <c r="S27" s="13">
        <v>13016032848</v>
      </c>
    </row>
    <row r="28" spans="1:21" ht="21.75" customHeight="1">
      <c r="A28" s="5" t="s">
        <v>22</v>
      </c>
      <c r="C28" s="20" t="s">
        <v>143</v>
      </c>
      <c r="E28" s="13">
        <v>1318102</v>
      </c>
      <c r="G28" s="13">
        <v>38000</v>
      </c>
      <c r="I28" s="13">
        <v>0</v>
      </c>
      <c r="K28" s="13">
        <v>0</v>
      </c>
      <c r="M28" s="13">
        <v>0</v>
      </c>
      <c r="O28" s="13">
        <v>50087876000</v>
      </c>
      <c r="Q28" s="13">
        <v>0</v>
      </c>
      <c r="S28" s="13">
        <v>50087876000</v>
      </c>
    </row>
    <row r="29" spans="1:21" ht="21.75" customHeight="1">
      <c r="A29" s="5" t="s">
        <v>22</v>
      </c>
      <c r="C29" s="20" t="s">
        <v>144</v>
      </c>
      <c r="E29" s="13">
        <v>1491158</v>
      </c>
      <c r="G29" s="13">
        <v>11000</v>
      </c>
      <c r="I29" s="13">
        <v>0</v>
      </c>
      <c r="K29" s="13">
        <v>0</v>
      </c>
      <c r="M29" s="13">
        <v>0</v>
      </c>
      <c r="O29" s="13">
        <v>16402738000</v>
      </c>
      <c r="Q29" s="13">
        <v>0</v>
      </c>
      <c r="S29" s="13">
        <v>16402738000</v>
      </c>
    </row>
    <row r="30" spans="1:21" ht="21.75" customHeight="1">
      <c r="A30" s="5" t="s">
        <v>37</v>
      </c>
      <c r="C30" s="20" t="s">
        <v>145</v>
      </c>
      <c r="E30" s="13">
        <v>46317975</v>
      </c>
      <c r="G30" s="13">
        <v>266</v>
      </c>
      <c r="I30" s="13">
        <v>0</v>
      </c>
      <c r="K30" s="13">
        <v>0</v>
      </c>
      <c r="M30" s="13">
        <v>0</v>
      </c>
      <c r="O30" s="13">
        <v>12320581350</v>
      </c>
      <c r="Q30" s="13">
        <v>0</v>
      </c>
      <c r="S30" s="13">
        <v>12320581350</v>
      </c>
    </row>
    <row r="31" spans="1:21" ht="21.75" customHeight="1">
      <c r="A31" s="5" t="s">
        <v>94</v>
      </c>
      <c r="C31" s="20" t="s">
        <v>143</v>
      </c>
      <c r="E31" s="13">
        <v>4479316</v>
      </c>
      <c r="G31" s="13">
        <v>3800</v>
      </c>
      <c r="I31" s="13">
        <v>0</v>
      </c>
      <c r="K31" s="13">
        <v>0</v>
      </c>
      <c r="M31" s="13">
        <v>0</v>
      </c>
      <c r="O31" s="13">
        <v>17021400800</v>
      </c>
      <c r="Q31" s="13">
        <v>0</v>
      </c>
      <c r="S31" s="13">
        <v>17021400800</v>
      </c>
    </row>
    <row r="32" spans="1:21" ht="21.75" customHeight="1">
      <c r="A32" s="5" t="s">
        <v>100</v>
      </c>
      <c r="C32" s="20" t="s">
        <v>146</v>
      </c>
      <c r="E32" s="13">
        <v>16590000</v>
      </c>
      <c r="G32" s="13">
        <v>1600</v>
      </c>
      <c r="I32" s="13">
        <v>0</v>
      </c>
      <c r="K32" s="13">
        <v>0</v>
      </c>
      <c r="M32" s="13">
        <v>0</v>
      </c>
      <c r="O32" s="13">
        <v>26544000000</v>
      </c>
      <c r="Q32" s="13">
        <v>0</v>
      </c>
      <c r="S32" s="13">
        <v>26544000000</v>
      </c>
    </row>
    <row r="33" spans="1:22" ht="21.75" customHeight="1">
      <c r="A33" s="5" t="s">
        <v>23</v>
      </c>
      <c r="C33" s="20" t="s">
        <v>142</v>
      </c>
      <c r="E33" s="13">
        <v>8614333</v>
      </c>
      <c r="G33" s="13">
        <v>3400</v>
      </c>
      <c r="I33" s="13">
        <v>0</v>
      </c>
      <c r="K33" s="13">
        <v>0</v>
      </c>
      <c r="M33" s="13">
        <v>0</v>
      </c>
      <c r="O33" s="13">
        <v>29288732200</v>
      </c>
      <c r="Q33" s="13">
        <v>0</v>
      </c>
      <c r="S33" s="13">
        <v>29288732200</v>
      </c>
    </row>
    <row r="34" spans="1:22" ht="21.75" customHeight="1">
      <c r="A34" s="5" t="s">
        <v>103</v>
      </c>
      <c r="C34" s="20" t="s">
        <v>147</v>
      </c>
      <c r="E34" s="13">
        <v>30900000</v>
      </c>
      <c r="G34" s="13">
        <v>1100</v>
      </c>
      <c r="I34" s="13">
        <v>0</v>
      </c>
      <c r="K34" s="13">
        <v>0</v>
      </c>
      <c r="M34" s="13">
        <v>0</v>
      </c>
      <c r="O34" s="13">
        <v>33990000000</v>
      </c>
      <c r="Q34" s="13">
        <v>0</v>
      </c>
      <c r="S34" s="13">
        <v>33990000000</v>
      </c>
    </row>
    <row r="35" spans="1:22" ht="21.75" customHeight="1">
      <c r="A35" s="5" t="s">
        <v>90</v>
      </c>
      <c r="C35" s="20" t="s">
        <v>148</v>
      </c>
      <c r="E35" s="13">
        <v>6212232</v>
      </c>
      <c r="G35" s="13">
        <v>900</v>
      </c>
      <c r="I35" s="13">
        <v>0</v>
      </c>
      <c r="K35" s="13">
        <v>0</v>
      </c>
      <c r="M35" s="13">
        <v>0</v>
      </c>
      <c r="O35" s="13">
        <v>5591008800</v>
      </c>
      <c r="Q35" s="13">
        <v>0</v>
      </c>
      <c r="S35" s="13">
        <v>5591008800</v>
      </c>
    </row>
    <row r="36" spans="1:22" ht="21.75" customHeight="1">
      <c r="A36" s="5" t="s">
        <v>105</v>
      </c>
      <c r="C36" s="20" t="s">
        <v>130</v>
      </c>
      <c r="E36" s="13">
        <v>13213363</v>
      </c>
      <c r="G36" s="13">
        <v>700</v>
      </c>
      <c r="I36" s="13">
        <v>0</v>
      </c>
      <c r="K36" s="13">
        <v>0</v>
      </c>
      <c r="M36" s="13">
        <v>0</v>
      </c>
      <c r="O36" s="13">
        <v>9249354100</v>
      </c>
      <c r="Q36" s="13">
        <v>0</v>
      </c>
      <c r="S36" s="13">
        <v>9249354100</v>
      </c>
    </row>
    <row r="37" spans="1:22" ht="21.75" customHeight="1">
      <c r="A37" s="5" t="s">
        <v>96</v>
      </c>
      <c r="C37" s="20" t="s">
        <v>149</v>
      </c>
      <c r="E37" s="13">
        <v>8809680</v>
      </c>
      <c r="G37" s="13">
        <v>722</v>
      </c>
      <c r="I37" s="13">
        <v>0</v>
      </c>
      <c r="K37" s="13">
        <v>0</v>
      </c>
      <c r="M37" s="13">
        <v>0</v>
      </c>
      <c r="O37" s="13">
        <v>6360588960</v>
      </c>
      <c r="Q37" s="13">
        <v>0</v>
      </c>
      <c r="S37" s="13">
        <v>6360588960</v>
      </c>
    </row>
    <row r="38" spans="1:22" ht="21.75" customHeight="1">
      <c r="A38" s="5" t="s">
        <v>102</v>
      </c>
      <c r="C38" s="20" t="s">
        <v>150</v>
      </c>
      <c r="E38" s="13">
        <v>45000000</v>
      </c>
      <c r="G38" s="13">
        <v>450</v>
      </c>
      <c r="I38" s="13">
        <v>0</v>
      </c>
      <c r="K38" s="13">
        <v>0</v>
      </c>
      <c r="M38" s="13">
        <v>0</v>
      </c>
      <c r="O38" s="13">
        <v>20250000000</v>
      </c>
      <c r="Q38" s="13">
        <v>0</v>
      </c>
      <c r="S38" s="13">
        <v>20250000000</v>
      </c>
    </row>
    <row r="39" spans="1:22" ht="21.75" customHeight="1">
      <c r="A39" s="5" t="s">
        <v>51</v>
      </c>
      <c r="C39" s="20" t="s">
        <v>151</v>
      </c>
      <c r="E39" s="13">
        <v>360000</v>
      </c>
      <c r="G39" s="13">
        <v>1000</v>
      </c>
      <c r="I39" s="13">
        <v>360000000</v>
      </c>
      <c r="K39" s="13">
        <v>-51368174</v>
      </c>
      <c r="M39" s="13">
        <f>I39+K39</f>
        <v>308631826</v>
      </c>
      <c r="O39" s="13">
        <v>360000000</v>
      </c>
      <c r="Q39" s="13">
        <v>-51368174</v>
      </c>
      <c r="S39" s="13">
        <f>O39+Q39</f>
        <v>308631826</v>
      </c>
      <c r="U39" s="23"/>
    </row>
    <row r="40" spans="1:22" ht="21.75" customHeight="1">
      <c r="A40" s="5" t="s">
        <v>104</v>
      </c>
      <c r="C40" s="20" t="s">
        <v>152</v>
      </c>
      <c r="E40" s="13">
        <v>1500000</v>
      </c>
      <c r="G40" s="13">
        <v>150</v>
      </c>
      <c r="I40" s="13">
        <v>0</v>
      </c>
      <c r="K40" s="13">
        <v>0</v>
      </c>
      <c r="M40" s="13">
        <v>0</v>
      </c>
      <c r="O40" s="13">
        <v>225000000</v>
      </c>
      <c r="Q40" s="13">
        <v>0</v>
      </c>
      <c r="S40" s="13">
        <v>225000000</v>
      </c>
    </row>
    <row r="41" spans="1:22" ht="21.75" customHeight="1">
      <c r="A41" s="6" t="s">
        <v>101</v>
      </c>
      <c r="C41" s="21" t="s">
        <v>153</v>
      </c>
      <c r="E41" s="16">
        <v>200000</v>
      </c>
      <c r="G41" s="16">
        <v>2350</v>
      </c>
      <c r="I41" s="16">
        <v>0</v>
      </c>
      <c r="K41" s="16">
        <v>0</v>
      </c>
      <c r="M41" s="16">
        <v>0</v>
      </c>
      <c r="O41" s="16">
        <v>470000000</v>
      </c>
      <c r="Q41" s="16">
        <v>0</v>
      </c>
      <c r="S41" s="16">
        <v>470000000</v>
      </c>
    </row>
    <row r="42" spans="1:22" ht="21.75" customHeight="1">
      <c r="A42" s="7" t="s">
        <v>54</v>
      </c>
      <c r="C42" s="17"/>
      <c r="E42" s="17"/>
      <c r="G42" s="17"/>
      <c r="I42" s="17">
        <v>360000000</v>
      </c>
      <c r="K42" s="17">
        <f>SUM(K8:K41)</f>
        <v>-51368174</v>
      </c>
      <c r="M42" s="17">
        <f>SUM(M8:M41)</f>
        <v>308631826</v>
      </c>
      <c r="O42" s="17">
        <f>SUM(O8:O41)</f>
        <v>842301241513</v>
      </c>
      <c r="Q42" s="17">
        <f>SUM(Q8:Q41)</f>
        <v>-746095241</v>
      </c>
      <c r="S42" s="17">
        <f>SUM(S8:S41)</f>
        <v>841555146272</v>
      </c>
    </row>
    <row r="43" spans="1:22">
      <c r="M43" s="22"/>
    </row>
    <row r="44" spans="1:22">
      <c r="K44" s="22"/>
      <c r="V44" s="23"/>
    </row>
    <row r="45" spans="1:22">
      <c r="M45" s="22"/>
      <c r="O45" s="22"/>
      <c r="Q45" s="22"/>
      <c r="V45" s="23"/>
    </row>
    <row r="46" spans="1:22">
      <c r="O46" s="22"/>
    </row>
    <row r="47" spans="1:22">
      <c r="V47" s="23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7"/>
  <sheetViews>
    <sheetView rightToLeft="1" workbookViewId="0">
      <selection activeCell="M23" sqref="M23"/>
    </sheetView>
  </sheetViews>
  <sheetFormatPr defaultRowHeight="12.75"/>
  <cols>
    <col min="1" max="1" width="39" customWidth="1"/>
    <col min="2" max="2" width="1.28515625" style="9" customWidth="1"/>
    <col min="3" max="3" width="14.28515625" style="9" customWidth="1"/>
    <col min="4" max="4" width="1.28515625" style="9" customWidth="1"/>
    <col min="5" max="5" width="10.42578125" style="9" customWidth="1"/>
    <col min="6" max="6" width="1.28515625" style="9" customWidth="1"/>
    <col min="7" max="7" width="15.5703125" style="9" customWidth="1"/>
    <col min="8" max="8" width="1.28515625" style="9" customWidth="1"/>
    <col min="9" max="9" width="14.28515625" style="9" customWidth="1"/>
    <col min="10" max="10" width="1.28515625" style="9" customWidth="1"/>
    <col min="11" max="11" width="10.42578125" style="9" customWidth="1"/>
    <col min="12" max="12" width="1.28515625" style="9" customWidth="1"/>
    <col min="13" max="13" width="15.5703125" style="9" customWidth="1"/>
    <col min="14" max="14" width="0.28515625" customWidth="1"/>
  </cols>
  <sheetData>
    <row r="1" spans="1:13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>
      <c r="A2" s="27" t="s">
        <v>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/>
    <row r="5" spans="1:13" ht="14.45" customHeight="1">
      <c r="A5" s="28" t="s">
        <v>156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4.45" customHeight="1">
      <c r="A6" s="29" t="s">
        <v>67</v>
      </c>
      <c r="C6" s="29" t="s">
        <v>83</v>
      </c>
      <c r="D6" s="29"/>
      <c r="E6" s="29"/>
      <c r="F6" s="29"/>
      <c r="G6" s="29"/>
      <c r="I6" s="29" t="s">
        <v>84</v>
      </c>
      <c r="J6" s="29"/>
      <c r="K6" s="29"/>
      <c r="L6" s="29"/>
      <c r="M6" s="29"/>
    </row>
    <row r="7" spans="1:13" ht="29.1" customHeight="1">
      <c r="A7" s="29"/>
      <c r="C7" s="8" t="s">
        <v>154</v>
      </c>
      <c r="D7" s="10"/>
      <c r="E7" s="8" t="s">
        <v>127</v>
      </c>
      <c r="F7" s="10"/>
      <c r="G7" s="8" t="s">
        <v>155</v>
      </c>
      <c r="I7" s="8" t="s">
        <v>154</v>
      </c>
      <c r="J7" s="10"/>
      <c r="K7" s="8" t="s">
        <v>127</v>
      </c>
      <c r="L7" s="10"/>
      <c r="M7" s="8" t="s">
        <v>155</v>
      </c>
    </row>
    <row r="8" spans="1:13" ht="21.75" customHeight="1">
      <c r="A8" s="4" t="s">
        <v>62</v>
      </c>
      <c r="C8" s="11">
        <v>196667427</v>
      </c>
      <c r="E8" s="11">
        <v>0</v>
      </c>
      <c r="G8" s="11">
        <v>196667427</v>
      </c>
      <c r="I8" s="11">
        <v>348951410</v>
      </c>
      <c r="K8" s="11">
        <v>0</v>
      </c>
      <c r="M8" s="11">
        <v>348951410</v>
      </c>
    </row>
    <row r="9" spans="1:13" ht="21.75" customHeight="1">
      <c r="A9" s="5" t="s">
        <v>115</v>
      </c>
      <c r="C9" s="13">
        <v>0</v>
      </c>
      <c r="E9" s="13">
        <v>2</v>
      </c>
      <c r="G9" s="13">
        <v>-2</v>
      </c>
      <c r="I9" s="13">
        <v>2119</v>
      </c>
      <c r="K9" s="13">
        <v>2</v>
      </c>
      <c r="M9" s="13">
        <v>2117</v>
      </c>
    </row>
    <row r="10" spans="1:13" ht="21.75" customHeight="1">
      <c r="A10" s="5" t="s">
        <v>116</v>
      </c>
      <c r="C10" s="13">
        <v>0</v>
      </c>
      <c r="E10" s="13">
        <v>2884</v>
      </c>
      <c r="G10" s="13">
        <v>-2884</v>
      </c>
      <c r="I10" s="13">
        <v>787546</v>
      </c>
      <c r="K10" s="13">
        <v>2884</v>
      </c>
      <c r="M10" s="13">
        <v>784662</v>
      </c>
    </row>
    <row r="11" spans="1:13" ht="21.75" customHeight="1">
      <c r="A11" s="5" t="s">
        <v>117</v>
      </c>
      <c r="C11" s="13">
        <v>0</v>
      </c>
      <c r="E11" s="13">
        <v>0</v>
      </c>
      <c r="G11" s="13">
        <v>0</v>
      </c>
      <c r="I11" s="13">
        <v>11523</v>
      </c>
      <c r="K11" s="13">
        <v>345</v>
      </c>
      <c r="M11" s="13">
        <f>I11-K11</f>
        <v>11178</v>
      </c>
    </row>
    <row r="12" spans="1:13" ht="21.75" customHeight="1">
      <c r="A12" s="5" t="s">
        <v>118</v>
      </c>
      <c r="C12" s="13">
        <v>0</v>
      </c>
      <c r="E12" s="13">
        <v>0</v>
      </c>
      <c r="G12" s="13">
        <v>0</v>
      </c>
      <c r="I12" s="13">
        <v>7861</v>
      </c>
      <c r="K12" s="13">
        <v>0</v>
      </c>
      <c r="M12" s="13">
        <v>7861</v>
      </c>
    </row>
    <row r="13" spans="1:13" ht="21.75" customHeight="1">
      <c r="A13" s="6" t="s">
        <v>63</v>
      </c>
      <c r="C13" s="16">
        <v>42303099</v>
      </c>
      <c r="E13" s="16">
        <v>0</v>
      </c>
      <c r="G13" s="16">
        <v>42303099</v>
      </c>
      <c r="I13" s="16">
        <v>927195408</v>
      </c>
      <c r="K13" s="16">
        <v>0</v>
      </c>
      <c r="M13" s="16">
        <v>927195408</v>
      </c>
    </row>
    <row r="14" spans="1:13" ht="21.75" customHeight="1">
      <c r="A14" s="7" t="s">
        <v>54</v>
      </c>
      <c r="C14" s="17">
        <v>238970526</v>
      </c>
      <c r="E14" s="17">
        <v>2886</v>
      </c>
      <c r="G14" s="17">
        <v>238967640</v>
      </c>
      <c r="I14" s="17">
        <v>1276955867</v>
      </c>
      <c r="K14" s="17">
        <f>SUM(K8:K13)</f>
        <v>3231</v>
      </c>
      <c r="M14" s="17">
        <f>SUM(M8:M13)</f>
        <v>1276952636</v>
      </c>
    </row>
    <row r="16" spans="1:13">
      <c r="I16" s="22"/>
      <c r="M16" s="22"/>
    </row>
    <row r="17" spans="13:13">
      <c r="M17" s="2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57"/>
  <sheetViews>
    <sheetView rightToLeft="1" topLeftCell="A37" workbookViewId="0">
      <selection activeCell="C49" sqref="C49"/>
    </sheetView>
  </sheetViews>
  <sheetFormatPr defaultRowHeight="12.75"/>
  <cols>
    <col min="1" max="1" width="40.28515625" customWidth="1"/>
    <col min="2" max="2" width="1.28515625" customWidth="1"/>
    <col min="3" max="3" width="10.42578125" style="9" customWidth="1"/>
    <col min="4" max="4" width="1.28515625" style="9" customWidth="1"/>
    <col min="5" max="5" width="14.28515625" style="9" customWidth="1"/>
    <col min="6" max="6" width="1.28515625" style="9" customWidth="1"/>
    <col min="7" max="7" width="10.42578125" style="9" customWidth="1"/>
    <col min="8" max="8" width="1.28515625" style="9" customWidth="1"/>
    <col min="9" max="9" width="15.5703125" style="9" customWidth="1"/>
    <col min="10" max="10" width="1.28515625" style="9" customWidth="1"/>
    <col min="11" max="11" width="11.85546875" style="9" bestFit="1" customWidth="1"/>
    <col min="12" max="12" width="1.28515625" style="9" customWidth="1"/>
    <col min="13" max="13" width="17.5703125" style="9" bestFit="1" customWidth="1"/>
    <col min="14" max="14" width="1.28515625" style="9" customWidth="1"/>
    <col min="15" max="15" width="17.85546875" style="9" bestFit="1" customWidth="1"/>
    <col min="16" max="16" width="1.28515625" style="9" customWidth="1"/>
    <col min="17" max="17" width="18.28515625" style="9" customWidth="1"/>
    <col min="18" max="18" width="1.28515625" style="9" customWidth="1"/>
    <col min="19" max="19" width="0.28515625" style="9" customWidth="1"/>
    <col min="20" max="20" width="9.140625" style="9"/>
  </cols>
  <sheetData>
    <row r="1" spans="1:18" ht="29.1" customHeight="1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>
      <c r="A2" s="27" t="s">
        <v>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/>
    <row r="5" spans="1:18" ht="14.45" customHeight="1">
      <c r="A5" s="28" t="s">
        <v>157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18" ht="22.5" customHeight="1">
      <c r="A6" s="29" t="s">
        <v>67</v>
      </c>
      <c r="C6" s="29" t="s">
        <v>83</v>
      </c>
      <c r="D6" s="29"/>
      <c r="E6" s="29"/>
      <c r="F6" s="29"/>
      <c r="G6" s="29"/>
      <c r="H6" s="29"/>
      <c r="I6" s="29"/>
      <c r="K6" s="29" t="s">
        <v>84</v>
      </c>
      <c r="L6" s="29"/>
      <c r="M6" s="29"/>
      <c r="N6" s="29"/>
      <c r="O6" s="29"/>
      <c r="P6" s="29"/>
      <c r="Q6" s="29"/>
      <c r="R6" s="29"/>
    </row>
    <row r="7" spans="1:18" ht="49.5" customHeight="1">
      <c r="A7" s="29"/>
      <c r="C7" s="8" t="s">
        <v>13</v>
      </c>
      <c r="D7" s="10"/>
      <c r="E7" s="8" t="s">
        <v>158</v>
      </c>
      <c r="F7" s="10"/>
      <c r="G7" s="8" t="s">
        <v>159</v>
      </c>
      <c r="H7" s="10"/>
      <c r="I7" s="8" t="s">
        <v>160</v>
      </c>
      <c r="K7" s="8" t="s">
        <v>13</v>
      </c>
      <c r="L7" s="10"/>
      <c r="M7" s="8" t="s">
        <v>158</v>
      </c>
      <c r="N7" s="10"/>
      <c r="O7" s="8" t="s">
        <v>159</v>
      </c>
      <c r="P7" s="10"/>
      <c r="Q7" s="38" t="s">
        <v>160</v>
      </c>
      <c r="R7" s="38"/>
    </row>
    <row r="8" spans="1:18" ht="21.75" customHeight="1">
      <c r="A8" s="4" t="s">
        <v>89</v>
      </c>
      <c r="C8" s="11">
        <v>0</v>
      </c>
      <c r="E8" s="11">
        <v>0</v>
      </c>
      <c r="G8" s="11">
        <v>0</v>
      </c>
      <c r="I8" s="11">
        <v>0</v>
      </c>
      <c r="K8" s="11">
        <v>3077</v>
      </c>
      <c r="M8" s="11">
        <v>62853004887</v>
      </c>
      <c r="O8" s="11">
        <v>50985990628</v>
      </c>
      <c r="Q8" s="32">
        <v>11867014259</v>
      </c>
      <c r="R8" s="32"/>
    </row>
    <row r="9" spans="1:18" ht="21.75" customHeight="1">
      <c r="A9" s="5" t="s">
        <v>32</v>
      </c>
      <c r="C9" s="13">
        <v>0</v>
      </c>
      <c r="E9" s="13">
        <v>0</v>
      </c>
      <c r="G9" s="13">
        <v>0</v>
      </c>
      <c r="I9" s="13">
        <v>0</v>
      </c>
      <c r="K9" s="13">
        <v>1100000</v>
      </c>
      <c r="M9" s="13">
        <v>15778555705</v>
      </c>
      <c r="O9" s="13">
        <v>21656990505</v>
      </c>
      <c r="Q9" s="34">
        <v>-5878434800</v>
      </c>
      <c r="R9" s="34"/>
    </row>
    <row r="10" spans="1:18" ht="21.75" customHeight="1">
      <c r="A10" s="5" t="s">
        <v>24</v>
      </c>
      <c r="C10" s="13">
        <v>0</v>
      </c>
      <c r="E10" s="13">
        <v>0</v>
      </c>
      <c r="G10" s="13">
        <v>0</v>
      </c>
      <c r="I10" s="13">
        <v>0</v>
      </c>
      <c r="K10" s="13">
        <v>4264832</v>
      </c>
      <c r="M10" s="13">
        <v>31661207370</v>
      </c>
      <c r="O10" s="13">
        <v>35992983518</v>
      </c>
      <c r="Q10" s="34">
        <v>-4331776148</v>
      </c>
      <c r="R10" s="34"/>
    </row>
    <row r="11" spans="1:18" ht="21.75" customHeight="1">
      <c r="A11" s="5" t="s">
        <v>53</v>
      </c>
      <c r="C11" s="13">
        <v>0</v>
      </c>
      <c r="E11" s="13">
        <v>0</v>
      </c>
      <c r="G11" s="13">
        <v>0</v>
      </c>
      <c r="I11" s="13">
        <v>0</v>
      </c>
      <c r="K11" s="13">
        <v>133750</v>
      </c>
      <c r="M11" s="13">
        <v>4678243041</v>
      </c>
      <c r="O11" s="13">
        <v>3821953598</v>
      </c>
      <c r="Q11" s="34">
        <v>856289443</v>
      </c>
      <c r="R11" s="34"/>
    </row>
    <row r="12" spans="1:18" ht="21.75" customHeight="1">
      <c r="A12" s="5" t="s">
        <v>44</v>
      </c>
      <c r="C12" s="13">
        <v>0</v>
      </c>
      <c r="E12" s="13">
        <v>0</v>
      </c>
      <c r="G12" s="13">
        <v>0</v>
      </c>
      <c r="I12" s="13">
        <v>0</v>
      </c>
      <c r="K12" s="13">
        <v>6029009</v>
      </c>
      <c r="M12" s="13">
        <v>84412807306</v>
      </c>
      <c r="O12" s="13">
        <v>45848698320</v>
      </c>
      <c r="Q12" s="34">
        <v>38564108986</v>
      </c>
      <c r="R12" s="34"/>
    </row>
    <row r="13" spans="1:18" ht="21.75" customHeight="1">
      <c r="A13" s="5" t="s">
        <v>23</v>
      </c>
      <c r="C13" s="13">
        <v>0</v>
      </c>
      <c r="E13" s="13">
        <v>0</v>
      </c>
      <c r="G13" s="13">
        <v>0</v>
      </c>
      <c r="I13" s="13">
        <v>0</v>
      </c>
      <c r="K13" s="13">
        <v>200000</v>
      </c>
      <c r="M13" s="13">
        <v>8294353210</v>
      </c>
      <c r="O13" s="13">
        <v>9576677697</v>
      </c>
      <c r="Q13" s="34">
        <v>-1282324487</v>
      </c>
      <c r="R13" s="34"/>
    </row>
    <row r="14" spans="1:18" ht="21.75" customHeight="1">
      <c r="A14" s="5" t="s">
        <v>90</v>
      </c>
      <c r="C14" s="13">
        <v>0</v>
      </c>
      <c r="E14" s="13">
        <v>0</v>
      </c>
      <c r="G14" s="13">
        <v>0</v>
      </c>
      <c r="I14" s="13">
        <v>0</v>
      </c>
      <c r="K14" s="13">
        <v>6212232</v>
      </c>
      <c r="M14" s="13">
        <v>76578476238</v>
      </c>
      <c r="O14" s="13">
        <v>80278499854</v>
      </c>
      <c r="Q14" s="34">
        <v>-3700023616</v>
      </c>
      <c r="R14" s="34"/>
    </row>
    <row r="15" spans="1:18" ht="21.75" customHeight="1">
      <c r="A15" s="5" t="s">
        <v>91</v>
      </c>
      <c r="C15" s="13">
        <v>0</v>
      </c>
      <c r="E15" s="13">
        <v>0</v>
      </c>
      <c r="G15" s="13">
        <v>0</v>
      </c>
      <c r="I15" s="13">
        <v>0</v>
      </c>
      <c r="K15" s="13">
        <v>15107675</v>
      </c>
      <c r="M15" s="13">
        <v>109697547874</v>
      </c>
      <c r="O15" s="13">
        <v>154683178637</v>
      </c>
      <c r="Q15" s="34">
        <v>-44985630763</v>
      </c>
      <c r="R15" s="34"/>
    </row>
    <row r="16" spans="1:18" ht="21.75" customHeight="1">
      <c r="A16" s="5" t="s">
        <v>92</v>
      </c>
      <c r="C16" s="13">
        <v>0</v>
      </c>
      <c r="E16" s="13">
        <v>0</v>
      </c>
      <c r="G16" s="13">
        <v>0</v>
      </c>
      <c r="I16" s="13">
        <v>0</v>
      </c>
      <c r="K16" s="13">
        <v>12848659</v>
      </c>
      <c r="M16" s="13">
        <v>158375398266</v>
      </c>
      <c r="O16" s="13">
        <v>149307128808</v>
      </c>
      <c r="Q16" s="34">
        <v>9068269458</v>
      </c>
      <c r="R16" s="34"/>
    </row>
    <row r="17" spans="1:18" ht="21.75" customHeight="1">
      <c r="A17" s="5" t="s">
        <v>50</v>
      </c>
      <c r="C17" s="13">
        <v>0</v>
      </c>
      <c r="E17" s="13">
        <v>0</v>
      </c>
      <c r="G17" s="13">
        <v>0</v>
      </c>
      <c r="I17" s="13">
        <v>0</v>
      </c>
      <c r="K17" s="13">
        <v>13648420</v>
      </c>
      <c r="M17" s="13">
        <v>53994667400</v>
      </c>
      <c r="O17" s="13">
        <v>47713182132</v>
      </c>
      <c r="Q17" s="34">
        <v>6281485268</v>
      </c>
      <c r="R17" s="34"/>
    </row>
    <row r="18" spans="1:18" ht="21.75" customHeight="1">
      <c r="A18" s="5" t="s">
        <v>93</v>
      </c>
      <c r="C18" s="13">
        <v>0</v>
      </c>
      <c r="E18" s="13">
        <v>0</v>
      </c>
      <c r="G18" s="13">
        <v>0</v>
      </c>
      <c r="I18" s="13">
        <v>0</v>
      </c>
      <c r="K18" s="13">
        <v>11563426</v>
      </c>
      <c r="M18" s="13">
        <v>157773273624</v>
      </c>
      <c r="O18" s="13">
        <v>155858499453</v>
      </c>
      <c r="Q18" s="34">
        <v>1914774171</v>
      </c>
      <c r="R18" s="34"/>
    </row>
    <row r="19" spans="1:18" ht="21.75" customHeight="1">
      <c r="A19" s="5" t="s">
        <v>30</v>
      </c>
      <c r="C19" s="13">
        <v>0</v>
      </c>
      <c r="E19" s="13">
        <v>0</v>
      </c>
      <c r="G19" s="13">
        <v>0</v>
      </c>
      <c r="I19" s="13">
        <v>0</v>
      </c>
      <c r="K19" s="13">
        <v>24728440</v>
      </c>
      <c r="M19" s="13">
        <v>191267555631</v>
      </c>
      <c r="O19" s="13">
        <v>228851956652</v>
      </c>
      <c r="Q19" s="34">
        <v>-37584401021</v>
      </c>
      <c r="R19" s="34"/>
    </row>
    <row r="20" spans="1:18" ht="21.75" customHeight="1">
      <c r="A20" s="5" t="s">
        <v>94</v>
      </c>
      <c r="C20" s="13">
        <v>0</v>
      </c>
      <c r="E20" s="13">
        <v>0</v>
      </c>
      <c r="G20" s="13">
        <v>0</v>
      </c>
      <c r="I20" s="13">
        <v>0</v>
      </c>
      <c r="K20" s="13">
        <v>5000000</v>
      </c>
      <c r="M20" s="13">
        <v>112404688096</v>
      </c>
      <c r="O20" s="13">
        <v>148709880000</v>
      </c>
      <c r="Q20" s="34">
        <v>-36305191904</v>
      </c>
      <c r="R20" s="34"/>
    </row>
    <row r="21" spans="1:18" ht="21.75" customHeight="1">
      <c r="A21" s="5" t="s">
        <v>46</v>
      </c>
      <c r="C21" s="13">
        <v>0</v>
      </c>
      <c r="E21" s="13">
        <v>0</v>
      </c>
      <c r="G21" s="13">
        <v>0</v>
      </c>
      <c r="I21" s="13">
        <v>0</v>
      </c>
      <c r="K21" s="13">
        <v>257500</v>
      </c>
      <c r="M21" s="13">
        <v>5555757799</v>
      </c>
      <c r="O21" s="13">
        <v>4208347531</v>
      </c>
      <c r="Q21" s="34">
        <v>1347410268</v>
      </c>
      <c r="R21" s="34"/>
    </row>
    <row r="22" spans="1:18" ht="21.75" customHeight="1">
      <c r="A22" s="5" t="s">
        <v>95</v>
      </c>
      <c r="C22" s="13">
        <v>0</v>
      </c>
      <c r="E22" s="13">
        <v>0</v>
      </c>
      <c r="G22" s="13">
        <v>0</v>
      </c>
      <c r="I22" s="13">
        <v>0</v>
      </c>
      <c r="K22" s="13">
        <v>11759585</v>
      </c>
      <c r="M22" s="13">
        <v>36780900007</v>
      </c>
      <c r="O22" s="13">
        <v>36780900007</v>
      </c>
      <c r="Q22" s="34">
        <v>0</v>
      </c>
      <c r="R22" s="34"/>
    </row>
    <row r="23" spans="1:18" ht="21.75" customHeight="1">
      <c r="A23" s="5" t="s">
        <v>96</v>
      </c>
      <c r="C23" s="13">
        <v>0</v>
      </c>
      <c r="E23" s="13">
        <v>0</v>
      </c>
      <c r="G23" s="13">
        <v>0</v>
      </c>
      <c r="I23" s="13">
        <v>0</v>
      </c>
      <c r="K23" s="13">
        <v>8809680</v>
      </c>
      <c r="M23" s="13">
        <v>131472005993</v>
      </c>
      <c r="O23" s="13">
        <v>173360706384</v>
      </c>
      <c r="Q23" s="34">
        <v>-41888700391</v>
      </c>
      <c r="R23" s="34"/>
    </row>
    <row r="24" spans="1:18" ht="21.75" customHeight="1">
      <c r="A24" s="5" t="s">
        <v>97</v>
      </c>
      <c r="C24" s="13">
        <v>0</v>
      </c>
      <c r="E24" s="13">
        <v>0</v>
      </c>
      <c r="G24" s="13">
        <v>0</v>
      </c>
      <c r="I24" s="13">
        <v>0</v>
      </c>
      <c r="K24" s="13">
        <v>8897479</v>
      </c>
      <c r="M24" s="13">
        <v>47052947710</v>
      </c>
      <c r="O24" s="13">
        <v>57489503499</v>
      </c>
      <c r="Q24" s="34">
        <v>-10436555789</v>
      </c>
      <c r="R24" s="34"/>
    </row>
    <row r="25" spans="1:18" ht="21.75" customHeight="1">
      <c r="A25" s="5" t="s">
        <v>98</v>
      </c>
      <c r="C25" s="13">
        <v>0</v>
      </c>
      <c r="E25" s="13">
        <v>0</v>
      </c>
      <c r="G25" s="13">
        <v>0</v>
      </c>
      <c r="I25" s="13">
        <v>0</v>
      </c>
      <c r="K25" s="13">
        <v>1750000</v>
      </c>
      <c r="M25" s="13">
        <v>6503615514</v>
      </c>
      <c r="O25" s="13">
        <v>6045066562</v>
      </c>
      <c r="Q25" s="34">
        <v>458548952</v>
      </c>
      <c r="R25" s="34"/>
    </row>
    <row r="26" spans="1:18" ht="21.75" customHeight="1">
      <c r="A26" s="5" t="s">
        <v>29</v>
      </c>
      <c r="C26" s="13">
        <v>0</v>
      </c>
      <c r="E26" s="13">
        <v>0</v>
      </c>
      <c r="G26" s="13">
        <v>0</v>
      </c>
      <c r="I26" s="13">
        <v>0</v>
      </c>
      <c r="K26" s="13">
        <v>1531307</v>
      </c>
      <c r="M26" s="13">
        <v>7676646387</v>
      </c>
      <c r="O26" s="13">
        <v>9018718292</v>
      </c>
      <c r="Q26" s="34">
        <v>-1342071905</v>
      </c>
      <c r="R26" s="34"/>
    </row>
    <row r="27" spans="1:18" ht="21.75" customHeight="1">
      <c r="A27" s="5" t="s">
        <v>42</v>
      </c>
      <c r="C27" s="13">
        <v>0</v>
      </c>
      <c r="E27" s="13">
        <v>0</v>
      </c>
      <c r="G27" s="13">
        <v>0</v>
      </c>
      <c r="I27" s="13">
        <v>0</v>
      </c>
      <c r="K27" s="13">
        <v>1256500</v>
      </c>
      <c r="M27" s="13">
        <v>9700005098</v>
      </c>
      <c r="O27" s="13">
        <v>7911683326</v>
      </c>
      <c r="Q27" s="34">
        <v>1788321772</v>
      </c>
      <c r="R27" s="34"/>
    </row>
    <row r="28" spans="1:18" ht="21.75" customHeight="1">
      <c r="A28" s="5" t="s">
        <v>99</v>
      </c>
      <c r="C28" s="13">
        <v>0</v>
      </c>
      <c r="E28" s="13">
        <v>0</v>
      </c>
      <c r="G28" s="13">
        <v>0</v>
      </c>
      <c r="I28" s="13">
        <v>0</v>
      </c>
      <c r="K28" s="13">
        <v>21270877</v>
      </c>
      <c r="M28" s="13">
        <v>447941724624</v>
      </c>
      <c r="O28" s="13">
        <v>507252123611</v>
      </c>
      <c r="Q28" s="34">
        <v>-59310398987</v>
      </c>
      <c r="R28" s="34"/>
    </row>
    <row r="29" spans="1:18" ht="21.75" customHeight="1">
      <c r="A29" s="5" t="s">
        <v>100</v>
      </c>
      <c r="C29" s="13">
        <v>0</v>
      </c>
      <c r="E29" s="13">
        <v>0</v>
      </c>
      <c r="G29" s="13">
        <v>0</v>
      </c>
      <c r="I29" s="13">
        <v>0</v>
      </c>
      <c r="K29" s="13">
        <v>16590000</v>
      </c>
      <c r="M29" s="13">
        <v>198012219820</v>
      </c>
      <c r="O29" s="13">
        <v>253965858300</v>
      </c>
      <c r="Q29" s="34">
        <v>-55953638480</v>
      </c>
      <c r="R29" s="34"/>
    </row>
    <row r="30" spans="1:18" ht="21.75" customHeight="1">
      <c r="A30" s="5" t="s">
        <v>101</v>
      </c>
      <c r="C30" s="13">
        <v>0</v>
      </c>
      <c r="E30" s="13">
        <v>0</v>
      </c>
      <c r="G30" s="13">
        <v>0</v>
      </c>
      <c r="I30" s="13">
        <v>0</v>
      </c>
      <c r="K30" s="13">
        <v>200000</v>
      </c>
      <c r="M30" s="13">
        <v>6652394612</v>
      </c>
      <c r="O30" s="13">
        <v>5424921360</v>
      </c>
      <c r="Q30" s="34">
        <v>1227473252</v>
      </c>
      <c r="R30" s="34"/>
    </row>
    <row r="31" spans="1:18" ht="21.75" customHeight="1">
      <c r="A31" s="5" t="s">
        <v>102</v>
      </c>
      <c r="C31" s="13">
        <v>0</v>
      </c>
      <c r="E31" s="13">
        <v>0</v>
      </c>
      <c r="G31" s="13">
        <v>0</v>
      </c>
      <c r="I31" s="13">
        <v>0</v>
      </c>
      <c r="K31" s="13">
        <v>45000000</v>
      </c>
      <c r="M31" s="13">
        <v>140562924240</v>
      </c>
      <c r="O31" s="13">
        <v>184252137750</v>
      </c>
      <c r="Q31" s="34">
        <v>-43689213510</v>
      </c>
      <c r="R31" s="34"/>
    </row>
    <row r="32" spans="1:18" ht="21.75" customHeight="1">
      <c r="A32" s="5" t="s">
        <v>103</v>
      </c>
      <c r="C32" s="13">
        <v>0</v>
      </c>
      <c r="E32" s="13">
        <v>0</v>
      </c>
      <c r="G32" s="13">
        <v>0</v>
      </c>
      <c r="I32" s="13">
        <v>0</v>
      </c>
      <c r="K32" s="13">
        <v>30900000</v>
      </c>
      <c r="M32" s="13">
        <v>351988656315</v>
      </c>
      <c r="O32" s="13">
        <v>391630848750</v>
      </c>
      <c r="Q32" s="34">
        <v>-39642192435</v>
      </c>
      <c r="R32" s="34"/>
    </row>
    <row r="33" spans="1:18" ht="21.75" customHeight="1">
      <c r="A33" s="5" t="s">
        <v>22</v>
      </c>
      <c r="C33" s="13">
        <v>0</v>
      </c>
      <c r="E33" s="13">
        <v>0</v>
      </c>
      <c r="G33" s="13">
        <v>0</v>
      </c>
      <c r="I33" s="13">
        <v>0</v>
      </c>
      <c r="K33" s="13">
        <v>236875</v>
      </c>
      <c r="M33" s="13">
        <v>101145919271</v>
      </c>
      <c r="O33" s="13">
        <v>66986150482</v>
      </c>
      <c r="Q33" s="34">
        <v>34159768789</v>
      </c>
      <c r="R33" s="34"/>
    </row>
    <row r="34" spans="1:18" ht="21.75" customHeight="1">
      <c r="A34" s="5" t="s">
        <v>25</v>
      </c>
      <c r="C34" s="13">
        <v>0</v>
      </c>
      <c r="E34" s="13">
        <v>0</v>
      </c>
      <c r="G34" s="13">
        <v>0</v>
      </c>
      <c r="I34" s="13">
        <v>0</v>
      </c>
      <c r="K34" s="13">
        <v>23760833</v>
      </c>
      <c r="M34" s="13">
        <v>150456941840</v>
      </c>
      <c r="O34" s="13">
        <v>212575104391</v>
      </c>
      <c r="Q34" s="34">
        <v>-62118162551</v>
      </c>
      <c r="R34" s="34"/>
    </row>
    <row r="35" spans="1:18" ht="21.75" customHeight="1">
      <c r="A35" s="5" t="s">
        <v>104</v>
      </c>
      <c r="C35" s="13">
        <v>0</v>
      </c>
      <c r="E35" s="13">
        <v>0</v>
      </c>
      <c r="G35" s="13">
        <v>0</v>
      </c>
      <c r="I35" s="13">
        <v>0</v>
      </c>
      <c r="K35" s="13">
        <v>1500000</v>
      </c>
      <c r="M35" s="13">
        <v>5819234144</v>
      </c>
      <c r="O35" s="13">
        <v>7082606250</v>
      </c>
      <c r="Q35" s="34">
        <v>-1263372106</v>
      </c>
      <c r="R35" s="34"/>
    </row>
    <row r="36" spans="1:18" ht="21.75" customHeight="1">
      <c r="A36" s="5" t="s">
        <v>105</v>
      </c>
      <c r="C36" s="13">
        <v>0</v>
      </c>
      <c r="E36" s="13">
        <v>0</v>
      </c>
      <c r="G36" s="13">
        <v>0</v>
      </c>
      <c r="I36" s="13">
        <v>0</v>
      </c>
      <c r="K36" s="13">
        <v>13213363</v>
      </c>
      <c r="M36" s="13">
        <v>67075296844</v>
      </c>
      <c r="O36" s="13">
        <v>104027168441</v>
      </c>
      <c r="Q36" s="34">
        <v>-36951871597</v>
      </c>
      <c r="R36" s="34"/>
    </row>
    <row r="37" spans="1:18" ht="21.75" customHeight="1">
      <c r="A37" s="5" t="s">
        <v>106</v>
      </c>
      <c r="C37" s="13">
        <v>0</v>
      </c>
      <c r="E37" s="13">
        <v>0</v>
      </c>
      <c r="G37" s="13">
        <v>0</v>
      </c>
      <c r="I37" s="13">
        <v>0</v>
      </c>
      <c r="K37" s="13">
        <v>32249846</v>
      </c>
      <c r="M37" s="13">
        <v>86601984932</v>
      </c>
      <c r="O37" s="13">
        <v>90783316490</v>
      </c>
      <c r="Q37" s="34">
        <v>-4181331558</v>
      </c>
      <c r="R37" s="34"/>
    </row>
    <row r="38" spans="1:18" ht="21.75" customHeight="1">
      <c r="A38" s="5" t="s">
        <v>107</v>
      </c>
      <c r="C38" s="13">
        <v>0</v>
      </c>
      <c r="E38" s="13">
        <v>0</v>
      </c>
      <c r="G38" s="13">
        <v>0</v>
      </c>
      <c r="I38" s="13">
        <v>0</v>
      </c>
      <c r="K38" s="13">
        <v>10359467</v>
      </c>
      <c r="M38" s="13">
        <v>186642366963</v>
      </c>
      <c r="O38" s="13">
        <v>226861154614</v>
      </c>
      <c r="Q38" s="34">
        <v>-40218787651</v>
      </c>
      <c r="R38" s="34"/>
    </row>
    <row r="39" spans="1:18" ht="21.75" customHeight="1">
      <c r="A39" s="5" t="s">
        <v>49</v>
      </c>
      <c r="C39" s="13">
        <v>0</v>
      </c>
      <c r="E39" s="13">
        <v>0</v>
      </c>
      <c r="G39" s="13">
        <v>0</v>
      </c>
      <c r="I39" s="13">
        <v>0</v>
      </c>
      <c r="K39" s="13">
        <v>938714</v>
      </c>
      <c r="M39" s="13">
        <v>3656335043</v>
      </c>
      <c r="O39" s="13">
        <v>5718685714</v>
      </c>
      <c r="Q39" s="34">
        <v>-2062350671</v>
      </c>
      <c r="R39" s="34"/>
    </row>
    <row r="40" spans="1:18" ht="21.75" customHeight="1">
      <c r="A40" s="5" t="s">
        <v>51</v>
      </c>
      <c r="C40" s="13">
        <v>0</v>
      </c>
      <c r="E40" s="13">
        <v>0</v>
      </c>
      <c r="G40" s="13">
        <v>0</v>
      </c>
      <c r="I40" s="13">
        <v>0</v>
      </c>
      <c r="K40" s="13">
        <v>360000</v>
      </c>
      <c r="M40" s="13">
        <v>4653977271</v>
      </c>
      <c r="O40" s="13">
        <v>3549219768</v>
      </c>
      <c r="Q40" s="34">
        <v>1104757503</v>
      </c>
      <c r="R40" s="34"/>
    </row>
    <row r="41" spans="1:18" ht="21.75" customHeight="1">
      <c r="A41" s="5" t="s">
        <v>43</v>
      </c>
      <c r="C41" s="13">
        <v>0</v>
      </c>
      <c r="E41" s="13">
        <v>0</v>
      </c>
      <c r="G41" s="13">
        <v>0</v>
      </c>
      <c r="I41" s="13">
        <v>0</v>
      </c>
      <c r="K41" s="13">
        <v>5052877</v>
      </c>
      <c r="M41" s="13">
        <v>99302227406</v>
      </c>
      <c r="O41" s="13">
        <v>71937652351</v>
      </c>
      <c r="Q41" s="34">
        <v>27364575055</v>
      </c>
      <c r="R41" s="34"/>
    </row>
    <row r="42" spans="1:18" ht="21.75" customHeight="1">
      <c r="A42" s="5" t="s">
        <v>37</v>
      </c>
      <c r="C42" s="13">
        <v>0</v>
      </c>
      <c r="E42" s="13">
        <v>0</v>
      </c>
      <c r="G42" s="13">
        <v>0</v>
      </c>
      <c r="I42" s="13">
        <v>0</v>
      </c>
      <c r="K42" s="13">
        <v>2</v>
      </c>
      <c r="M42" s="13">
        <v>2</v>
      </c>
      <c r="O42" s="13">
        <v>7106</v>
      </c>
      <c r="Q42" s="34">
        <v>-7104</v>
      </c>
      <c r="R42" s="34"/>
    </row>
    <row r="43" spans="1:18" ht="21.75" customHeight="1">
      <c r="A43" s="5" t="s">
        <v>28</v>
      </c>
      <c r="C43" s="13">
        <v>0</v>
      </c>
      <c r="E43" s="13">
        <v>0</v>
      </c>
      <c r="G43" s="13">
        <v>0</v>
      </c>
      <c r="I43" s="13">
        <v>0</v>
      </c>
      <c r="K43" s="13">
        <v>11218666</v>
      </c>
      <c r="M43" s="13">
        <v>118102351913</v>
      </c>
      <c r="O43" s="13">
        <v>94295025659</v>
      </c>
      <c r="Q43" s="34">
        <v>23807326254</v>
      </c>
      <c r="R43" s="34"/>
    </row>
    <row r="44" spans="1:18" ht="21.75" customHeight="1">
      <c r="A44" s="5" t="s">
        <v>108</v>
      </c>
      <c r="C44" s="13">
        <v>0</v>
      </c>
      <c r="E44" s="13">
        <v>0</v>
      </c>
      <c r="G44" s="13">
        <v>0</v>
      </c>
      <c r="I44" s="13">
        <v>0</v>
      </c>
      <c r="K44" s="13">
        <v>1887803</v>
      </c>
      <c r="M44" s="13">
        <v>72071548479</v>
      </c>
      <c r="O44" s="13">
        <v>83019482111</v>
      </c>
      <c r="Q44" s="34">
        <v>-10947933632</v>
      </c>
      <c r="R44" s="34"/>
    </row>
    <row r="45" spans="1:18" ht="21.75" customHeight="1">
      <c r="A45" s="5" t="s">
        <v>19</v>
      </c>
      <c r="C45" s="13">
        <v>0</v>
      </c>
      <c r="E45" s="13">
        <v>0</v>
      </c>
      <c r="G45" s="13">
        <v>0</v>
      </c>
      <c r="I45" s="13">
        <v>0</v>
      </c>
      <c r="K45" s="13">
        <v>30096560</v>
      </c>
      <c r="M45" s="13">
        <v>123578682068</v>
      </c>
      <c r="O45" s="13">
        <v>113797588737</v>
      </c>
      <c r="Q45" s="34">
        <v>9781093331</v>
      </c>
      <c r="R45" s="34"/>
    </row>
    <row r="46" spans="1:18" ht="21.75" customHeight="1">
      <c r="A46" s="5" t="s">
        <v>109</v>
      </c>
      <c r="C46" s="13">
        <v>0</v>
      </c>
      <c r="E46" s="13">
        <v>0</v>
      </c>
      <c r="G46" s="13">
        <v>0</v>
      </c>
      <c r="I46" s="13">
        <v>0</v>
      </c>
      <c r="K46" s="13">
        <v>5216001</v>
      </c>
      <c r="M46" s="13">
        <v>25388485377</v>
      </c>
      <c r="O46" s="13">
        <v>34428172872</v>
      </c>
      <c r="Q46" s="34">
        <v>-9039687495</v>
      </c>
      <c r="R46" s="34"/>
    </row>
    <row r="47" spans="1:18" ht="21.75" customHeight="1">
      <c r="A47" s="5" t="s">
        <v>21</v>
      </c>
      <c r="C47" s="13">
        <v>0</v>
      </c>
      <c r="E47" s="13">
        <v>0</v>
      </c>
      <c r="G47" s="13">
        <v>0</v>
      </c>
      <c r="I47" s="13">
        <v>0</v>
      </c>
      <c r="K47" s="13">
        <v>200001</v>
      </c>
      <c r="M47" s="13">
        <v>1977165540</v>
      </c>
      <c r="O47" s="13">
        <v>2103413243</v>
      </c>
      <c r="Q47" s="34">
        <v>-126247703</v>
      </c>
      <c r="R47" s="34"/>
    </row>
    <row r="48" spans="1:18" ht="21.75" customHeight="1">
      <c r="A48" s="6" t="s">
        <v>48</v>
      </c>
      <c r="C48" s="13">
        <v>0</v>
      </c>
      <c r="E48" s="16">
        <v>0</v>
      </c>
      <c r="G48" s="16">
        <v>0</v>
      </c>
      <c r="I48" s="16">
        <v>0</v>
      </c>
      <c r="K48" s="13">
        <v>750000</v>
      </c>
      <c r="M48" s="16">
        <v>7255974526</v>
      </c>
      <c r="O48" s="16">
        <v>6091062299</v>
      </c>
      <c r="Q48" s="37">
        <v>1164912227</v>
      </c>
      <c r="R48" s="37"/>
    </row>
    <row r="49" spans="1:18" ht="21.75" customHeight="1">
      <c r="A49" s="7" t="s">
        <v>54</v>
      </c>
      <c r="C49" s="13"/>
      <c r="E49" s="17">
        <v>0</v>
      </c>
      <c r="G49" s="17">
        <v>0</v>
      </c>
      <c r="I49" s="17">
        <v>0</v>
      </c>
      <c r="K49" s="13"/>
      <c r="M49" s="17">
        <v>3511398068386</v>
      </c>
      <c r="O49" s="17">
        <v>3893882245702</v>
      </c>
      <c r="Q49" s="39">
        <v>-382484177316</v>
      </c>
      <c r="R49" s="39"/>
    </row>
    <row r="52" spans="1:18">
      <c r="O52" s="22"/>
    </row>
    <row r="53" spans="1:18">
      <c r="O53" s="22"/>
    </row>
    <row r="54" spans="1:18">
      <c r="O54" s="22"/>
    </row>
    <row r="56" spans="1:18">
      <c r="O56" s="22"/>
    </row>
    <row r="57" spans="1:18">
      <c r="Q57" s="22"/>
    </row>
  </sheetData>
  <mergeCells count="50">
    <mergeCell ref="Q48:R48"/>
    <mergeCell ref="Q49:R49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Reyhane Banki</dc:creator>
  <dc:description/>
  <cp:lastModifiedBy>Reyhane Banki</cp:lastModifiedBy>
  <dcterms:created xsi:type="dcterms:W3CDTF">2026-04-25T06:57:13Z</dcterms:created>
  <dcterms:modified xsi:type="dcterms:W3CDTF">2026-04-26T08:30:30Z</dcterms:modified>
</cp:coreProperties>
</file>