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5\3\"/>
    </mc:Choice>
  </mc:AlternateContent>
  <xr:revisionPtr revIDLastSave="0" documentId="13_ncr:1_{C3563C84-50B2-406F-B704-A285E06881E4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سایر درآمدها" sheetId="14" r:id="rId6"/>
    <sheet name="درآمد سود سهام" sheetId="15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1">'تعدیل قیمت'!$A$1:$N$11</definedName>
    <definedName name="_xlnm.Print_Area" localSheetId="3">درآمد!$A$1:$K$13</definedName>
    <definedName name="_xlnm.Print_Area" localSheetId="4">'درآمد سرمایه گذاری در سهام'!$A$1:$X$58</definedName>
    <definedName name="_xlnm.Print_Area" localSheetId="6">'درآمد سود سهام'!$A$1:$T$12</definedName>
    <definedName name="_xlnm.Print_Area" localSheetId="8">'درآمد ناشی از تغییر قیمت اوراق'!$A$1:$S$51</definedName>
    <definedName name="_xlnm.Print_Area" localSheetId="7">'درآمد ناشی از فروش'!$A$1:$S$16</definedName>
    <definedName name="_xlnm.Print_Area" localSheetId="5">'سایر درآمدها'!$A$1:$G$11</definedName>
    <definedName name="_xlnm.Print_Area" localSheetId="2">سپرده!$A$1:$M$10</definedName>
    <definedName name="_xlnm.Print_Area" localSheetId="0">سهام!$A$1:$AC$58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58" i="9" l="1"/>
  <c r="W57" i="9"/>
  <c r="W56" i="9"/>
  <c r="W55" i="9"/>
  <c r="W54" i="9"/>
  <c r="W53" i="9"/>
  <c r="W52" i="9"/>
  <c r="W51" i="9"/>
  <c r="W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N20" i="9"/>
  <c r="U20" i="9" s="1"/>
  <c r="U58" i="9" s="1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19" i="9"/>
  <c r="U18" i="9"/>
  <c r="U17" i="9"/>
  <c r="U16" i="9"/>
  <c r="U15" i="9"/>
  <c r="U14" i="9"/>
  <c r="U13" i="9"/>
  <c r="U12" i="9"/>
  <c r="U11" i="9"/>
  <c r="U10" i="9"/>
  <c r="U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J51" i="9"/>
  <c r="J58" i="9"/>
  <c r="J57" i="9"/>
  <c r="J56" i="9"/>
  <c r="J55" i="9"/>
  <c r="J54" i="9"/>
  <c r="J53" i="9"/>
  <c r="J52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D58" i="9"/>
  <c r="D20" i="9"/>
  <c r="J12" i="8"/>
  <c r="F12" i="8"/>
  <c r="M12" i="15"/>
  <c r="S12" i="15"/>
  <c r="S11" i="15"/>
  <c r="Q58" i="9"/>
  <c r="P57" i="9"/>
  <c r="F58" i="9"/>
  <c r="F57" i="9"/>
  <c r="K12" i="15"/>
  <c r="I12" i="15"/>
  <c r="M11" i="15"/>
  <c r="M10" i="15"/>
  <c r="M9" i="15"/>
  <c r="M8" i="15"/>
  <c r="I11" i="15"/>
  <c r="S9" i="15"/>
  <c r="S10" i="15"/>
  <c r="S8" i="15"/>
  <c r="O12" i="15"/>
  <c r="O11" i="15"/>
  <c r="I51" i="21"/>
  <c r="I50" i="21"/>
  <c r="Q51" i="21"/>
  <c r="Q50" i="21"/>
  <c r="L10" i="7"/>
  <c r="L9" i="7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J58" i="2"/>
  <c r="J43" i="2"/>
  <c r="Z58" i="2"/>
  <c r="Z57" i="2"/>
  <c r="F8" i="8" l="1"/>
  <c r="J8" i="8" s="1"/>
  <c r="J13" i="8" s="1"/>
  <c r="F13" i="8" l="1"/>
  <c r="H12" i="8" s="1"/>
  <c r="H8" i="8"/>
</calcChain>
</file>

<file path=xl/sharedStrings.xml><?xml version="1.0" encoding="utf-8"?>
<sst xmlns="http://schemas.openxmlformats.org/spreadsheetml/2006/main" count="323" uniqueCount="131">
  <si>
    <t>صندوق سرمایه‌گذاری تجارت شاخصی کاردان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</si>
  <si>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</si>
  <si>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</si>
  <si>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</si>
  <si>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</si>
  <si>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</si>
  <si>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</si>
  <si>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</si>
  <si>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</si>
  <si>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</si>
  <si>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</si>
  <si>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</si>
  <si>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</si>
  <si>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</si>
  <si>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</si>
  <si>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</si>
  <si>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</si>
  <si>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</si>
  <si>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</si>
  <si>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</si>
  <si>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</si>
  <si>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</si>
  <si>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</si>
  <si>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</si>
  <si>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</si>
  <si>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</si>
  <si>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</si>
  <si>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</si>
  <si>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دارویی ره آورد تامین</t>
  </si>
  <si>
    <t>س. صنایع‌شیمیایی‌ایران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</si>
  <si>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</si>
  <si>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</si>
  <si>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</si>
  <si>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</si>
  <si>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</si>
  <si>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</si>
  <si>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</si>
  <si>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</si>
  <si>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</si>
  <si>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</si>
  <si>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</si>
  <si>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</si>
  <si>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</si>
  <si>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</si>
  <si>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</si>
  <si>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</si>
  <si>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</si>
  <si>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</si>
  <si>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</si>
  <si>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</si>
  <si>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</si>
  <si>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</si>
  <si>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</si>
  <si>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</si>
  <si>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شیشه‌ همدان‌</t>
  </si>
  <si>
    <t>پدیده شیمی قرن</t>
  </si>
  <si>
    <t>زرین ذرت شاهرود</t>
  </si>
  <si>
    <t>کشت و صنعت هلال</t>
  </si>
  <si>
    <t>ذغال‌سنگ‌ نگین‌ ط‌بس‌</t>
  </si>
  <si>
    <t>پاکدیس</t>
  </si>
  <si>
    <t>ایران‌ خودرو</t>
  </si>
  <si>
    <t>دارویی‌ لقمان‌</t>
  </si>
  <si>
    <t>رهیاب پیام گستران</t>
  </si>
  <si>
    <t>آلومینیوم‌ایران‌</t>
  </si>
  <si>
    <t>صنعتی‌ بهشهر</t>
  </si>
  <si>
    <t>کولان سل</t>
  </si>
  <si>
    <t>ح . سنگ آهن گهرزمین</t>
  </si>
  <si>
    <t>کشاورزی و دامپروری بینالود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</si>
  <si>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</si>
  <si>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</si>
  <si>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</si>
  <si>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</si>
  <si>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</si>
  <si>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</si>
  <si>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</si>
  <si>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</si>
  <si>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</si>
  <si>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</si>
  <si>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</si>
  <si>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</si>
  <si>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</si>
  <si>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</si>
  <si>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</si>
  <si>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</si>
  <si>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</si>
  <si>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</si>
  <si>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</si>
  <si>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</si>
  <si>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</si>
  <si>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</si>
  <si>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</si>
  <si>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</si>
  <si>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</si>
  <si>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</si>
  <si>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</si>
  <si>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</si>
  <si>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</si>
  <si>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</si>
  <si>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</si>
  <si>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</si>
  <si>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</si>
  <si>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</si>
  <si>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</si>
  <si>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</si>
  <si>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</si>
  <si>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</si>
  <si>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</si>
  <si>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</si>
  <si>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</si>
  <si>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</si>
  <si>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</si>
  <si>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</si>
  <si>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</si>
  <si>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</si>
  <si>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</si>
  <si>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</si>
  <si>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</si>
  <si>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</si>
  <si>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</si>
  <si>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</si>
  <si>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1405/03/20</t>
  </si>
  <si>
    <t>1405/03/19</t>
  </si>
  <si>
    <t>1405/03/24</t>
  </si>
  <si>
    <t>1405/03/03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</si>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</sst>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_ * #,##0_-_ر_ي_ا_ل_ ;_ * #,##0\-_ر_ي_ا_ل_ ;_ * &quot;-&quot;??_-_ر_ي_ا_ل_ ;_ @_ "/>
  </numFmts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theme="1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4"/>
  <sheetViews>
    <sheetView rightToLeft="1" workbookViewId="0">
      <selection activeCell="F64" sqref="F64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4257812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6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8.7109375" bestFit="1" customWidth="1"/>
    <col min="27" max="27" width="1.28515625" customWidth="1"/>
    <col min="28" max="28" width="19.7109375" customWidth="1"/>
    <col min="29" max="29" width="0.28515625" customWidth="1"/>
  </cols>
  <sheetData>
    <row r="1" spans="1:28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22.5" customHeight="1">
      <c r="A4" s="1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22.5" customHeight="1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23.25" customHeight="1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24" customHeight="1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27.75" customHeight="1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1" t="s">
        <v>19</v>
      </c>
      <c r="B9" s="41"/>
      <c r="C9" s="41"/>
      <c r="E9" s="42">
        <v>68560262</v>
      </c>
      <c r="F9" s="42"/>
      <c r="G9" s="11"/>
      <c r="H9" s="12">
        <v>127114215720</v>
      </c>
      <c r="I9" s="11"/>
      <c r="J9" s="12">
        <v>145993004860.992</v>
      </c>
      <c r="K9" s="11"/>
      <c r="L9" s="12">
        <v>800000</v>
      </c>
      <c r="M9" s="11"/>
      <c r="N9" s="12">
        <v>1825650603</v>
      </c>
      <c r="O9" s="11"/>
      <c r="P9" s="12">
        <v>0</v>
      </c>
      <c r="Q9" s="11"/>
      <c r="R9" s="12">
        <v>0</v>
      </c>
      <c r="S9" s="11"/>
      <c r="T9" s="12">
        <v>69360262</v>
      </c>
      <c r="U9" s="11"/>
      <c r="V9" s="12">
        <v>3597</v>
      </c>
      <c r="W9" s="11"/>
      <c r="X9" s="12">
        <v>128939866323</v>
      </c>
      <c r="Y9" s="11"/>
      <c r="Z9" s="12">
        <v>247560313507.54001</v>
      </c>
      <c r="AA9" s="11"/>
      <c r="AB9" s="13">
        <f>Z9/11635612152302*100</f>
        <v>2.1276088465922478</v>
      </c>
    </row>
    <row r="10" spans="1:28" ht="21.75" customHeight="1">
      <c r="A10" s="38" t="s">
        <v>20</v>
      </c>
      <c r="B10" s="38"/>
      <c r="C10" s="38"/>
      <c r="E10" s="35">
        <v>96203778</v>
      </c>
      <c r="F10" s="35"/>
      <c r="G10" s="11"/>
      <c r="H10" s="14">
        <v>358582581899</v>
      </c>
      <c r="I10" s="11"/>
      <c r="J10" s="14">
        <v>494483436083.591</v>
      </c>
      <c r="K10" s="11"/>
      <c r="L10" s="14">
        <v>0</v>
      </c>
      <c r="M10" s="11"/>
      <c r="N10" s="14">
        <v>0</v>
      </c>
      <c r="O10" s="11"/>
      <c r="P10" s="14">
        <v>0</v>
      </c>
      <c r="Q10" s="11"/>
      <c r="R10" s="14">
        <v>0</v>
      </c>
      <c r="S10" s="11"/>
      <c r="T10" s="14">
        <v>96203778</v>
      </c>
      <c r="U10" s="11"/>
      <c r="V10" s="14">
        <v>9160</v>
      </c>
      <c r="W10" s="11"/>
      <c r="X10" s="14">
        <v>358582581899</v>
      </c>
      <c r="Y10" s="11"/>
      <c r="Z10" s="14">
        <v>874414724811.91003</v>
      </c>
      <c r="AA10" s="11"/>
      <c r="AB10" s="15">
        <f t="shared" ref="AB10:AB57" si="0">Z10/11635612152302*100</f>
        <v>7.5149868641755564</v>
      </c>
    </row>
    <row r="11" spans="1:28" ht="21.75" customHeight="1">
      <c r="A11" s="38" t="s">
        <v>21</v>
      </c>
      <c r="B11" s="38"/>
      <c r="C11" s="38"/>
      <c r="E11" s="35">
        <v>36450989</v>
      </c>
      <c r="F11" s="35"/>
      <c r="G11" s="11"/>
      <c r="H11" s="14">
        <v>167739779887</v>
      </c>
      <c r="I11" s="11"/>
      <c r="J11" s="14">
        <v>251014406613.90799</v>
      </c>
      <c r="K11" s="11"/>
      <c r="L11" s="14">
        <v>1000000</v>
      </c>
      <c r="M11" s="11"/>
      <c r="N11" s="14">
        <v>10628238363</v>
      </c>
      <c r="O11" s="11"/>
      <c r="P11" s="14">
        <v>0</v>
      </c>
      <c r="Q11" s="11"/>
      <c r="R11" s="14">
        <v>0</v>
      </c>
      <c r="S11" s="11"/>
      <c r="T11" s="14">
        <v>37450989</v>
      </c>
      <c r="U11" s="11"/>
      <c r="V11" s="14">
        <v>11590</v>
      </c>
      <c r="W11" s="11"/>
      <c r="X11" s="14">
        <v>178368018250</v>
      </c>
      <c r="Y11" s="11"/>
      <c r="Z11" s="14">
        <v>430701702189.79797</v>
      </c>
      <c r="AA11" s="11"/>
      <c r="AB11" s="15">
        <f t="shared" si="0"/>
        <v>3.7015818037952357</v>
      </c>
    </row>
    <row r="12" spans="1:28" ht="21.75" customHeight="1">
      <c r="A12" s="38" t="s">
        <v>22</v>
      </c>
      <c r="B12" s="38"/>
      <c r="C12" s="38"/>
      <c r="E12" s="35">
        <v>52179419</v>
      </c>
      <c r="F12" s="35"/>
      <c r="G12" s="11"/>
      <c r="H12" s="14">
        <v>242541189141</v>
      </c>
      <c r="I12" s="11"/>
      <c r="J12" s="14">
        <v>539817327622.12097</v>
      </c>
      <c r="K12" s="11"/>
      <c r="L12" s="14">
        <v>0</v>
      </c>
      <c r="M12" s="11"/>
      <c r="N12" s="14">
        <v>0</v>
      </c>
      <c r="O12" s="11"/>
      <c r="P12" s="14">
        <v>0</v>
      </c>
      <c r="Q12" s="11"/>
      <c r="R12" s="14">
        <v>0</v>
      </c>
      <c r="S12" s="11"/>
      <c r="T12" s="14">
        <v>52179419</v>
      </c>
      <c r="U12" s="11"/>
      <c r="V12" s="14">
        <v>12920</v>
      </c>
      <c r="W12" s="11"/>
      <c r="X12" s="14">
        <v>242541189141</v>
      </c>
      <c r="Y12" s="11"/>
      <c r="Z12" s="14">
        <v>668946851417.40002</v>
      </c>
      <c r="AA12" s="11"/>
      <c r="AB12" s="15">
        <f t="shared" si="0"/>
        <v>5.7491332871992897</v>
      </c>
    </row>
    <row r="13" spans="1:28" ht="21.75" customHeight="1">
      <c r="A13" s="38" t="s">
        <v>23</v>
      </c>
      <c r="B13" s="38"/>
      <c r="C13" s="38"/>
      <c r="E13" s="35">
        <v>8614506</v>
      </c>
      <c r="F13" s="35"/>
      <c r="G13" s="11"/>
      <c r="H13" s="14">
        <v>218067768572</v>
      </c>
      <c r="I13" s="11"/>
      <c r="J13" s="14">
        <v>272849474526.35001</v>
      </c>
      <c r="K13" s="11"/>
      <c r="L13" s="14">
        <v>0</v>
      </c>
      <c r="M13" s="11"/>
      <c r="N13" s="14">
        <v>0</v>
      </c>
      <c r="O13" s="11"/>
      <c r="P13" s="14">
        <v>0</v>
      </c>
      <c r="Q13" s="11"/>
      <c r="R13" s="14">
        <v>0</v>
      </c>
      <c r="S13" s="11"/>
      <c r="T13" s="14">
        <v>8614506</v>
      </c>
      <c r="U13" s="11"/>
      <c r="V13" s="14">
        <v>58650</v>
      </c>
      <c r="W13" s="11"/>
      <c r="X13" s="14">
        <v>218067768572</v>
      </c>
      <c r="Y13" s="11"/>
      <c r="Z13" s="14">
        <v>501335265694.56299</v>
      </c>
      <c r="AA13" s="11"/>
      <c r="AB13" s="15">
        <f t="shared" si="0"/>
        <v>4.3086281936217548</v>
      </c>
    </row>
    <row r="14" spans="1:28" ht="21.75" customHeight="1">
      <c r="A14" s="38" t="s">
        <v>24</v>
      </c>
      <c r="B14" s="38"/>
      <c r="C14" s="38"/>
      <c r="E14" s="35">
        <v>92056591</v>
      </c>
      <c r="F14" s="35"/>
      <c r="G14" s="11"/>
      <c r="H14" s="14">
        <v>387147409049</v>
      </c>
      <c r="I14" s="11"/>
      <c r="J14" s="14">
        <v>354783954954.29797</v>
      </c>
      <c r="K14" s="11"/>
      <c r="L14" s="14">
        <v>0</v>
      </c>
      <c r="M14" s="11"/>
      <c r="N14" s="14">
        <v>0</v>
      </c>
      <c r="O14" s="11"/>
      <c r="P14" s="14">
        <v>0</v>
      </c>
      <c r="Q14" s="11"/>
      <c r="R14" s="14">
        <v>0</v>
      </c>
      <c r="S14" s="11"/>
      <c r="T14" s="14">
        <v>92056591</v>
      </c>
      <c r="U14" s="11"/>
      <c r="V14" s="14">
        <v>9130</v>
      </c>
      <c r="W14" s="11"/>
      <c r="X14" s="14">
        <v>387147409049</v>
      </c>
      <c r="Y14" s="11"/>
      <c r="Z14" s="14">
        <v>833979791125.83398</v>
      </c>
      <c r="AA14" s="11"/>
      <c r="AB14" s="15">
        <f t="shared" si="0"/>
        <v>7.1674767103752135</v>
      </c>
    </row>
    <row r="15" spans="1:28" ht="21.75" customHeight="1">
      <c r="A15" s="38" t="s">
        <v>25</v>
      </c>
      <c r="B15" s="38"/>
      <c r="C15" s="38"/>
      <c r="E15" s="35">
        <v>22388235</v>
      </c>
      <c r="F15" s="35"/>
      <c r="G15" s="11"/>
      <c r="H15" s="14">
        <v>93731616851</v>
      </c>
      <c r="I15" s="11"/>
      <c r="J15" s="14">
        <v>109476377193.32201</v>
      </c>
      <c r="K15" s="11"/>
      <c r="L15" s="14">
        <v>0</v>
      </c>
      <c r="M15" s="11"/>
      <c r="N15" s="14">
        <v>0</v>
      </c>
      <c r="O15" s="11"/>
      <c r="P15" s="14">
        <v>0</v>
      </c>
      <c r="Q15" s="11"/>
      <c r="R15" s="14">
        <v>0</v>
      </c>
      <c r="S15" s="11"/>
      <c r="T15" s="14">
        <v>22388235</v>
      </c>
      <c r="U15" s="11"/>
      <c r="V15" s="14">
        <v>7970</v>
      </c>
      <c r="W15" s="11"/>
      <c r="X15" s="14">
        <v>93731616851</v>
      </c>
      <c r="Y15" s="11"/>
      <c r="Z15" s="14">
        <v>177054936329.297</v>
      </c>
      <c r="AA15" s="11"/>
      <c r="AB15" s="15">
        <f t="shared" si="0"/>
        <v>1.5216641291560091</v>
      </c>
    </row>
    <row r="16" spans="1:28" ht="21.75" customHeight="1">
      <c r="A16" s="38" t="s">
        <v>26</v>
      </c>
      <c r="B16" s="38"/>
      <c r="C16" s="38"/>
      <c r="E16" s="35">
        <v>7728624</v>
      </c>
      <c r="F16" s="35"/>
      <c r="G16" s="11"/>
      <c r="H16" s="14">
        <v>75164249530</v>
      </c>
      <c r="I16" s="11"/>
      <c r="J16" s="14">
        <v>65032117125.350403</v>
      </c>
      <c r="K16" s="11"/>
      <c r="L16" s="14">
        <v>800000</v>
      </c>
      <c r="M16" s="11"/>
      <c r="N16" s="14">
        <v>7475862735</v>
      </c>
      <c r="O16" s="11"/>
      <c r="P16" s="14">
        <v>0</v>
      </c>
      <c r="Q16" s="11"/>
      <c r="R16" s="14">
        <v>0</v>
      </c>
      <c r="S16" s="11"/>
      <c r="T16" s="14">
        <v>8528624</v>
      </c>
      <c r="U16" s="11"/>
      <c r="V16" s="14">
        <v>14780</v>
      </c>
      <c r="W16" s="11"/>
      <c r="X16" s="14">
        <v>82640112265</v>
      </c>
      <c r="Y16" s="11"/>
      <c r="Z16" s="14">
        <v>125078672545.174</v>
      </c>
      <c r="AA16" s="11"/>
      <c r="AB16" s="15">
        <f t="shared" si="0"/>
        <v>1.0749642640884032</v>
      </c>
    </row>
    <row r="17" spans="1:28" ht="21.75" customHeight="1">
      <c r="A17" s="38" t="s">
        <v>27</v>
      </c>
      <c r="B17" s="38"/>
      <c r="C17" s="38"/>
      <c r="E17" s="35">
        <v>27252778</v>
      </c>
      <c r="F17" s="35"/>
      <c r="G17" s="11"/>
      <c r="H17" s="14">
        <v>165478922141</v>
      </c>
      <c r="I17" s="11"/>
      <c r="J17" s="14">
        <v>177396268010.95401</v>
      </c>
      <c r="K17" s="11"/>
      <c r="L17" s="14">
        <v>400000</v>
      </c>
      <c r="M17" s="11"/>
      <c r="N17" s="14">
        <v>2827512462</v>
      </c>
      <c r="O17" s="11"/>
      <c r="P17" s="14">
        <v>0</v>
      </c>
      <c r="Q17" s="11"/>
      <c r="R17" s="14">
        <v>0</v>
      </c>
      <c r="S17" s="11"/>
      <c r="T17" s="14">
        <v>27652778</v>
      </c>
      <c r="U17" s="11"/>
      <c r="V17" s="14">
        <v>11190</v>
      </c>
      <c r="W17" s="11"/>
      <c r="X17" s="14">
        <v>168306434603</v>
      </c>
      <c r="Y17" s="11"/>
      <c r="Z17" s="14">
        <v>307042656471.61102</v>
      </c>
      <c r="AA17" s="11"/>
      <c r="AB17" s="15">
        <f t="shared" si="0"/>
        <v>2.6388182456809153</v>
      </c>
    </row>
    <row r="18" spans="1:28" ht="21.75" customHeight="1">
      <c r="A18" s="38" t="s">
        <v>28</v>
      </c>
      <c r="B18" s="38"/>
      <c r="C18" s="38"/>
      <c r="E18" s="35">
        <v>7781334</v>
      </c>
      <c r="F18" s="35"/>
      <c r="G18" s="11"/>
      <c r="H18" s="14">
        <v>65403595141</v>
      </c>
      <c r="I18" s="11"/>
      <c r="J18" s="14">
        <v>74123369166.528</v>
      </c>
      <c r="K18" s="11"/>
      <c r="L18" s="14">
        <v>0</v>
      </c>
      <c r="M18" s="11"/>
      <c r="N18" s="14">
        <v>0</v>
      </c>
      <c r="O18" s="11"/>
      <c r="P18" s="14">
        <v>-7781334</v>
      </c>
      <c r="Q18" s="11"/>
      <c r="R18" s="14">
        <v>90383187483</v>
      </c>
      <c r="S18" s="11"/>
      <c r="T18" s="14">
        <v>0</v>
      </c>
      <c r="U18" s="11"/>
      <c r="V18" s="14">
        <v>0</v>
      </c>
      <c r="W18" s="11"/>
      <c r="X18" s="14">
        <v>0</v>
      </c>
      <c r="Y18" s="11"/>
      <c r="Z18" s="14">
        <v>0</v>
      </c>
      <c r="AA18" s="11"/>
      <c r="AB18" s="15">
        <f t="shared" si="0"/>
        <v>0</v>
      </c>
    </row>
    <row r="19" spans="1:28" ht="21.75" customHeight="1">
      <c r="A19" s="38" t="s">
        <v>29</v>
      </c>
      <c r="B19" s="38"/>
      <c r="C19" s="38"/>
      <c r="E19" s="35">
        <v>17250862</v>
      </c>
      <c r="F19" s="35"/>
      <c r="G19" s="11"/>
      <c r="H19" s="14">
        <v>135036467921</v>
      </c>
      <c r="I19" s="11"/>
      <c r="J19" s="14">
        <v>83533462643.291199</v>
      </c>
      <c r="K19" s="11"/>
      <c r="L19" s="14">
        <v>0</v>
      </c>
      <c r="M19" s="11"/>
      <c r="N19" s="14">
        <v>0</v>
      </c>
      <c r="O19" s="11"/>
      <c r="P19" s="14">
        <v>0</v>
      </c>
      <c r="Q19" s="11"/>
      <c r="R19" s="14">
        <v>0</v>
      </c>
      <c r="S19" s="11"/>
      <c r="T19" s="14">
        <v>17250862</v>
      </c>
      <c r="U19" s="11"/>
      <c r="V19" s="14">
        <v>8520</v>
      </c>
      <c r="W19" s="11"/>
      <c r="X19" s="14">
        <v>135036467921</v>
      </c>
      <c r="Y19" s="11"/>
      <c r="Z19" s="14">
        <v>145841209369.02499</v>
      </c>
      <c r="AA19" s="11"/>
      <c r="AB19" s="15">
        <f t="shared" si="0"/>
        <v>1.2534038386641448</v>
      </c>
    </row>
    <row r="20" spans="1:28" ht="21.75" customHeight="1">
      <c r="A20" s="38" t="s">
        <v>30</v>
      </c>
      <c r="B20" s="38"/>
      <c r="C20" s="38"/>
      <c r="E20" s="35">
        <v>4388000</v>
      </c>
      <c r="F20" s="35"/>
      <c r="G20" s="11"/>
      <c r="H20" s="14">
        <v>31151358652</v>
      </c>
      <c r="I20" s="11"/>
      <c r="J20" s="14">
        <v>32133116008.799999</v>
      </c>
      <c r="K20" s="11"/>
      <c r="L20" s="14">
        <v>0</v>
      </c>
      <c r="M20" s="11"/>
      <c r="N20" s="14">
        <v>0</v>
      </c>
      <c r="O20" s="11"/>
      <c r="P20" s="14">
        <v>-4388000</v>
      </c>
      <c r="Q20" s="11"/>
      <c r="R20" s="14">
        <v>38011125276</v>
      </c>
      <c r="S20" s="11"/>
      <c r="T20" s="14">
        <v>0</v>
      </c>
      <c r="U20" s="11"/>
      <c r="V20" s="14">
        <v>0</v>
      </c>
      <c r="W20" s="11"/>
      <c r="X20" s="14">
        <v>0</v>
      </c>
      <c r="Y20" s="11"/>
      <c r="Z20" s="14">
        <v>0</v>
      </c>
      <c r="AA20" s="11"/>
      <c r="AB20" s="15">
        <f t="shared" si="0"/>
        <v>0</v>
      </c>
    </row>
    <row r="21" spans="1:28" ht="21.75" customHeight="1">
      <c r="A21" s="38" t="s">
        <v>31</v>
      </c>
      <c r="B21" s="38"/>
      <c r="C21" s="38"/>
      <c r="E21" s="35">
        <v>64860375</v>
      </c>
      <c r="F21" s="35"/>
      <c r="G21" s="11"/>
      <c r="H21" s="14">
        <v>255956380356</v>
      </c>
      <c r="I21" s="11"/>
      <c r="J21" s="14">
        <v>242504728207.10999</v>
      </c>
      <c r="K21" s="11"/>
      <c r="L21" s="14">
        <v>0</v>
      </c>
      <c r="M21" s="11"/>
      <c r="N21" s="14">
        <v>0</v>
      </c>
      <c r="O21" s="11"/>
      <c r="P21" s="14">
        <v>-19850000</v>
      </c>
      <c r="Q21" s="11"/>
      <c r="R21" s="14">
        <v>103520689398</v>
      </c>
      <c r="S21" s="11"/>
      <c r="T21" s="14">
        <v>45010375</v>
      </c>
      <c r="U21" s="11"/>
      <c r="V21" s="14">
        <v>5080</v>
      </c>
      <c r="W21" s="11"/>
      <c r="X21" s="14">
        <v>177622973398</v>
      </c>
      <c r="Y21" s="11"/>
      <c r="Z21" s="14">
        <v>226885219590.35001</v>
      </c>
      <c r="AA21" s="11"/>
      <c r="AB21" s="15">
        <f t="shared" si="0"/>
        <v>1.9499207830287024</v>
      </c>
    </row>
    <row r="22" spans="1:28" ht="21.75" customHeight="1">
      <c r="A22" s="38" t="s">
        <v>32</v>
      </c>
      <c r="B22" s="38"/>
      <c r="C22" s="38"/>
      <c r="E22" s="35">
        <v>26282424</v>
      </c>
      <c r="F22" s="35"/>
      <c r="G22" s="11"/>
      <c r="H22" s="14">
        <v>463987037790</v>
      </c>
      <c r="I22" s="11"/>
      <c r="J22" s="14">
        <v>354469313642.828</v>
      </c>
      <c r="K22" s="11"/>
      <c r="L22" s="14">
        <v>0</v>
      </c>
      <c r="M22" s="11"/>
      <c r="N22" s="14">
        <v>0</v>
      </c>
      <c r="O22" s="11"/>
      <c r="P22" s="14">
        <v>-6400000</v>
      </c>
      <c r="Q22" s="11"/>
      <c r="R22" s="14">
        <v>98306174154</v>
      </c>
      <c r="S22" s="11"/>
      <c r="T22" s="14">
        <v>19882424</v>
      </c>
      <c r="U22" s="11"/>
      <c r="V22" s="14">
        <v>17000</v>
      </c>
      <c r="W22" s="11"/>
      <c r="X22" s="14">
        <v>351002137982</v>
      </c>
      <c r="Y22" s="11"/>
      <c r="Z22" s="14">
        <v>335388458662.15997</v>
      </c>
      <c r="AA22" s="11"/>
      <c r="AB22" s="15">
        <f t="shared" si="0"/>
        <v>2.8824307159104339</v>
      </c>
    </row>
    <row r="23" spans="1:28" ht="21.75" customHeight="1">
      <c r="A23" s="38" t="s">
        <v>33</v>
      </c>
      <c r="B23" s="38"/>
      <c r="C23" s="38"/>
      <c r="E23" s="35">
        <v>20884919</v>
      </c>
      <c r="F23" s="35"/>
      <c r="G23" s="11"/>
      <c r="H23" s="14">
        <v>255083564371</v>
      </c>
      <c r="I23" s="11"/>
      <c r="J23" s="14">
        <v>225139871251.07599</v>
      </c>
      <c r="K23" s="11"/>
      <c r="L23" s="14">
        <v>0</v>
      </c>
      <c r="M23" s="11"/>
      <c r="N23" s="14">
        <v>0</v>
      </c>
      <c r="O23" s="11"/>
      <c r="P23" s="14">
        <v>0</v>
      </c>
      <c r="Q23" s="11"/>
      <c r="R23" s="14">
        <v>0</v>
      </c>
      <c r="S23" s="11"/>
      <c r="T23" s="14">
        <v>20884919</v>
      </c>
      <c r="U23" s="11"/>
      <c r="V23" s="14">
        <v>15030</v>
      </c>
      <c r="W23" s="11"/>
      <c r="X23" s="14">
        <v>255083564371</v>
      </c>
      <c r="Y23" s="11"/>
      <c r="Z23" s="14">
        <v>311473882999.23401</v>
      </c>
      <c r="AA23" s="11"/>
      <c r="AB23" s="15">
        <f t="shared" si="0"/>
        <v>2.676901558098185</v>
      </c>
    </row>
    <row r="24" spans="1:28" ht="21.75" customHeight="1">
      <c r="A24" s="38" t="s">
        <v>34</v>
      </c>
      <c r="B24" s="38"/>
      <c r="C24" s="38"/>
      <c r="E24" s="35">
        <v>50774555</v>
      </c>
      <c r="F24" s="35"/>
      <c r="G24" s="11"/>
      <c r="H24" s="14">
        <v>335270960659</v>
      </c>
      <c r="I24" s="11"/>
      <c r="J24" s="14">
        <v>230548341748.754</v>
      </c>
      <c r="K24" s="11"/>
      <c r="L24" s="14">
        <v>0</v>
      </c>
      <c r="M24" s="11"/>
      <c r="N24" s="14">
        <v>0</v>
      </c>
      <c r="O24" s="11"/>
      <c r="P24" s="14">
        <v>0</v>
      </c>
      <c r="Q24" s="11"/>
      <c r="R24" s="14">
        <v>0</v>
      </c>
      <c r="S24" s="11"/>
      <c r="T24" s="14">
        <v>50774555</v>
      </c>
      <c r="U24" s="11"/>
      <c r="V24" s="14">
        <v>5030</v>
      </c>
      <c r="W24" s="11"/>
      <c r="X24" s="14">
        <v>267550399795</v>
      </c>
      <c r="Y24" s="11"/>
      <c r="Z24" s="14">
        <v>253421800479.94501</v>
      </c>
      <c r="AA24" s="11"/>
      <c r="AB24" s="15">
        <f t="shared" si="0"/>
        <v>2.1779842535384595</v>
      </c>
    </row>
    <row r="25" spans="1:28" ht="21.75" customHeight="1">
      <c r="A25" s="38" t="s">
        <v>35</v>
      </c>
      <c r="B25" s="38"/>
      <c r="C25" s="38"/>
      <c r="E25" s="35">
        <v>2535127</v>
      </c>
      <c r="F25" s="35"/>
      <c r="G25" s="11"/>
      <c r="H25" s="14">
        <v>147918431557</v>
      </c>
      <c r="I25" s="11"/>
      <c r="J25" s="14">
        <v>336930150922.763</v>
      </c>
      <c r="K25" s="11"/>
      <c r="L25" s="14">
        <v>0</v>
      </c>
      <c r="M25" s="11"/>
      <c r="N25" s="14">
        <v>0</v>
      </c>
      <c r="O25" s="11"/>
      <c r="P25" s="14">
        <v>0</v>
      </c>
      <c r="Q25" s="11"/>
      <c r="R25" s="14">
        <v>0</v>
      </c>
      <c r="S25" s="11"/>
      <c r="T25" s="14">
        <v>2535127</v>
      </c>
      <c r="U25" s="11"/>
      <c r="V25" s="14">
        <v>179690</v>
      </c>
      <c r="W25" s="11"/>
      <c r="X25" s="14">
        <v>147918431557</v>
      </c>
      <c r="Y25" s="11"/>
      <c r="Z25" s="14">
        <v>452015669847.03003</v>
      </c>
      <c r="AA25" s="11"/>
      <c r="AB25" s="15">
        <f t="shared" si="0"/>
        <v>3.8847605431537424</v>
      </c>
    </row>
    <row r="26" spans="1:28" ht="21.75" customHeight="1">
      <c r="A26" s="38" t="s">
        <v>36</v>
      </c>
      <c r="B26" s="38"/>
      <c r="C26" s="38"/>
      <c r="E26" s="35">
        <v>1440000</v>
      </c>
      <c r="F26" s="35"/>
      <c r="G26" s="11"/>
      <c r="H26" s="14">
        <v>104449661240</v>
      </c>
      <c r="I26" s="11"/>
      <c r="J26" s="14">
        <v>190096705152</v>
      </c>
      <c r="K26" s="11"/>
      <c r="L26" s="14">
        <v>150000</v>
      </c>
      <c r="M26" s="11"/>
      <c r="N26" s="14">
        <v>22095205176</v>
      </c>
      <c r="O26" s="11"/>
      <c r="P26" s="14">
        <v>0</v>
      </c>
      <c r="Q26" s="11"/>
      <c r="R26" s="14">
        <v>0</v>
      </c>
      <c r="S26" s="11"/>
      <c r="T26" s="14">
        <v>1590000</v>
      </c>
      <c r="U26" s="11"/>
      <c r="V26" s="14">
        <v>173740</v>
      </c>
      <c r="W26" s="11"/>
      <c r="X26" s="14">
        <v>126544866416</v>
      </c>
      <c r="Y26" s="11"/>
      <c r="Z26" s="14">
        <v>274111213782</v>
      </c>
      <c r="AA26" s="11"/>
      <c r="AB26" s="15">
        <f t="shared" si="0"/>
        <v>2.355795382263318</v>
      </c>
    </row>
    <row r="27" spans="1:28" ht="21.75" customHeight="1">
      <c r="A27" s="38" t="s">
        <v>37</v>
      </c>
      <c r="B27" s="38"/>
      <c r="C27" s="38"/>
      <c r="E27" s="35">
        <v>58840073</v>
      </c>
      <c r="F27" s="35"/>
      <c r="G27" s="11"/>
      <c r="H27" s="14">
        <v>132312799254</v>
      </c>
      <c r="I27" s="11"/>
      <c r="J27" s="14">
        <v>207034058329.828</v>
      </c>
      <c r="K27" s="11"/>
      <c r="L27" s="14">
        <v>400000</v>
      </c>
      <c r="M27" s="11"/>
      <c r="N27" s="14">
        <v>1548483386</v>
      </c>
      <c r="O27" s="11"/>
      <c r="P27" s="14">
        <v>0</v>
      </c>
      <c r="Q27" s="11"/>
      <c r="R27" s="14">
        <v>0</v>
      </c>
      <c r="S27" s="11"/>
      <c r="T27" s="14">
        <v>59240073</v>
      </c>
      <c r="U27" s="11"/>
      <c r="V27" s="14">
        <v>5330</v>
      </c>
      <c r="W27" s="11"/>
      <c r="X27" s="14">
        <v>133861282640</v>
      </c>
      <c r="Y27" s="11"/>
      <c r="Z27" s="14">
        <v>313308844766.33398</v>
      </c>
      <c r="AA27" s="11"/>
      <c r="AB27" s="15">
        <f t="shared" si="0"/>
        <v>2.6926717792355142</v>
      </c>
    </row>
    <row r="28" spans="1:28" ht="21.75" customHeight="1">
      <c r="A28" s="38" t="s">
        <v>38</v>
      </c>
      <c r="B28" s="38"/>
      <c r="C28" s="38"/>
      <c r="E28" s="35">
        <v>14456055</v>
      </c>
      <c r="F28" s="35"/>
      <c r="G28" s="11"/>
      <c r="H28" s="14">
        <v>166209208465</v>
      </c>
      <c r="I28" s="11"/>
      <c r="J28" s="14">
        <v>54996083370.054901</v>
      </c>
      <c r="K28" s="11"/>
      <c r="L28" s="14">
        <v>0</v>
      </c>
      <c r="M28" s="11"/>
      <c r="N28" s="14">
        <v>0</v>
      </c>
      <c r="O28" s="11"/>
      <c r="P28" s="14">
        <v>0</v>
      </c>
      <c r="Q28" s="11"/>
      <c r="R28" s="14">
        <v>0</v>
      </c>
      <c r="S28" s="11"/>
      <c r="T28" s="14">
        <v>14456055</v>
      </c>
      <c r="U28" s="11"/>
      <c r="V28" s="14">
        <v>3834</v>
      </c>
      <c r="W28" s="11"/>
      <c r="X28" s="14">
        <v>166209208465</v>
      </c>
      <c r="Y28" s="11"/>
      <c r="Z28" s="14">
        <v>54996083370.054901</v>
      </c>
      <c r="AA28" s="11"/>
      <c r="AB28" s="15">
        <f t="shared" si="0"/>
        <v>0.47265311571230417</v>
      </c>
    </row>
    <row r="29" spans="1:28" ht="21.75" customHeight="1">
      <c r="A29" s="38" t="s">
        <v>39</v>
      </c>
      <c r="B29" s="38"/>
      <c r="C29" s="38"/>
      <c r="E29" s="35">
        <v>267052810</v>
      </c>
      <c r="F29" s="35"/>
      <c r="G29" s="11"/>
      <c r="H29" s="14">
        <v>573234085507</v>
      </c>
      <c r="I29" s="11"/>
      <c r="J29" s="14">
        <v>345809981771.203</v>
      </c>
      <c r="K29" s="11"/>
      <c r="L29" s="14">
        <v>0</v>
      </c>
      <c r="M29" s="11"/>
      <c r="N29" s="14">
        <v>0</v>
      </c>
      <c r="O29" s="11"/>
      <c r="P29" s="14">
        <v>0</v>
      </c>
      <c r="Q29" s="11"/>
      <c r="R29" s="14">
        <v>0</v>
      </c>
      <c r="S29" s="11"/>
      <c r="T29" s="14">
        <v>267052810</v>
      </c>
      <c r="U29" s="11"/>
      <c r="V29" s="14">
        <v>1305</v>
      </c>
      <c r="W29" s="11"/>
      <c r="X29" s="14">
        <v>573234085507</v>
      </c>
      <c r="Y29" s="11"/>
      <c r="Z29" s="14">
        <v>345809981771.203</v>
      </c>
      <c r="AA29" s="11"/>
      <c r="AB29" s="15">
        <f t="shared" si="0"/>
        <v>2.9719964643440582</v>
      </c>
    </row>
    <row r="30" spans="1:28" ht="21.75" customHeight="1">
      <c r="A30" s="38" t="s">
        <v>40</v>
      </c>
      <c r="B30" s="38"/>
      <c r="C30" s="38"/>
      <c r="E30" s="35">
        <v>14040447</v>
      </c>
      <c r="F30" s="35"/>
      <c r="G30" s="11"/>
      <c r="H30" s="14">
        <v>123902183684</v>
      </c>
      <c r="I30" s="11"/>
      <c r="J30" s="14">
        <v>194210885964.979</v>
      </c>
      <c r="K30" s="11"/>
      <c r="L30" s="14">
        <v>0</v>
      </c>
      <c r="M30" s="11"/>
      <c r="N30" s="14">
        <v>0</v>
      </c>
      <c r="O30" s="11"/>
      <c r="P30" s="14">
        <v>0</v>
      </c>
      <c r="Q30" s="11"/>
      <c r="R30" s="14">
        <v>0</v>
      </c>
      <c r="S30" s="11"/>
      <c r="T30" s="14">
        <v>14040447</v>
      </c>
      <c r="U30" s="11"/>
      <c r="V30" s="14">
        <v>19790</v>
      </c>
      <c r="W30" s="11"/>
      <c r="X30" s="14">
        <v>123902183684</v>
      </c>
      <c r="Y30" s="11"/>
      <c r="Z30" s="14">
        <v>275712584881.41498</v>
      </c>
      <c r="AA30" s="11"/>
      <c r="AB30" s="15">
        <f t="shared" si="0"/>
        <v>2.3695580539513581</v>
      </c>
    </row>
    <row r="31" spans="1:28" ht="21.75" customHeight="1">
      <c r="A31" s="38" t="s">
        <v>41</v>
      </c>
      <c r="B31" s="38"/>
      <c r="C31" s="38"/>
      <c r="E31" s="35">
        <v>113063058</v>
      </c>
      <c r="F31" s="35"/>
      <c r="G31" s="11"/>
      <c r="H31" s="14">
        <v>229689563877</v>
      </c>
      <c r="I31" s="11"/>
      <c r="J31" s="14">
        <v>159532872558.681</v>
      </c>
      <c r="K31" s="11"/>
      <c r="L31" s="14">
        <v>0</v>
      </c>
      <c r="M31" s="11"/>
      <c r="N31" s="14">
        <v>0</v>
      </c>
      <c r="O31" s="11"/>
      <c r="P31" s="14">
        <v>0</v>
      </c>
      <c r="Q31" s="11"/>
      <c r="R31" s="14">
        <v>0</v>
      </c>
      <c r="S31" s="11"/>
      <c r="T31" s="14">
        <v>113063058</v>
      </c>
      <c r="U31" s="11"/>
      <c r="V31" s="14">
        <v>1978</v>
      </c>
      <c r="W31" s="11"/>
      <c r="X31" s="14">
        <v>229689563877</v>
      </c>
      <c r="Y31" s="11"/>
      <c r="Z31" s="14">
        <v>221910001350.96301</v>
      </c>
      <c r="AA31" s="11"/>
      <c r="AB31" s="15">
        <f t="shared" si="0"/>
        <v>1.9071622399089687</v>
      </c>
    </row>
    <row r="32" spans="1:28" ht="21.75" customHeight="1">
      <c r="A32" s="38" t="s">
        <v>42</v>
      </c>
      <c r="B32" s="38"/>
      <c r="C32" s="38"/>
      <c r="E32" s="35">
        <v>1256500</v>
      </c>
      <c r="F32" s="35"/>
      <c r="G32" s="11"/>
      <c r="H32" s="14">
        <v>7911683326</v>
      </c>
      <c r="I32" s="11"/>
      <c r="J32" s="14">
        <v>7667741618.25</v>
      </c>
      <c r="K32" s="11"/>
      <c r="L32" s="14">
        <v>0</v>
      </c>
      <c r="M32" s="11"/>
      <c r="N32" s="14">
        <v>0</v>
      </c>
      <c r="O32" s="11"/>
      <c r="P32" s="14">
        <v>-1256500</v>
      </c>
      <c r="Q32" s="11"/>
      <c r="R32" s="14">
        <v>8110948137</v>
      </c>
      <c r="S32" s="11"/>
      <c r="T32" s="14">
        <v>0</v>
      </c>
      <c r="U32" s="11"/>
      <c r="V32" s="14">
        <v>0</v>
      </c>
      <c r="W32" s="11"/>
      <c r="X32" s="14">
        <v>0</v>
      </c>
      <c r="Y32" s="11"/>
      <c r="Z32" s="14">
        <v>0</v>
      </c>
      <c r="AA32" s="11"/>
      <c r="AB32" s="15">
        <f t="shared" si="0"/>
        <v>0</v>
      </c>
    </row>
    <row r="33" spans="1:28" ht="21.75" customHeight="1">
      <c r="A33" s="38" t="s">
        <v>43</v>
      </c>
      <c r="B33" s="38"/>
      <c r="C33" s="38"/>
      <c r="E33" s="35">
        <v>14185143</v>
      </c>
      <c r="F33" s="35"/>
      <c r="G33" s="11"/>
      <c r="H33" s="14">
        <v>161389439541</v>
      </c>
      <c r="I33" s="11"/>
      <c r="J33" s="14">
        <v>279257758197.06201</v>
      </c>
      <c r="K33" s="11"/>
      <c r="L33" s="14">
        <v>0</v>
      </c>
      <c r="M33" s="11"/>
      <c r="N33" s="14">
        <v>0</v>
      </c>
      <c r="O33" s="11"/>
      <c r="P33" s="14">
        <v>0</v>
      </c>
      <c r="Q33" s="11"/>
      <c r="R33" s="14">
        <v>0</v>
      </c>
      <c r="S33" s="11"/>
      <c r="T33" s="14">
        <v>14185143</v>
      </c>
      <c r="U33" s="11"/>
      <c r="V33" s="14">
        <v>26860</v>
      </c>
      <c r="W33" s="11"/>
      <c r="X33" s="14">
        <v>161389439541</v>
      </c>
      <c r="Y33" s="11"/>
      <c r="Z33" s="14">
        <v>378067710946.22498</v>
      </c>
      <c r="AA33" s="11"/>
      <c r="AB33" s="15">
        <f t="shared" si="0"/>
        <v>3.2492292283172035</v>
      </c>
    </row>
    <row r="34" spans="1:28" ht="21.75" customHeight="1">
      <c r="A34" s="38" t="s">
        <v>44</v>
      </c>
      <c r="B34" s="38"/>
      <c r="C34" s="38"/>
      <c r="E34" s="35">
        <v>89381219</v>
      </c>
      <c r="F34" s="35"/>
      <c r="G34" s="11"/>
      <c r="H34" s="14">
        <v>552400171758</v>
      </c>
      <c r="I34" s="11"/>
      <c r="J34" s="14">
        <v>1262062999980.5601</v>
      </c>
      <c r="K34" s="11"/>
      <c r="L34" s="14">
        <v>0</v>
      </c>
      <c r="M34" s="11"/>
      <c r="N34" s="14">
        <v>0</v>
      </c>
      <c r="O34" s="11"/>
      <c r="P34" s="14">
        <v>0</v>
      </c>
      <c r="Q34" s="11"/>
      <c r="R34" s="14">
        <v>0</v>
      </c>
      <c r="S34" s="11"/>
      <c r="T34" s="14">
        <v>89381219</v>
      </c>
      <c r="U34" s="11"/>
      <c r="V34" s="14">
        <v>22070</v>
      </c>
      <c r="W34" s="11"/>
      <c r="X34" s="14">
        <v>552400171758</v>
      </c>
      <c r="Y34" s="11"/>
      <c r="Z34" s="14">
        <v>1957394969049.26</v>
      </c>
      <c r="AA34" s="11"/>
      <c r="AB34" s="15">
        <f t="shared" si="0"/>
        <v>16.822449420179471</v>
      </c>
    </row>
    <row r="35" spans="1:28" ht="21.75" customHeight="1">
      <c r="A35" s="38" t="s">
        <v>45</v>
      </c>
      <c r="B35" s="38"/>
      <c r="C35" s="38"/>
      <c r="E35" s="35">
        <v>14860920</v>
      </c>
      <c r="F35" s="35"/>
      <c r="G35" s="11"/>
      <c r="H35" s="14">
        <v>233355137430</v>
      </c>
      <c r="I35" s="11"/>
      <c r="J35" s="14">
        <v>310404249110.82001</v>
      </c>
      <c r="K35" s="11"/>
      <c r="L35" s="14">
        <v>642769</v>
      </c>
      <c r="M35" s="11"/>
      <c r="N35" s="14">
        <v>15202418466</v>
      </c>
      <c r="O35" s="11"/>
      <c r="P35" s="14">
        <v>0</v>
      </c>
      <c r="Q35" s="11"/>
      <c r="R35" s="14">
        <v>0</v>
      </c>
      <c r="S35" s="11"/>
      <c r="T35" s="14">
        <v>15503689</v>
      </c>
      <c r="U35" s="11"/>
      <c r="V35" s="14">
        <v>30050</v>
      </c>
      <c r="W35" s="11"/>
      <c r="X35" s="14">
        <v>248557555896</v>
      </c>
      <c r="Y35" s="11"/>
      <c r="Z35" s="14">
        <v>462284556795.10199</v>
      </c>
      <c r="AA35" s="11"/>
      <c r="AB35" s="15">
        <f t="shared" si="0"/>
        <v>3.9730144898619986</v>
      </c>
    </row>
    <row r="36" spans="1:28" ht="21.75" customHeight="1">
      <c r="A36" s="38" t="s">
        <v>46</v>
      </c>
      <c r="B36" s="38"/>
      <c r="C36" s="38"/>
      <c r="E36" s="35">
        <v>257500</v>
      </c>
      <c r="F36" s="35"/>
      <c r="G36" s="11"/>
      <c r="H36" s="14">
        <v>4208347527</v>
      </c>
      <c r="I36" s="11"/>
      <c r="J36" s="14">
        <v>3996168971</v>
      </c>
      <c r="K36" s="11"/>
      <c r="L36" s="14">
        <v>0</v>
      </c>
      <c r="M36" s="11"/>
      <c r="N36" s="14">
        <v>0</v>
      </c>
      <c r="O36" s="11"/>
      <c r="P36" s="14">
        <v>-257500</v>
      </c>
      <c r="Q36" s="11"/>
      <c r="R36" s="14">
        <v>4088152442</v>
      </c>
      <c r="S36" s="11"/>
      <c r="T36" s="14">
        <v>0</v>
      </c>
      <c r="U36" s="11"/>
      <c r="V36" s="14">
        <v>0</v>
      </c>
      <c r="W36" s="11"/>
      <c r="X36" s="14">
        <v>0</v>
      </c>
      <c r="Y36" s="11"/>
      <c r="Z36" s="14">
        <v>0</v>
      </c>
      <c r="AA36" s="11"/>
      <c r="AB36" s="15">
        <f t="shared" si="0"/>
        <v>0</v>
      </c>
    </row>
    <row r="37" spans="1:28" ht="21.75" customHeight="1">
      <c r="A37" s="38" t="s">
        <v>47</v>
      </c>
      <c r="B37" s="38"/>
      <c r="C37" s="38"/>
      <c r="E37" s="35">
        <v>26122298</v>
      </c>
      <c r="F37" s="35"/>
      <c r="G37" s="11"/>
      <c r="H37" s="14">
        <v>275376795916</v>
      </c>
      <c r="I37" s="11"/>
      <c r="J37" s="14">
        <v>330743954841.22998</v>
      </c>
      <c r="K37" s="11"/>
      <c r="L37" s="14">
        <v>0</v>
      </c>
      <c r="M37" s="11"/>
      <c r="N37" s="14">
        <v>0</v>
      </c>
      <c r="O37" s="11"/>
      <c r="P37" s="14">
        <v>0</v>
      </c>
      <c r="Q37" s="11"/>
      <c r="R37" s="14">
        <v>0</v>
      </c>
      <c r="S37" s="11"/>
      <c r="T37" s="14">
        <v>26122298</v>
      </c>
      <c r="U37" s="11"/>
      <c r="V37" s="14">
        <v>19100</v>
      </c>
      <c r="W37" s="11"/>
      <c r="X37" s="14">
        <v>275376795916</v>
      </c>
      <c r="Y37" s="11"/>
      <c r="Z37" s="14">
        <v>495079117356.38599</v>
      </c>
      <c r="AA37" s="11"/>
      <c r="AB37" s="15">
        <f t="shared" si="0"/>
        <v>4.2548609465161578</v>
      </c>
    </row>
    <row r="38" spans="1:28" ht="21.75" customHeight="1">
      <c r="A38" s="38" t="s">
        <v>48</v>
      </c>
      <c r="B38" s="38"/>
      <c r="C38" s="38"/>
      <c r="E38" s="35">
        <v>750000</v>
      </c>
      <c r="F38" s="35"/>
      <c r="G38" s="11"/>
      <c r="H38" s="14">
        <v>6091062301</v>
      </c>
      <c r="I38" s="11"/>
      <c r="J38" s="14">
        <v>6757358700</v>
      </c>
      <c r="K38" s="11"/>
      <c r="L38" s="14">
        <v>0</v>
      </c>
      <c r="M38" s="11"/>
      <c r="N38" s="14">
        <v>0</v>
      </c>
      <c r="O38" s="11"/>
      <c r="P38" s="14">
        <v>0</v>
      </c>
      <c r="Q38" s="11"/>
      <c r="R38" s="14">
        <v>0</v>
      </c>
      <c r="S38" s="11"/>
      <c r="T38" s="14">
        <v>750000</v>
      </c>
      <c r="U38" s="11"/>
      <c r="V38" s="14">
        <v>15320</v>
      </c>
      <c r="W38" s="11"/>
      <c r="X38" s="14">
        <v>6091062301</v>
      </c>
      <c r="Y38" s="11"/>
      <c r="Z38" s="14">
        <v>11401182300</v>
      </c>
      <c r="AA38" s="11"/>
      <c r="AB38" s="15">
        <f t="shared" si="0"/>
        <v>9.7985238342138972E-2</v>
      </c>
    </row>
    <row r="39" spans="1:28" ht="21.75" customHeight="1">
      <c r="A39" s="38" t="s">
        <v>49</v>
      </c>
      <c r="B39" s="38"/>
      <c r="C39" s="38"/>
      <c r="E39" s="35">
        <v>37252222</v>
      </c>
      <c r="F39" s="35"/>
      <c r="G39" s="11"/>
      <c r="H39" s="14">
        <v>155341700899</v>
      </c>
      <c r="I39" s="11"/>
      <c r="J39" s="14">
        <v>139466161748.22601</v>
      </c>
      <c r="K39" s="11"/>
      <c r="L39" s="14">
        <v>0</v>
      </c>
      <c r="M39" s="11"/>
      <c r="N39" s="14">
        <v>0</v>
      </c>
      <c r="O39" s="11"/>
      <c r="P39" s="14">
        <v>0</v>
      </c>
      <c r="Q39" s="11"/>
      <c r="R39" s="14">
        <v>0</v>
      </c>
      <c r="S39" s="11"/>
      <c r="T39" s="14">
        <v>37252222</v>
      </c>
      <c r="U39" s="11"/>
      <c r="V39" s="14">
        <v>5380</v>
      </c>
      <c r="W39" s="11"/>
      <c r="X39" s="14">
        <v>155341700899</v>
      </c>
      <c r="Y39" s="11"/>
      <c r="Z39" s="14">
        <v>198867731302.797</v>
      </c>
      <c r="AA39" s="11"/>
      <c r="AB39" s="15">
        <f t="shared" si="0"/>
        <v>1.709129942625776</v>
      </c>
    </row>
    <row r="40" spans="1:28" ht="21.75" customHeight="1">
      <c r="A40" s="38" t="s">
        <v>50</v>
      </c>
      <c r="B40" s="38"/>
      <c r="C40" s="38"/>
      <c r="E40" s="35">
        <v>12705173</v>
      </c>
      <c r="F40" s="35"/>
      <c r="G40" s="11"/>
      <c r="H40" s="14">
        <v>44415707708</v>
      </c>
      <c r="I40" s="11"/>
      <c r="J40" s="14">
        <v>71103265751.684402</v>
      </c>
      <c r="K40" s="11"/>
      <c r="L40" s="14">
        <v>3000000</v>
      </c>
      <c r="M40" s="11"/>
      <c r="N40" s="14">
        <v>20070927516</v>
      </c>
      <c r="O40" s="11"/>
      <c r="P40" s="14">
        <v>0</v>
      </c>
      <c r="Q40" s="11"/>
      <c r="R40" s="14">
        <v>0</v>
      </c>
      <c r="S40" s="11"/>
      <c r="T40" s="14">
        <v>15705173</v>
      </c>
      <c r="U40" s="11"/>
      <c r="V40" s="14">
        <v>7700</v>
      </c>
      <c r="W40" s="11"/>
      <c r="X40" s="14">
        <v>64486635224</v>
      </c>
      <c r="Y40" s="11"/>
      <c r="Z40" s="14">
        <v>119995044497.867</v>
      </c>
      <c r="AA40" s="11"/>
      <c r="AB40" s="15">
        <f t="shared" si="0"/>
        <v>1.0312740140116055</v>
      </c>
    </row>
    <row r="41" spans="1:28" ht="21.75" customHeight="1">
      <c r="A41" s="38" t="s">
        <v>51</v>
      </c>
      <c r="B41" s="38"/>
      <c r="C41" s="38"/>
      <c r="E41" s="35">
        <v>360000</v>
      </c>
      <c r="F41" s="35"/>
      <c r="G41" s="11"/>
      <c r="H41" s="14">
        <v>3549219768</v>
      </c>
      <c r="I41" s="11"/>
      <c r="J41" s="14">
        <v>2806298323.1999998</v>
      </c>
      <c r="K41" s="11"/>
      <c r="L41" s="14">
        <v>0</v>
      </c>
      <c r="M41" s="11"/>
      <c r="N41" s="14">
        <v>0</v>
      </c>
      <c r="O41" s="11"/>
      <c r="P41" s="14">
        <v>-360000</v>
      </c>
      <c r="Q41" s="11"/>
      <c r="R41" s="14">
        <v>4858153951</v>
      </c>
      <c r="S41" s="11"/>
      <c r="T41" s="14">
        <v>0</v>
      </c>
      <c r="U41" s="11"/>
      <c r="V41" s="14">
        <v>0</v>
      </c>
      <c r="W41" s="11"/>
      <c r="X41" s="14">
        <v>0</v>
      </c>
      <c r="Y41" s="11"/>
      <c r="Z41" s="14">
        <v>0</v>
      </c>
      <c r="AA41" s="11"/>
      <c r="AB41" s="15">
        <f t="shared" si="0"/>
        <v>0</v>
      </c>
    </row>
    <row r="42" spans="1:28" ht="21.75" customHeight="1">
      <c r="A42" s="38" t="s">
        <v>52</v>
      </c>
      <c r="B42" s="38"/>
      <c r="C42" s="38"/>
      <c r="E42" s="35">
        <v>10200</v>
      </c>
      <c r="F42" s="35"/>
      <c r="G42" s="11"/>
      <c r="H42" s="14">
        <v>698446833</v>
      </c>
      <c r="I42" s="11"/>
      <c r="J42" s="14">
        <v>371598169.11000001</v>
      </c>
      <c r="K42" s="11"/>
      <c r="L42" s="14">
        <v>0</v>
      </c>
      <c r="M42" s="11"/>
      <c r="N42" s="14">
        <v>0</v>
      </c>
      <c r="O42" s="11"/>
      <c r="P42" s="14">
        <v>0</v>
      </c>
      <c r="Q42" s="11"/>
      <c r="R42" s="14">
        <v>0</v>
      </c>
      <c r="S42" s="11"/>
      <c r="T42" s="14">
        <v>10200</v>
      </c>
      <c r="U42" s="11"/>
      <c r="V42" s="14">
        <v>45893</v>
      </c>
      <c r="W42" s="11"/>
      <c r="X42" s="14">
        <v>698446833</v>
      </c>
      <c r="Y42" s="11"/>
      <c r="Z42" s="14">
        <v>464490120.52200001</v>
      </c>
      <c r="AA42" s="11"/>
      <c r="AB42" s="15">
        <f t="shared" si="0"/>
        <v>3.9919697772850295E-3</v>
      </c>
    </row>
    <row r="43" spans="1:28" ht="21.75" customHeight="1">
      <c r="A43" s="38" t="s">
        <v>53</v>
      </c>
      <c r="B43" s="38"/>
      <c r="C43" s="38"/>
      <c r="E43" s="35">
        <v>401250</v>
      </c>
      <c r="F43" s="35"/>
      <c r="G43" s="11"/>
      <c r="H43" s="14">
        <v>3821953597</v>
      </c>
      <c r="I43" s="11"/>
      <c r="J43" s="14">
        <f>4018909318.725-17</f>
        <v>4018909301.7249999</v>
      </c>
      <c r="K43" s="11"/>
      <c r="L43" s="14">
        <v>0</v>
      </c>
      <c r="M43" s="11"/>
      <c r="N43" s="14">
        <v>0</v>
      </c>
      <c r="O43" s="11"/>
      <c r="P43" s="14">
        <v>-401250</v>
      </c>
      <c r="Q43" s="11"/>
      <c r="R43" s="14">
        <v>6103614058</v>
      </c>
      <c r="S43" s="11"/>
      <c r="T43" s="14">
        <v>0</v>
      </c>
      <c r="U43" s="11"/>
      <c r="V43" s="14">
        <v>0</v>
      </c>
      <c r="W43" s="11"/>
      <c r="X43" s="14">
        <v>0</v>
      </c>
      <c r="Y43" s="11"/>
      <c r="Z43" s="14">
        <v>0</v>
      </c>
      <c r="AA43" s="11"/>
      <c r="AB43" s="15">
        <f t="shared" si="0"/>
        <v>0</v>
      </c>
    </row>
    <row r="44" spans="1:28" ht="21.75" customHeight="1">
      <c r="A44" s="38" t="s">
        <v>54</v>
      </c>
      <c r="B44" s="38"/>
      <c r="C44" s="38"/>
      <c r="E44" s="35">
        <v>0</v>
      </c>
      <c r="F44" s="35"/>
      <c r="G44" s="11"/>
      <c r="H44" s="14">
        <v>0</v>
      </c>
      <c r="I44" s="11"/>
      <c r="J44" s="14">
        <v>0</v>
      </c>
      <c r="K44" s="11"/>
      <c r="L44" s="14">
        <v>40370000</v>
      </c>
      <c r="M44" s="11"/>
      <c r="N44" s="14">
        <v>140148149530</v>
      </c>
      <c r="O44" s="11"/>
      <c r="P44" s="14">
        <v>0</v>
      </c>
      <c r="Q44" s="11"/>
      <c r="R44" s="14">
        <v>0</v>
      </c>
      <c r="S44" s="11"/>
      <c r="T44" s="14">
        <v>40370000</v>
      </c>
      <c r="U44" s="11"/>
      <c r="V44" s="14">
        <v>3457</v>
      </c>
      <c r="W44" s="11"/>
      <c r="X44" s="14">
        <v>140148149530</v>
      </c>
      <c r="Y44" s="11"/>
      <c r="Z44" s="14">
        <v>138480298234.29999</v>
      </c>
      <c r="AA44" s="11"/>
      <c r="AB44" s="15">
        <f t="shared" si="0"/>
        <v>1.1901419231037442</v>
      </c>
    </row>
    <row r="45" spans="1:28" ht="21.75" customHeight="1">
      <c r="A45" s="38" t="s">
        <v>55</v>
      </c>
      <c r="B45" s="38"/>
      <c r="C45" s="38"/>
      <c r="E45" s="35">
        <v>0</v>
      </c>
      <c r="F45" s="35"/>
      <c r="G45" s="11"/>
      <c r="H45" s="14">
        <v>0</v>
      </c>
      <c r="I45" s="11"/>
      <c r="J45" s="14">
        <v>0</v>
      </c>
      <c r="K45" s="11"/>
      <c r="L45" s="14">
        <v>700000</v>
      </c>
      <c r="M45" s="11"/>
      <c r="N45" s="14">
        <v>11146615641</v>
      </c>
      <c r="O45" s="11"/>
      <c r="P45" s="14">
        <v>0</v>
      </c>
      <c r="Q45" s="11"/>
      <c r="R45" s="14">
        <v>0</v>
      </c>
      <c r="S45" s="11"/>
      <c r="T45" s="14">
        <v>700000</v>
      </c>
      <c r="U45" s="11"/>
      <c r="V45" s="14">
        <v>16260</v>
      </c>
      <c r="W45" s="11"/>
      <c r="X45" s="14">
        <v>11146615641</v>
      </c>
      <c r="Y45" s="11"/>
      <c r="Z45" s="14">
        <v>11294017140</v>
      </c>
      <c r="AA45" s="11"/>
      <c r="AB45" s="15">
        <f t="shared" si="0"/>
        <v>9.7064228268949143E-2</v>
      </c>
    </row>
    <row r="46" spans="1:28" ht="21.75" customHeight="1">
      <c r="A46" s="38" t="s">
        <v>56</v>
      </c>
      <c r="B46" s="38"/>
      <c r="C46" s="38"/>
      <c r="E46" s="35">
        <v>0</v>
      </c>
      <c r="F46" s="35"/>
      <c r="G46" s="11"/>
      <c r="H46" s="14">
        <v>0</v>
      </c>
      <c r="I46" s="11"/>
      <c r="J46" s="14">
        <v>0</v>
      </c>
      <c r="K46" s="11"/>
      <c r="L46" s="14">
        <v>870000</v>
      </c>
      <c r="M46" s="11"/>
      <c r="N46" s="14">
        <v>14916334788</v>
      </c>
      <c r="O46" s="11"/>
      <c r="P46" s="14">
        <v>0</v>
      </c>
      <c r="Q46" s="11"/>
      <c r="R46" s="14">
        <v>0</v>
      </c>
      <c r="S46" s="11"/>
      <c r="T46" s="14">
        <v>870000</v>
      </c>
      <c r="U46" s="11"/>
      <c r="V46" s="14">
        <v>18250</v>
      </c>
      <c r="W46" s="11"/>
      <c r="X46" s="14">
        <v>14916334788</v>
      </c>
      <c r="Y46" s="11"/>
      <c r="Z46" s="14">
        <v>15754766925</v>
      </c>
      <c r="AA46" s="11"/>
      <c r="AB46" s="15">
        <f t="shared" si="0"/>
        <v>0.13540127256547532</v>
      </c>
    </row>
    <row r="47" spans="1:28" ht="21.75" customHeight="1">
      <c r="A47" s="38" t="s">
        <v>57</v>
      </c>
      <c r="B47" s="38"/>
      <c r="C47" s="38"/>
      <c r="E47" s="35">
        <v>0</v>
      </c>
      <c r="F47" s="35"/>
      <c r="G47" s="11"/>
      <c r="H47" s="14">
        <v>0</v>
      </c>
      <c r="I47" s="11"/>
      <c r="J47" s="14">
        <v>0</v>
      </c>
      <c r="K47" s="11"/>
      <c r="L47" s="14">
        <v>250000</v>
      </c>
      <c r="M47" s="11"/>
      <c r="N47" s="14">
        <v>9825911200</v>
      </c>
      <c r="O47" s="11"/>
      <c r="P47" s="14">
        <v>0</v>
      </c>
      <c r="Q47" s="11"/>
      <c r="R47" s="14">
        <v>0</v>
      </c>
      <c r="S47" s="11"/>
      <c r="T47" s="14">
        <v>250000</v>
      </c>
      <c r="U47" s="11"/>
      <c r="V47" s="14">
        <v>38650</v>
      </c>
      <c r="W47" s="11"/>
      <c r="X47" s="14">
        <v>9825911200</v>
      </c>
      <c r="Y47" s="11"/>
      <c r="Z47" s="14">
        <v>9587808875</v>
      </c>
      <c r="AA47" s="11"/>
      <c r="AB47" s="15">
        <f t="shared" si="0"/>
        <v>8.2400554001820517E-2</v>
      </c>
    </row>
    <row r="48" spans="1:28" ht="21.75" customHeight="1">
      <c r="A48" s="38" t="s">
        <v>58</v>
      </c>
      <c r="B48" s="38"/>
      <c r="C48" s="38"/>
      <c r="E48" s="35">
        <v>0</v>
      </c>
      <c r="F48" s="35"/>
      <c r="G48" s="11"/>
      <c r="H48" s="14">
        <v>0</v>
      </c>
      <c r="I48" s="11"/>
      <c r="J48" s="14">
        <v>0</v>
      </c>
      <c r="K48" s="11"/>
      <c r="L48" s="14">
        <v>10690211</v>
      </c>
      <c r="M48" s="11"/>
      <c r="N48" s="14">
        <v>111248301825</v>
      </c>
      <c r="O48" s="11"/>
      <c r="P48" s="14">
        <v>0</v>
      </c>
      <c r="Q48" s="11"/>
      <c r="R48" s="14">
        <v>0</v>
      </c>
      <c r="S48" s="11"/>
      <c r="T48" s="14">
        <v>10690211</v>
      </c>
      <c r="U48" s="11"/>
      <c r="V48" s="14">
        <v>11630</v>
      </c>
      <c r="W48" s="11"/>
      <c r="X48" s="14">
        <v>111248301825</v>
      </c>
      <c r="Y48" s="11"/>
      <c r="Z48" s="14">
        <v>123366105030.121</v>
      </c>
      <c r="AA48" s="11"/>
      <c r="AB48" s="15">
        <f t="shared" si="0"/>
        <v>1.0602459364865831</v>
      </c>
    </row>
    <row r="49" spans="1:28" ht="21.75" customHeight="1">
      <c r="A49" s="38" t="s">
        <v>59</v>
      </c>
      <c r="B49" s="38"/>
      <c r="C49" s="38"/>
      <c r="E49" s="35">
        <v>0</v>
      </c>
      <c r="F49" s="35"/>
      <c r="G49" s="11"/>
      <c r="H49" s="14">
        <v>0</v>
      </c>
      <c r="I49" s="11"/>
      <c r="J49" s="14">
        <v>0</v>
      </c>
      <c r="K49" s="11"/>
      <c r="L49" s="14">
        <v>399101</v>
      </c>
      <c r="M49" s="11"/>
      <c r="N49" s="14">
        <v>15365756304</v>
      </c>
      <c r="O49" s="11"/>
      <c r="P49" s="14">
        <v>0</v>
      </c>
      <c r="Q49" s="11"/>
      <c r="R49" s="14">
        <v>0</v>
      </c>
      <c r="S49" s="11"/>
      <c r="T49" s="14">
        <v>399101</v>
      </c>
      <c r="U49" s="11"/>
      <c r="V49" s="14">
        <v>46500</v>
      </c>
      <c r="W49" s="11"/>
      <c r="X49" s="14">
        <v>15365756304</v>
      </c>
      <c r="Y49" s="11"/>
      <c r="Z49" s="14">
        <v>18414741641.055</v>
      </c>
      <c r="AA49" s="11"/>
      <c r="AB49" s="15">
        <f t="shared" si="0"/>
        <v>0.15826190663644465</v>
      </c>
    </row>
    <row r="50" spans="1:28" ht="21.75" customHeight="1">
      <c r="A50" s="38" t="s">
        <v>60</v>
      </c>
      <c r="B50" s="38"/>
      <c r="C50" s="38"/>
      <c r="E50" s="35">
        <v>0</v>
      </c>
      <c r="F50" s="35"/>
      <c r="G50" s="11"/>
      <c r="H50" s="14">
        <v>0</v>
      </c>
      <c r="I50" s="11"/>
      <c r="J50" s="14">
        <v>0</v>
      </c>
      <c r="K50" s="11"/>
      <c r="L50" s="14">
        <v>2800000</v>
      </c>
      <c r="M50" s="11"/>
      <c r="N50" s="14">
        <v>1546909965</v>
      </c>
      <c r="O50" s="11"/>
      <c r="P50" s="14">
        <v>0</v>
      </c>
      <c r="Q50" s="11"/>
      <c r="R50" s="14">
        <v>0</v>
      </c>
      <c r="S50" s="11"/>
      <c r="T50" s="14">
        <v>2800000</v>
      </c>
      <c r="U50" s="11"/>
      <c r="V50" s="14">
        <v>576</v>
      </c>
      <c r="W50" s="11"/>
      <c r="X50" s="14">
        <v>1546909965</v>
      </c>
      <c r="Y50" s="11"/>
      <c r="Z50" s="14">
        <v>1600333056</v>
      </c>
      <c r="AA50" s="11"/>
      <c r="AB50" s="15">
        <f t="shared" si="0"/>
        <v>1.3753750426301283E-2</v>
      </c>
    </row>
    <row r="51" spans="1:28" ht="21.75" customHeight="1">
      <c r="A51" s="38" t="s">
        <v>61</v>
      </c>
      <c r="B51" s="38"/>
      <c r="C51" s="38"/>
      <c r="E51" s="35">
        <v>0</v>
      </c>
      <c r="F51" s="35"/>
      <c r="G51" s="11"/>
      <c r="H51" s="14">
        <v>0</v>
      </c>
      <c r="I51" s="11"/>
      <c r="J51" s="14">
        <v>0</v>
      </c>
      <c r="K51" s="11"/>
      <c r="L51" s="14">
        <v>800000</v>
      </c>
      <c r="M51" s="11"/>
      <c r="N51" s="14">
        <v>2420430884</v>
      </c>
      <c r="O51" s="11"/>
      <c r="P51" s="14">
        <v>0</v>
      </c>
      <c r="Q51" s="11"/>
      <c r="R51" s="14">
        <v>0</v>
      </c>
      <c r="S51" s="11"/>
      <c r="T51" s="14">
        <v>800000</v>
      </c>
      <c r="U51" s="11"/>
      <c r="V51" s="14">
        <v>3700</v>
      </c>
      <c r="W51" s="11"/>
      <c r="X51" s="14">
        <v>2420430884</v>
      </c>
      <c r="Y51" s="11"/>
      <c r="Z51" s="14">
        <v>2937119200</v>
      </c>
      <c r="AA51" s="11"/>
      <c r="AB51" s="15">
        <f t="shared" si="0"/>
        <v>2.5242498302239454E-2</v>
      </c>
    </row>
    <row r="52" spans="1:28" ht="21.75" customHeight="1">
      <c r="A52" s="38" t="s">
        <v>62</v>
      </c>
      <c r="B52" s="38"/>
      <c r="C52" s="38"/>
      <c r="E52" s="35">
        <v>0</v>
      </c>
      <c r="F52" s="35"/>
      <c r="G52" s="11"/>
      <c r="H52" s="14">
        <v>0</v>
      </c>
      <c r="I52" s="11"/>
      <c r="J52" s="14">
        <v>0</v>
      </c>
      <c r="K52" s="11"/>
      <c r="L52" s="14">
        <v>585000</v>
      </c>
      <c r="M52" s="11"/>
      <c r="N52" s="14">
        <v>4475351625</v>
      </c>
      <c r="O52" s="11"/>
      <c r="P52" s="14">
        <v>0</v>
      </c>
      <c r="Q52" s="11"/>
      <c r="R52" s="14">
        <v>0</v>
      </c>
      <c r="S52" s="11"/>
      <c r="T52" s="14">
        <v>585000</v>
      </c>
      <c r="U52" s="11"/>
      <c r="V52" s="14">
        <v>6601</v>
      </c>
      <c r="W52" s="11"/>
      <c r="X52" s="14">
        <v>4475351625</v>
      </c>
      <c r="Y52" s="11"/>
      <c r="Z52" s="14">
        <v>3831734947.9499998</v>
      </c>
      <c r="AA52" s="11"/>
      <c r="AB52" s="15">
        <f t="shared" si="0"/>
        <v>3.2931098921099106E-2</v>
      </c>
    </row>
    <row r="53" spans="1:28" ht="21.75" customHeight="1">
      <c r="A53" s="38" t="s">
        <v>63</v>
      </c>
      <c r="B53" s="38"/>
      <c r="C53" s="38"/>
      <c r="E53" s="35">
        <v>0</v>
      </c>
      <c r="F53" s="35"/>
      <c r="G53" s="11"/>
      <c r="H53" s="14">
        <v>0</v>
      </c>
      <c r="I53" s="11"/>
      <c r="J53" s="14">
        <v>0</v>
      </c>
      <c r="K53" s="11"/>
      <c r="L53" s="14">
        <v>800000</v>
      </c>
      <c r="M53" s="11"/>
      <c r="N53" s="14">
        <v>5480561398</v>
      </c>
      <c r="O53" s="11"/>
      <c r="P53" s="14">
        <v>0</v>
      </c>
      <c r="Q53" s="11"/>
      <c r="R53" s="14">
        <v>0</v>
      </c>
      <c r="S53" s="11"/>
      <c r="T53" s="14">
        <v>800000</v>
      </c>
      <c r="U53" s="11"/>
      <c r="V53" s="14">
        <v>10190</v>
      </c>
      <c r="W53" s="11"/>
      <c r="X53" s="14">
        <v>5480561398</v>
      </c>
      <c r="Y53" s="11"/>
      <c r="Z53" s="14">
        <v>8088985040</v>
      </c>
      <c r="AA53" s="11"/>
      <c r="AB53" s="15">
        <f t="shared" si="0"/>
        <v>6.9519204783735147E-2</v>
      </c>
    </row>
    <row r="54" spans="1:28" ht="21.75" customHeight="1">
      <c r="A54" s="38" t="s">
        <v>64</v>
      </c>
      <c r="B54" s="38"/>
      <c r="C54" s="38"/>
      <c r="E54" s="35">
        <v>0</v>
      </c>
      <c r="F54" s="35"/>
      <c r="G54" s="11"/>
      <c r="H54" s="14">
        <v>0</v>
      </c>
      <c r="I54" s="11"/>
      <c r="J54" s="14">
        <v>0</v>
      </c>
      <c r="K54" s="11"/>
      <c r="L54" s="14">
        <v>400000</v>
      </c>
      <c r="M54" s="11"/>
      <c r="N54" s="14">
        <v>1921505284</v>
      </c>
      <c r="O54" s="11"/>
      <c r="P54" s="14">
        <v>0</v>
      </c>
      <c r="Q54" s="11"/>
      <c r="R54" s="14">
        <v>0</v>
      </c>
      <c r="S54" s="11"/>
      <c r="T54" s="14">
        <v>400000</v>
      </c>
      <c r="U54" s="11"/>
      <c r="V54" s="14">
        <v>6600</v>
      </c>
      <c r="W54" s="11"/>
      <c r="X54" s="14">
        <v>1921505284</v>
      </c>
      <c r="Y54" s="11"/>
      <c r="Z54" s="14">
        <v>2619592800</v>
      </c>
      <c r="AA54" s="11"/>
      <c r="AB54" s="15">
        <f t="shared" si="0"/>
        <v>2.2513579566862216E-2</v>
      </c>
    </row>
    <row r="55" spans="1:28" ht="21.75" customHeight="1">
      <c r="A55" s="38" t="s">
        <v>65</v>
      </c>
      <c r="B55" s="38"/>
      <c r="C55" s="38"/>
      <c r="E55" s="35">
        <v>0</v>
      </c>
      <c r="F55" s="35"/>
      <c r="G55" s="11"/>
      <c r="H55" s="14">
        <v>0</v>
      </c>
      <c r="I55" s="11"/>
      <c r="J55" s="14">
        <v>0</v>
      </c>
      <c r="K55" s="11"/>
      <c r="L55" s="14">
        <v>438000</v>
      </c>
      <c r="M55" s="11"/>
      <c r="N55" s="14">
        <v>10583709534</v>
      </c>
      <c r="O55" s="11"/>
      <c r="P55" s="14">
        <v>0</v>
      </c>
      <c r="Q55" s="11"/>
      <c r="R55" s="14">
        <v>0</v>
      </c>
      <c r="S55" s="11"/>
      <c r="T55" s="14">
        <v>438000</v>
      </c>
      <c r="U55" s="11"/>
      <c r="V55" s="14">
        <v>29100</v>
      </c>
      <c r="W55" s="11"/>
      <c r="X55" s="14">
        <v>10583709534</v>
      </c>
      <c r="Y55" s="11"/>
      <c r="Z55" s="14">
        <v>12647274966</v>
      </c>
      <c r="AA55" s="11"/>
      <c r="AB55" s="15">
        <f t="shared" si="0"/>
        <v>0.10869453880428502</v>
      </c>
    </row>
    <row r="56" spans="1:28" ht="21.75" customHeight="1">
      <c r="A56" s="38" t="s">
        <v>66</v>
      </c>
      <c r="B56" s="38"/>
      <c r="C56" s="38"/>
      <c r="E56" s="35">
        <v>0</v>
      </c>
      <c r="F56" s="35"/>
      <c r="G56" s="11"/>
      <c r="H56" s="14">
        <v>0</v>
      </c>
      <c r="I56" s="11"/>
      <c r="J56" s="14">
        <v>0</v>
      </c>
      <c r="K56" s="11"/>
      <c r="L56" s="14">
        <v>15867048</v>
      </c>
      <c r="M56" s="11"/>
      <c r="N56" s="14">
        <v>0</v>
      </c>
      <c r="O56" s="11"/>
      <c r="P56" s="14">
        <v>0</v>
      </c>
      <c r="Q56" s="11"/>
      <c r="R56" s="14">
        <v>0</v>
      </c>
      <c r="S56" s="11"/>
      <c r="T56" s="14">
        <v>15867048</v>
      </c>
      <c r="U56" s="11"/>
      <c r="V56" s="14">
        <v>4030</v>
      </c>
      <c r="W56" s="11"/>
      <c r="X56" s="14">
        <v>67720560864</v>
      </c>
      <c r="Y56" s="11"/>
      <c r="Z56" s="14">
        <v>63449914747.408798</v>
      </c>
      <c r="AA56" s="11"/>
      <c r="AB56" s="15">
        <f t="shared" si="0"/>
        <v>0.54530792120684268</v>
      </c>
    </row>
    <row r="57" spans="1:28" ht="21.75" customHeight="1">
      <c r="A57" s="34" t="s">
        <v>67</v>
      </c>
      <c r="B57" s="34"/>
      <c r="C57" s="34"/>
      <c r="D57" s="8"/>
      <c r="E57" s="35">
        <v>0</v>
      </c>
      <c r="F57" s="36"/>
      <c r="G57" s="11"/>
      <c r="H57" s="16">
        <v>0</v>
      </c>
      <c r="I57" s="11"/>
      <c r="J57" s="16">
        <v>0</v>
      </c>
      <c r="K57" s="11"/>
      <c r="L57" s="21">
        <v>400000</v>
      </c>
      <c r="M57" s="11"/>
      <c r="N57" s="16">
        <v>2859540681</v>
      </c>
      <c r="O57" s="11"/>
      <c r="P57" s="21">
        <v>0</v>
      </c>
      <c r="Q57" s="11"/>
      <c r="R57" s="16">
        <v>0</v>
      </c>
      <c r="S57" s="11"/>
      <c r="T57" s="21">
        <v>400000</v>
      </c>
      <c r="U57" s="11"/>
      <c r="V57" s="21">
        <v>11710</v>
      </c>
      <c r="W57" s="11"/>
      <c r="X57" s="16">
        <v>2859540681</v>
      </c>
      <c r="Y57" s="11"/>
      <c r="Z57" s="16">
        <f>4647792680-15</f>
        <v>4647792665</v>
      </c>
      <c r="AA57" s="11"/>
      <c r="AB57" s="17">
        <f t="shared" si="0"/>
        <v>3.9944547860169752E-2</v>
      </c>
    </row>
    <row r="58" spans="1:28" ht="21.75" customHeight="1">
      <c r="A58" s="37" t="s">
        <v>68</v>
      </c>
      <c r="B58" s="37"/>
      <c r="C58" s="37"/>
      <c r="D58" s="37"/>
      <c r="E58" s="11"/>
      <c r="F58" s="21"/>
      <c r="G58" s="11"/>
      <c r="H58" s="18">
        <v>6303732697868</v>
      </c>
      <c r="I58" s="11"/>
      <c r="J58" s="18">
        <f>SUM(J9:J57)</f>
        <v>7560565772441.6504</v>
      </c>
      <c r="K58" s="11"/>
      <c r="L58" s="21"/>
      <c r="M58" s="11"/>
      <c r="N58" s="18">
        <v>413613377366</v>
      </c>
      <c r="O58" s="11"/>
      <c r="P58" s="21"/>
      <c r="Q58" s="11"/>
      <c r="R58" s="18">
        <v>353382044899</v>
      </c>
      <c r="S58" s="11"/>
      <c r="T58" s="21"/>
      <c r="U58" s="11"/>
      <c r="V58" s="21"/>
      <c r="W58" s="11"/>
      <c r="X58" s="18">
        <v>6409981610457</v>
      </c>
      <c r="Y58" s="11"/>
      <c r="Z58" s="18">
        <f>SUM(Z9:Z57)</f>
        <v>11417265152598.834</v>
      </c>
      <c r="AA58" s="11"/>
      <c r="AB58" s="19">
        <f>SUM(AB9:AB57)</f>
        <v>98.123459283059972</v>
      </c>
    </row>
    <row r="60" spans="1:28">
      <c r="Z60" s="30"/>
    </row>
    <row r="61" spans="1:28">
      <c r="J61" s="30"/>
      <c r="N61" s="30"/>
      <c r="P61" s="30"/>
    </row>
    <row r="62" spans="1:28">
      <c r="J62" s="30"/>
    </row>
    <row r="63" spans="1:28">
      <c r="J63" s="30"/>
      <c r="Z63" s="30"/>
    </row>
    <row r="64" spans="1:28">
      <c r="J64" s="30"/>
    </row>
  </sheetData>
  <mergeCells count="11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C57"/>
    <mergeCell ref="E57:F57"/>
    <mergeCell ref="A58:D58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G38" sqref="G38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7" max="17" width="21.7109375" bestFit="1" customWidth="1"/>
    <col min="18" max="18" width="19.28515625" bestFit="1" customWidth="1"/>
  </cols>
  <sheetData>
    <row r="1" spans="1:1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9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9" ht="14.45" customHeight="1">
      <c r="A4" s="44" t="s">
        <v>70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9" ht="14.45" customHeight="1">
      <c r="A5" s="44" t="s">
        <v>71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9" ht="14.45" customHeight="1"/>
    <row r="7" spans="1:19" ht="14.45" customHeight="1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9" ht="14.45" customHeight="1">
      <c r="A8" s="2" t="s">
        <v>72</v>
      </c>
      <c r="C8" s="4" t="s">
        <v>13</v>
      </c>
      <c r="D8" s="3"/>
      <c r="E8" s="4" t="s">
        <v>73</v>
      </c>
      <c r="F8" s="3"/>
      <c r="G8" s="4" t="s">
        <v>74</v>
      </c>
      <c r="H8" s="3"/>
      <c r="I8" s="4" t="s">
        <v>75</v>
      </c>
      <c r="J8" s="3"/>
      <c r="K8" s="4" t="s">
        <v>76</v>
      </c>
      <c r="L8" s="3"/>
      <c r="M8" s="4" t="s">
        <v>77</v>
      </c>
    </row>
    <row r="9" spans="1:19" ht="21.75" customHeight="1">
      <c r="A9" s="5" t="s">
        <v>39</v>
      </c>
      <c r="C9" s="12">
        <v>267052810</v>
      </c>
      <c r="D9" s="11"/>
      <c r="E9" s="12">
        <v>2610</v>
      </c>
      <c r="F9" s="11"/>
      <c r="G9" s="12">
        <v>1305</v>
      </c>
      <c r="H9" s="11"/>
      <c r="I9" s="28">
        <v>-0.5</v>
      </c>
      <c r="J9" s="11"/>
      <c r="K9" s="12">
        <v>348503917050</v>
      </c>
      <c r="L9" s="11"/>
      <c r="M9" s="20" t="s">
        <v>78</v>
      </c>
      <c r="P9" s="31"/>
      <c r="Q9" s="32"/>
    </row>
    <row r="10" spans="1:19" ht="21.75" customHeight="1">
      <c r="A10" s="7" t="s">
        <v>38</v>
      </c>
      <c r="C10" s="21">
        <v>14456055</v>
      </c>
      <c r="D10" s="11"/>
      <c r="E10" s="21">
        <v>12780</v>
      </c>
      <c r="F10" s="11"/>
      <c r="G10" s="21">
        <v>3834</v>
      </c>
      <c r="H10" s="11"/>
      <c r="I10" s="29">
        <v>-0.7</v>
      </c>
      <c r="J10" s="11"/>
      <c r="K10" s="16">
        <v>55424514870</v>
      </c>
      <c r="L10" s="11"/>
      <c r="M10" s="22" t="s">
        <v>78</v>
      </c>
      <c r="Q10" s="33"/>
      <c r="R10" s="32"/>
      <c r="S10" s="33"/>
    </row>
    <row r="11" spans="1:19" ht="21.75" customHeight="1">
      <c r="A11" s="9" t="s">
        <v>68</v>
      </c>
      <c r="C11" s="21"/>
      <c r="D11" s="11"/>
      <c r="E11" s="21"/>
      <c r="F11" s="11"/>
      <c r="G11" s="21"/>
      <c r="H11" s="11"/>
      <c r="I11" s="21"/>
      <c r="J11" s="11"/>
      <c r="K11" s="18">
        <v>403928431920</v>
      </c>
      <c r="L11" s="11"/>
      <c r="M11" s="21"/>
      <c r="R11" s="30"/>
    </row>
    <row r="12" spans="1:19" ht="18.75">
      <c r="R12" s="14"/>
    </row>
    <row r="14" spans="1:19">
      <c r="R14" s="3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L10" sqref="L10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1.7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4.45" customHeight="1"/>
    <row r="5" spans="1:12" ht="14.45" customHeight="1">
      <c r="A5" s="1" t="s">
        <v>79</v>
      </c>
      <c r="B5" s="44" t="s">
        <v>80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14.45" customHeight="1">
      <c r="D6" s="2" t="s">
        <v>7</v>
      </c>
      <c r="F6" s="40" t="s">
        <v>8</v>
      </c>
      <c r="G6" s="40"/>
      <c r="H6" s="40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40" t="s">
        <v>81</v>
      </c>
      <c r="B8" s="40"/>
      <c r="D8" s="2" t="s">
        <v>82</v>
      </c>
      <c r="F8" s="2" t="s">
        <v>83</v>
      </c>
      <c r="H8" s="2" t="s">
        <v>84</v>
      </c>
      <c r="J8" s="2" t="s">
        <v>82</v>
      </c>
      <c r="L8" s="2" t="s">
        <v>18</v>
      </c>
    </row>
    <row r="9" spans="1:12" ht="21.75" customHeight="1">
      <c r="A9" s="41" t="s">
        <v>130</v>
      </c>
      <c r="B9" s="41"/>
      <c r="D9" s="12">
        <v>180248704584</v>
      </c>
      <c r="E9" s="11"/>
      <c r="F9" s="12">
        <v>588375918802</v>
      </c>
      <c r="G9" s="11"/>
      <c r="H9" s="12">
        <v>764511890086</v>
      </c>
      <c r="I9" s="11"/>
      <c r="J9" s="12">
        <v>4112733300</v>
      </c>
      <c r="K9" s="11"/>
      <c r="L9" s="13">
        <f>J9/11635612152302*100</f>
        <v>3.534608447039319E-2</v>
      </c>
    </row>
    <row r="10" spans="1:12" ht="21.75" customHeight="1">
      <c r="A10" s="37" t="s">
        <v>68</v>
      </c>
      <c r="B10" s="37"/>
      <c r="D10" s="18">
        <v>180248704584</v>
      </c>
      <c r="E10" s="11"/>
      <c r="F10" s="18">
        <v>588375918802</v>
      </c>
      <c r="G10" s="11"/>
      <c r="H10" s="18">
        <v>764511890086</v>
      </c>
      <c r="I10" s="11"/>
      <c r="J10" s="18">
        <v>4112733300</v>
      </c>
      <c r="K10" s="11"/>
      <c r="L10" s="19">
        <f>SUM(L9)</f>
        <v>3.534608447039319E-2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23" sqref="F23"/>
    </sheetView>
  </sheetViews>
  <sheetFormatPr defaultRowHeight="12.75"/>
  <cols>
    <col min="1" max="1" width="2.5703125" customWidth="1"/>
    <col min="2" max="2" width="54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/>
    <row r="5" spans="1:10" ht="29.1" customHeight="1">
      <c r="A5" s="1" t="s">
        <v>86</v>
      </c>
      <c r="B5" s="44" t="s">
        <v>87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/>
    <row r="7" spans="1:10" ht="14.45" customHeight="1">
      <c r="A7" s="40" t="s">
        <v>88</v>
      </c>
      <c r="B7" s="40"/>
      <c r="D7" s="2" t="s">
        <v>89</v>
      </c>
      <c r="F7" s="2" t="s">
        <v>82</v>
      </c>
      <c r="H7" s="2" t="s">
        <v>90</v>
      </c>
      <c r="J7" s="2" t="s">
        <v>91</v>
      </c>
    </row>
    <row r="8" spans="1:10" ht="21.75" customHeight="1">
      <c r="A8" s="41" t="s">
        <v>92</v>
      </c>
      <c r="B8" s="41"/>
      <c r="D8" s="20" t="s">
        <v>93</v>
      </c>
      <c r="F8" s="12">
        <f>'درآمد سرمایه گذاری در سهام'!J58</f>
        <v>3952748174646</v>
      </c>
      <c r="G8" s="11"/>
      <c r="H8" s="13">
        <f>F8/F13*100</f>
        <v>99.948716754075619</v>
      </c>
      <c r="I8" s="11"/>
      <c r="J8" s="13">
        <f>F8/11635612152302*100</f>
        <v>33.971123503493409</v>
      </c>
    </row>
    <row r="9" spans="1:10" ht="21.75" customHeight="1">
      <c r="A9" s="38" t="s">
        <v>94</v>
      </c>
      <c r="B9" s="38"/>
      <c r="D9" s="24" t="s">
        <v>95</v>
      </c>
      <c r="F9" s="14">
        <v>0</v>
      </c>
      <c r="G9" s="11"/>
      <c r="H9" s="15">
        <v>0</v>
      </c>
      <c r="I9" s="11"/>
      <c r="J9" s="15">
        <v>0</v>
      </c>
    </row>
    <row r="10" spans="1:10" ht="21.75" customHeight="1">
      <c r="A10" s="38" t="s">
        <v>96</v>
      </c>
      <c r="B10" s="38"/>
      <c r="D10" s="24" t="s">
        <v>97</v>
      </c>
      <c r="F10" s="14">
        <v>0</v>
      </c>
      <c r="G10" s="11"/>
      <c r="H10" s="15">
        <v>0</v>
      </c>
      <c r="I10" s="11"/>
      <c r="J10" s="15">
        <v>0</v>
      </c>
    </row>
    <row r="11" spans="1:10" ht="21.75" customHeight="1">
      <c r="A11" s="38" t="s">
        <v>98</v>
      </c>
      <c r="B11" s="38"/>
      <c r="D11" s="24" t="s">
        <v>99</v>
      </c>
      <c r="F11" s="14">
        <v>0</v>
      </c>
      <c r="G11" s="11"/>
      <c r="H11" s="15">
        <v>0</v>
      </c>
      <c r="I11" s="11"/>
      <c r="J11" s="15">
        <v>0</v>
      </c>
    </row>
    <row r="12" spans="1:10" ht="21.75" customHeight="1">
      <c r="A12" s="34" t="s">
        <v>100</v>
      </c>
      <c r="B12" s="34"/>
      <c r="D12" s="22" t="s">
        <v>101</v>
      </c>
      <c r="F12" s="16">
        <f>'سایر درآمدها'!D11</f>
        <v>2028137662</v>
      </c>
      <c r="G12" s="11"/>
      <c r="H12" s="17">
        <f>F12/F13*100</f>
        <v>5.1283245924379044E-2</v>
      </c>
      <c r="I12" s="11"/>
      <c r="J12" s="17">
        <f>F12/11635612152302*100</f>
        <v>1.7430433701752009E-2</v>
      </c>
    </row>
    <row r="13" spans="1:10" ht="21.75" customHeight="1">
      <c r="A13" s="37" t="s">
        <v>68</v>
      </c>
      <c r="B13" s="37"/>
      <c r="D13" s="25"/>
      <c r="F13" s="18">
        <f>SUM(F8:F12)</f>
        <v>3954776312308</v>
      </c>
      <c r="G13" s="11"/>
      <c r="H13" s="19">
        <v>99.82</v>
      </c>
      <c r="I13" s="11"/>
      <c r="J13" s="19">
        <f>SUM(J8:J12)</f>
        <v>33.988553937195164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2"/>
  <sheetViews>
    <sheetView rightToLeft="1" topLeftCell="A37" workbookViewId="0">
      <selection activeCell="W65" sqref="W65"/>
    </sheetView>
  </sheetViews>
  <sheetFormatPr defaultRowHeight="12.75"/>
  <cols>
    <col min="1" max="1" width="5.140625" customWidth="1"/>
    <col min="2" max="2" width="26.42578125" customWidth="1"/>
    <col min="3" max="3" width="1.28515625" customWidth="1"/>
    <col min="4" max="4" width="16" bestFit="1" customWidth="1"/>
    <col min="5" max="5" width="1.28515625" customWidth="1"/>
    <col min="6" max="6" width="17.5703125" bestFit="1" customWidth="1"/>
    <col min="7" max="7" width="1.28515625" customWidth="1"/>
    <col min="8" max="8" width="15" bestFit="1" customWidth="1"/>
    <col min="9" max="9" width="1.28515625" customWidth="1"/>
    <col min="10" max="10" width="17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7.5703125" bestFit="1" customWidth="1"/>
    <col min="18" max="18" width="1.28515625" customWidth="1"/>
    <col min="19" max="19" width="1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/>
    <row r="5" spans="1:23" ht="14.45" customHeight="1">
      <c r="A5" s="1" t="s">
        <v>102</v>
      </c>
      <c r="B5" s="44" t="s">
        <v>103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14.45" customHeight="1">
      <c r="D6" s="40" t="s">
        <v>104</v>
      </c>
      <c r="E6" s="40"/>
      <c r="F6" s="40"/>
      <c r="G6" s="40"/>
      <c r="H6" s="40"/>
      <c r="I6" s="40"/>
      <c r="J6" s="40"/>
      <c r="K6" s="40"/>
      <c r="L6" s="40"/>
      <c r="N6" s="40" t="s">
        <v>105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>
      <c r="D7" s="3"/>
      <c r="E7" s="3"/>
      <c r="F7" s="3"/>
      <c r="G7" s="3"/>
      <c r="H7" s="3"/>
      <c r="I7" s="3"/>
      <c r="J7" s="39" t="s">
        <v>68</v>
      </c>
      <c r="K7" s="39"/>
      <c r="L7" s="39"/>
      <c r="N7" s="3"/>
      <c r="O7" s="3"/>
      <c r="P7" s="3"/>
      <c r="Q7" s="3"/>
      <c r="R7" s="3"/>
      <c r="S7" s="3"/>
      <c r="T7" s="3"/>
      <c r="U7" s="39" t="s">
        <v>68</v>
      </c>
      <c r="V7" s="39"/>
      <c r="W7" s="39"/>
    </row>
    <row r="8" spans="1:23" ht="24.75" customHeight="1">
      <c r="A8" s="40" t="s">
        <v>106</v>
      </c>
      <c r="B8" s="40"/>
      <c r="D8" s="2" t="s">
        <v>107</v>
      </c>
      <c r="F8" s="2" t="s">
        <v>108</v>
      </c>
      <c r="H8" s="2" t="s">
        <v>109</v>
      </c>
      <c r="J8" s="4" t="s">
        <v>82</v>
      </c>
      <c r="K8" s="3"/>
      <c r="L8" s="4" t="s">
        <v>90</v>
      </c>
      <c r="N8" s="2" t="s">
        <v>107</v>
      </c>
      <c r="P8" s="40" t="s">
        <v>108</v>
      </c>
      <c r="Q8" s="40"/>
      <c r="S8" s="2" t="s">
        <v>109</v>
      </c>
      <c r="U8" s="4" t="s">
        <v>82</v>
      </c>
      <c r="V8" s="3"/>
      <c r="W8" s="4" t="s">
        <v>90</v>
      </c>
    </row>
    <row r="9" spans="1:23" ht="21.75" customHeight="1">
      <c r="A9" s="41" t="s">
        <v>31</v>
      </c>
      <c r="B9" s="41"/>
      <c r="D9" s="12">
        <v>0</v>
      </c>
      <c r="E9" s="11"/>
      <c r="F9" s="12">
        <v>58597127585</v>
      </c>
      <c r="G9" s="11"/>
      <c r="H9" s="12">
        <v>29304053196</v>
      </c>
      <c r="I9" s="11"/>
      <c r="J9" s="12">
        <f>D9+F9+H9</f>
        <v>87901180781</v>
      </c>
      <c r="K9" s="11"/>
      <c r="L9" s="13">
        <f>J9/درآمد!$F$13*100</f>
        <v>2.2226587255374004</v>
      </c>
      <c r="M9" s="11"/>
      <c r="N9" s="12">
        <v>0</v>
      </c>
      <c r="O9" s="11"/>
      <c r="P9" s="42">
        <v>58597127585</v>
      </c>
      <c r="Q9" s="42"/>
      <c r="R9" s="11"/>
      <c r="S9" s="12">
        <v>29304053196</v>
      </c>
      <c r="T9" s="11"/>
      <c r="U9" s="12">
        <f>N9+P9+S9</f>
        <v>87901180781</v>
      </c>
      <c r="V9" s="11"/>
      <c r="W9" s="13">
        <f>U9/درآمد!$F$13*100</f>
        <v>2.2226587255374004</v>
      </c>
    </row>
    <row r="10" spans="1:23" ht="21.75" customHeight="1">
      <c r="A10" s="38" t="s">
        <v>32</v>
      </c>
      <c r="B10" s="38"/>
      <c r="D10" s="14">
        <v>0</v>
      </c>
      <c r="E10" s="11"/>
      <c r="F10" s="14">
        <v>67235521881</v>
      </c>
      <c r="G10" s="11"/>
      <c r="H10" s="14">
        <v>11989797293</v>
      </c>
      <c r="I10" s="11"/>
      <c r="J10" s="14">
        <f t="shared" ref="J10:J57" si="0">D10+F10+H10</f>
        <v>79225319174</v>
      </c>
      <c r="K10" s="11"/>
      <c r="L10" s="15">
        <f>J10/درآمد!$F$13*100</f>
        <v>2.0032819284225014</v>
      </c>
      <c r="M10" s="11"/>
      <c r="N10" s="14">
        <v>0</v>
      </c>
      <c r="O10" s="11"/>
      <c r="P10" s="35">
        <v>67235521881</v>
      </c>
      <c r="Q10" s="35"/>
      <c r="R10" s="11"/>
      <c r="S10" s="14">
        <v>11989797293</v>
      </c>
      <c r="T10" s="11"/>
      <c r="U10" s="14">
        <f t="shared" ref="U10:U57" si="1">N10+P10+S10</f>
        <v>79225319174</v>
      </c>
      <c r="V10" s="11"/>
      <c r="W10" s="15">
        <f>U10/درآمد!$F$13*100</f>
        <v>2.0032819284225014</v>
      </c>
    </row>
    <row r="11" spans="1:23" ht="21.75" customHeight="1">
      <c r="A11" s="38" t="s">
        <v>42</v>
      </c>
      <c r="B11" s="38"/>
      <c r="D11" s="14">
        <v>0</v>
      </c>
      <c r="E11" s="11"/>
      <c r="F11" s="14">
        <v>0</v>
      </c>
      <c r="G11" s="11"/>
      <c r="H11" s="14">
        <v>443206519</v>
      </c>
      <c r="I11" s="11"/>
      <c r="J11" s="14">
        <f t="shared" si="0"/>
        <v>443206519</v>
      </c>
      <c r="K11" s="11"/>
      <c r="L11" s="15">
        <f>J11/درآمد!$F$13*100</f>
        <v>1.1206866937597933E-2</v>
      </c>
      <c r="M11" s="11"/>
      <c r="N11" s="14">
        <v>0</v>
      </c>
      <c r="O11" s="11"/>
      <c r="P11" s="35">
        <v>0</v>
      </c>
      <c r="Q11" s="35"/>
      <c r="R11" s="11"/>
      <c r="S11" s="14">
        <v>443206519</v>
      </c>
      <c r="T11" s="11"/>
      <c r="U11" s="14">
        <f t="shared" si="1"/>
        <v>443206519</v>
      </c>
      <c r="V11" s="11"/>
      <c r="W11" s="15">
        <f>U11/درآمد!$F$13*100</f>
        <v>1.1206866937597933E-2</v>
      </c>
    </row>
    <row r="12" spans="1:23" ht="21.75" customHeight="1">
      <c r="A12" s="38" t="s">
        <v>46</v>
      </c>
      <c r="B12" s="38"/>
      <c r="D12" s="14">
        <v>0</v>
      </c>
      <c r="E12" s="11"/>
      <c r="F12" s="14">
        <v>0</v>
      </c>
      <c r="G12" s="11"/>
      <c r="H12" s="14">
        <v>91983471</v>
      </c>
      <c r="I12" s="11"/>
      <c r="J12" s="14">
        <f t="shared" si="0"/>
        <v>91983471</v>
      </c>
      <c r="K12" s="11"/>
      <c r="L12" s="15">
        <f>J12/درآمد!$F$13*100</f>
        <v>2.3258830269042101E-3</v>
      </c>
      <c r="M12" s="11"/>
      <c r="N12" s="14">
        <v>0</v>
      </c>
      <c r="O12" s="11"/>
      <c r="P12" s="35">
        <v>0</v>
      </c>
      <c r="Q12" s="35"/>
      <c r="R12" s="11"/>
      <c r="S12" s="14">
        <v>91983471</v>
      </c>
      <c r="T12" s="11"/>
      <c r="U12" s="14">
        <f t="shared" si="1"/>
        <v>91983471</v>
      </c>
      <c r="V12" s="11"/>
      <c r="W12" s="15">
        <f>U12/درآمد!$F$13*100</f>
        <v>2.3258830269042101E-3</v>
      </c>
    </row>
    <row r="13" spans="1:23" ht="21.75" customHeight="1">
      <c r="A13" s="38" t="s">
        <v>53</v>
      </c>
      <c r="B13" s="38"/>
      <c r="D13" s="14">
        <v>0</v>
      </c>
      <c r="E13" s="11"/>
      <c r="F13" s="14">
        <v>0</v>
      </c>
      <c r="G13" s="11"/>
      <c r="H13" s="14">
        <v>2084704740</v>
      </c>
      <c r="I13" s="11"/>
      <c r="J13" s="14">
        <f t="shared" si="0"/>
        <v>2084704740</v>
      </c>
      <c r="K13" s="11"/>
      <c r="L13" s="15">
        <f>J13/درآمد!$F$13*100</f>
        <v>5.271359428122422E-2</v>
      </c>
      <c r="M13" s="11"/>
      <c r="N13" s="14">
        <v>0</v>
      </c>
      <c r="O13" s="11"/>
      <c r="P13" s="35">
        <v>0</v>
      </c>
      <c r="Q13" s="35"/>
      <c r="R13" s="11"/>
      <c r="S13" s="14">
        <v>2084704740</v>
      </c>
      <c r="T13" s="11"/>
      <c r="U13" s="14">
        <f t="shared" si="1"/>
        <v>2084704740</v>
      </c>
      <c r="V13" s="11"/>
      <c r="W13" s="15">
        <f>U13/درآمد!$F$13*100</f>
        <v>5.271359428122422E-2</v>
      </c>
    </row>
    <row r="14" spans="1:23" ht="21.75" customHeight="1">
      <c r="A14" s="38" t="s">
        <v>28</v>
      </c>
      <c r="B14" s="38"/>
      <c r="D14" s="14">
        <v>0</v>
      </c>
      <c r="E14" s="11"/>
      <c r="F14" s="14">
        <v>0</v>
      </c>
      <c r="G14" s="11"/>
      <c r="H14" s="14">
        <v>16259818317</v>
      </c>
      <c r="I14" s="11"/>
      <c r="J14" s="14">
        <f t="shared" si="0"/>
        <v>16259818317</v>
      </c>
      <c r="K14" s="11"/>
      <c r="L14" s="15">
        <f>J14/درآمد!$F$13*100</f>
        <v>0.41114381782849307</v>
      </c>
      <c r="M14" s="11"/>
      <c r="N14" s="14">
        <v>0</v>
      </c>
      <c r="O14" s="11"/>
      <c r="P14" s="35">
        <v>0</v>
      </c>
      <c r="Q14" s="35"/>
      <c r="R14" s="11"/>
      <c r="S14" s="14">
        <v>16259818317</v>
      </c>
      <c r="T14" s="11"/>
      <c r="U14" s="14">
        <f t="shared" si="1"/>
        <v>16259818317</v>
      </c>
      <c r="V14" s="11"/>
      <c r="W14" s="15">
        <f>U14/درآمد!$F$13*100</f>
        <v>0.41114381782849307</v>
      </c>
    </row>
    <row r="15" spans="1:23" ht="21.75" customHeight="1">
      <c r="A15" s="38" t="s">
        <v>30</v>
      </c>
      <c r="B15" s="38"/>
      <c r="D15" s="14">
        <v>0</v>
      </c>
      <c r="E15" s="11"/>
      <c r="F15" s="14">
        <v>0</v>
      </c>
      <c r="G15" s="11"/>
      <c r="H15" s="14">
        <v>5878009268</v>
      </c>
      <c r="I15" s="11"/>
      <c r="J15" s="14">
        <f t="shared" si="0"/>
        <v>5878009268</v>
      </c>
      <c r="K15" s="11"/>
      <c r="L15" s="15">
        <f>J15/درآمد!$F$13*100</f>
        <v>0.14863063808960678</v>
      </c>
      <c r="M15" s="11"/>
      <c r="N15" s="14">
        <v>0</v>
      </c>
      <c r="O15" s="11"/>
      <c r="P15" s="35">
        <v>0</v>
      </c>
      <c r="Q15" s="35"/>
      <c r="R15" s="11"/>
      <c r="S15" s="14">
        <v>5878009268</v>
      </c>
      <c r="T15" s="11"/>
      <c r="U15" s="14">
        <f t="shared" si="1"/>
        <v>5878009268</v>
      </c>
      <c r="V15" s="11"/>
      <c r="W15" s="15">
        <f>U15/درآمد!$F$13*100</f>
        <v>0.14863063808960678</v>
      </c>
    </row>
    <row r="16" spans="1:23" ht="21.75" customHeight="1">
      <c r="A16" s="38" t="s">
        <v>51</v>
      </c>
      <c r="B16" s="38"/>
      <c r="D16" s="14">
        <v>0</v>
      </c>
      <c r="E16" s="11"/>
      <c r="F16" s="14">
        <v>0</v>
      </c>
      <c r="G16" s="11"/>
      <c r="H16" s="14">
        <v>2051855628</v>
      </c>
      <c r="I16" s="11"/>
      <c r="J16" s="14">
        <f t="shared" si="0"/>
        <v>2051855628</v>
      </c>
      <c r="K16" s="11"/>
      <c r="L16" s="15">
        <f>J16/درآمد!$F$13*100</f>
        <v>5.1882975570937934E-2</v>
      </c>
      <c r="M16" s="11"/>
      <c r="N16" s="14">
        <v>0</v>
      </c>
      <c r="O16" s="11"/>
      <c r="P16" s="35">
        <v>0</v>
      </c>
      <c r="Q16" s="35"/>
      <c r="R16" s="11"/>
      <c r="S16" s="14">
        <v>2051855628</v>
      </c>
      <c r="T16" s="11"/>
      <c r="U16" s="14">
        <f t="shared" si="1"/>
        <v>2051855628</v>
      </c>
      <c r="V16" s="11"/>
      <c r="W16" s="15">
        <f>U16/درآمد!$F$13*100</f>
        <v>5.1882975570937934E-2</v>
      </c>
    </row>
    <row r="17" spans="1:23" ht="21.75" customHeight="1">
      <c r="A17" s="38" t="s">
        <v>36</v>
      </c>
      <c r="B17" s="38"/>
      <c r="D17" s="14">
        <v>44655631979</v>
      </c>
      <c r="E17" s="11"/>
      <c r="F17" s="14">
        <v>61919303453</v>
      </c>
      <c r="G17" s="11"/>
      <c r="H17" s="14">
        <v>0</v>
      </c>
      <c r="I17" s="11"/>
      <c r="J17" s="14">
        <f t="shared" si="0"/>
        <v>106574935432</v>
      </c>
      <c r="K17" s="11"/>
      <c r="L17" s="15">
        <f>J17/درآمد!$F$13*100</f>
        <v>2.6948410482868264</v>
      </c>
      <c r="M17" s="11"/>
      <c r="N17" s="14">
        <v>44655631979</v>
      </c>
      <c r="O17" s="11"/>
      <c r="P17" s="35">
        <v>61919303453</v>
      </c>
      <c r="Q17" s="35"/>
      <c r="R17" s="11"/>
      <c r="S17" s="14">
        <v>0</v>
      </c>
      <c r="T17" s="11"/>
      <c r="U17" s="14">
        <f t="shared" si="1"/>
        <v>106574935432</v>
      </c>
      <c r="V17" s="11"/>
      <c r="W17" s="15">
        <f>U17/درآمد!$F$13*100</f>
        <v>2.6948410482868264</v>
      </c>
    </row>
    <row r="18" spans="1:23" ht="21.75" customHeight="1">
      <c r="A18" s="38" t="s">
        <v>35</v>
      </c>
      <c r="B18" s="38"/>
      <c r="D18" s="14">
        <v>69414935324</v>
      </c>
      <c r="E18" s="11"/>
      <c r="F18" s="14">
        <v>115085518925</v>
      </c>
      <c r="G18" s="11"/>
      <c r="H18" s="14">
        <v>0</v>
      </c>
      <c r="I18" s="11"/>
      <c r="J18" s="14">
        <f t="shared" si="0"/>
        <v>184500454249</v>
      </c>
      <c r="K18" s="11"/>
      <c r="L18" s="15">
        <f>J18/درآمد!$F$13*100</f>
        <v>4.6652563806150109</v>
      </c>
      <c r="M18" s="11"/>
      <c r="N18" s="14">
        <v>69414935324</v>
      </c>
      <c r="O18" s="11"/>
      <c r="P18" s="35">
        <v>115085518925</v>
      </c>
      <c r="Q18" s="35"/>
      <c r="R18" s="11"/>
      <c r="S18" s="14">
        <v>0</v>
      </c>
      <c r="T18" s="11"/>
      <c r="U18" s="14">
        <f t="shared" si="1"/>
        <v>184500454249</v>
      </c>
      <c r="V18" s="11"/>
      <c r="W18" s="15">
        <f>U18/درآمد!$F$13*100</f>
        <v>4.6652563806150109</v>
      </c>
    </row>
    <row r="19" spans="1:23" ht="21.75" customHeight="1">
      <c r="A19" s="38" t="s">
        <v>43</v>
      </c>
      <c r="B19" s="38"/>
      <c r="D19" s="14">
        <v>25083506512</v>
      </c>
      <c r="E19" s="11"/>
      <c r="F19" s="14">
        <v>98809952749</v>
      </c>
      <c r="G19" s="11"/>
      <c r="H19" s="14">
        <v>0</v>
      </c>
      <c r="I19" s="11"/>
      <c r="J19" s="14">
        <f t="shared" si="0"/>
        <v>123893459261</v>
      </c>
      <c r="K19" s="11"/>
      <c r="L19" s="15">
        <f>J19/درآمد!$F$13*100</f>
        <v>3.1327551668452269</v>
      </c>
      <c r="M19" s="11"/>
      <c r="N19" s="14">
        <v>25083506512</v>
      </c>
      <c r="O19" s="11"/>
      <c r="P19" s="35">
        <v>98809952749</v>
      </c>
      <c r="Q19" s="35"/>
      <c r="R19" s="11"/>
      <c r="S19" s="14">
        <v>0</v>
      </c>
      <c r="T19" s="11"/>
      <c r="U19" s="14">
        <f t="shared" si="1"/>
        <v>123893459261</v>
      </c>
      <c r="V19" s="11"/>
      <c r="W19" s="15">
        <f>U19/درآمد!$F$13*100</f>
        <v>3.1327551668452269</v>
      </c>
    </row>
    <row r="20" spans="1:23" ht="21.75" customHeight="1">
      <c r="A20" s="38" t="s">
        <v>37</v>
      </c>
      <c r="B20" s="38"/>
      <c r="D20" s="14">
        <f>17126055974-2833</f>
        <v>17126053141</v>
      </c>
      <c r="E20" s="11"/>
      <c r="F20" s="14">
        <v>104726303051</v>
      </c>
      <c r="G20" s="11"/>
      <c r="H20" s="14">
        <v>0</v>
      </c>
      <c r="I20" s="11"/>
      <c r="J20" s="14">
        <f t="shared" si="0"/>
        <v>121852356192</v>
      </c>
      <c r="K20" s="11"/>
      <c r="L20" s="15">
        <f>J20/درآمد!$F$13*100</f>
        <v>3.0811440791928679</v>
      </c>
      <c r="M20" s="11"/>
      <c r="N20" s="14">
        <f>17126055974-2833</f>
        <v>17126053141</v>
      </c>
      <c r="O20" s="11"/>
      <c r="P20" s="35">
        <v>104726303051</v>
      </c>
      <c r="Q20" s="35"/>
      <c r="R20" s="11"/>
      <c r="S20" s="14">
        <v>0</v>
      </c>
      <c r="T20" s="11"/>
      <c r="U20" s="14">
        <f t="shared" si="1"/>
        <v>121852356192</v>
      </c>
      <c r="V20" s="11"/>
      <c r="W20" s="15">
        <f>U20/درآمد!$F$13*100</f>
        <v>3.0811440791928679</v>
      </c>
    </row>
    <row r="21" spans="1:23" ht="21.75" customHeight="1">
      <c r="A21" s="38" t="s">
        <v>26</v>
      </c>
      <c r="B21" s="38"/>
      <c r="D21" s="14">
        <v>0</v>
      </c>
      <c r="E21" s="11"/>
      <c r="F21" s="14">
        <v>52570692685</v>
      </c>
      <c r="G21" s="11"/>
      <c r="H21" s="14">
        <v>0</v>
      </c>
      <c r="I21" s="11"/>
      <c r="J21" s="14">
        <f t="shared" si="0"/>
        <v>52570692685</v>
      </c>
      <c r="K21" s="11"/>
      <c r="L21" s="15">
        <f>J21/درآمد!$F$13*100</f>
        <v>1.3292962365884062</v>
      </c>
      <c r="M21" s="11"/>
      <c r="N21" s="14">
        <v>0</v>
      </c>
      <c r="O21" s="11"/>
      <c r="P21" s="35">
        <v>52570692685</v>
      </c>
      <c r="Q21" s="35"/>
      <c r="R21" s="11"/>
      <c r="S21" s="14">
        <v>0</v>
      </c>
      <c r="T21" s="11"/>
      <c r="U21" s="14">
        <f t="shared" si="1"/>
        <v>52570692685</v>
      </c>
      <c r="V21" s="11"/>
      <c r="W21" s="15">
        <f>U21/درآمد!$F$13*100</f>
        <v>1.3292962365884062</v>
      </c>
    </row>
    <row r="22" spans="1:23" ht="21.75" customHeight="1">
      <c r="A22" s="38" t="s">
        <v>58</v>
      </c>
      <c r="B22" s="38"/>
      <c r="D22" s="14">
        <v>0</v>
      </c>
      <c r="E22" s="11"/>
      <c r="F22" s="14">
        <v>12117803205</v>
      </c>
      <c r="G22" s="11"/>
      <c r="H22" s="14">
        <v>0</v>
      </c>
      <c r="I22" s="11"/>
      <c r="J22" s="14">
        <f t="shared" si="0"/>
        <v>12117803205</v>
      </c>
      <c r="K22" s="11"/>
      <c r="L22" s="15">
        <f>J22/درآمد!$F$13*100</f>
        <v>0.30640931997309534</v>
      </c>
      <c r="M22" s="11"/>
      <c r="N22" s="14">
        <v>0</v>
      </c>
      <c r="O22" s="11"/>
      <c r="P22" s="35">
        <v>12117803205</v>
      </c>
      <c r="Q22" s="35"/>
      <c r="R22" s="11"/>
      <c r="S22" s="14">
        <v>0</v>
      </c>
      <c r="T22" s="11"/>
      <c r="U22" s="14">
        <f t="shared" si="1"/>
        <v>12117803205</v>
      </c>
      <c r="V22" s="11"/>
      <c r="W22" s="15">
        <f>U22/درآمد!$F$13*100</f>
        <v>0.30640931997309534</v>
      </c>
    </row>
    <row r="23" spans="1:23" ht="21.75" customHeight="1">
      <c r="A23" s="38" t="s">
        <v>56</v>
      </c>
      <c r="B23" s="38"/>
      <c r="D23" s="14">
        <v>0</v>
      </c>
      <c r="E23" s="11"/>
      <c r="F23" s="14">
        <v>838432136</v>
      </c>
      <c r="G23" s="11"/>
      <c r="H23" s="14">
        <v>0</v>
      </c>
      <c r="I23" s="11"/>
      <c r="J23" s="14">
        <f t="shared" si="0"/>
        <v>838432136</v>
      </c>
      <c r="K23" s="11"/>
      <c r="L23" s="15">
        <f>J23/درآمد!$F$13*100</f>
        <v>2.1200494535952467E-2</v>
      </c>
      <c r="M23" s="11"/>
      <c r="N23" s="14">
        <v>0</v>
      </c>
      <c r="O23" s="11"/>
      <c r="P23" s="35">
        <v>838432136</v>
      </c>
      <c r="Q23" s="35"/>
      <c r="R23" s="11"/>
      <c r="S23" s="14">
        <v>0</v>
      </c>
      <c r="T23" s="11"/>
      <c r="U23" s="14">
        <f t="shared" si="1"/>
        <v>838432136</v>
      </c>
      <c r="V23" s="11"/>
      <c r="W23" s="15">
        <f>U23/درآمد!$F$13*100</f>
        <v>2.1200494535952467E-2</v>
      </c>
    </row>
    <row r="24" spans="1:23" ht="21.75" customHeight="1">
      <c r="A24" s="38" t="s">
        <v>24</v>
      </c>
      <c r="B24" s="38"/>
      <c r="D24" s="14">
        <v>0</v>
      </c>
      <c r="E24" s="11"/>
      <c r="F24" s="14">
        <v>479195836171</v>
      </c>
      <c r="G24" s="11"/>
      <c r="H24" s="14">
        <v>0</v>
      </c>
      <c r="I24" s="11"/>
      <c r="J24" s="14">
        <f t="shared" si="0"/>
        <v>479195836171</v>
      </c>
      <c r="K24" s="11"/>
      <c r="L24" s="15">
        <f>J24/درآمد!$F$13*100</f>
        <v>12.116888499601188</v>
      </c>
      <c r="M24" s="11"/>
      <c r="N24" s="14">
        <v>0</v>
      </c>
      <c r="O24" s="11"/>
      <c r="P24" s="35">
        <v>479195836171</v>
      </c>
      <c r="Q24" s="35"/>
      <c r="R24" s="11"/>
      <c r="S24" s="14">
        <v>0</v>
      </c>
      <c r="T24" s="11"/>
      <c r="U24" s="14">
        <f t="shared" si="1"/>
        <v>479195836171</v>
      </c>
      <c r="V24" s="11"/>
      <c r="W24" s="15">
        <f>U24/درآمد!$F$13*100</f>
        <v>12.116888499601188</v>
      </c>
    </row>
    <row r="25" spans="1:23" ht="21.75" customHeight="1">
      <c r="A25" s="38" t="s">
        <v>25</v>
      </c>
      <c r="B25" s="38"/>
      <c r="D25" s="14">
        <v>0</v>
      </c>
      <c r="E25" s="11"/>
      <c r="F25" s="14">
        <v>67578559136</v>
      </c>
      <c r="G25" s="11"/>
      <c r="H25" s="14">
        <v>0</v>
      </c>
      <c r="I25" s="11"/>
      <c r="J25" s="14">
        <f t="shared" si="0"/>
        <v>67578559136</v>
      </c>
      <c r="K25" s="11"/>
      <c r="L25" s="15">
        <f>J25/درآمد!$F$13*100</f>
        <v>1.7087833495331444</v>
      </c>
      <c r="M25" s="11"/>
      <c r="N25" s="14">
        <v>0</v>
      </c>
      <c r="O25" s="11"/>
      <c r="P25" s="35">
        <v>67578559136</v>
      </c>
      <c r="Q25" s="35"/>
      <c r="R25" s="11"/>
      <c r="S25" s="14">
        <v>0</v>
      </c>
      <c r="T25" s="11"/>
      <c r="U25" s="14">
        <f t="shared" si="1"/>
        <v>67578559136</v>
      </c>
      <c r="V25" s="11"/>
      <c r="W25" s="15">
        <f>U25/درآمد!$F$13*100</f>
        <v>1.7087833495331444</v>
      </c>
    </row>
    <row r="26" spans="1:23" ht="21.75" customHeight="1">
      <c r="A26" s="38" t="s">
        <v>63</v>
      </c>
      <c r="B26" s="38"/>
      <c r="D26" s="14">
        <v>0</v>
      </c>
      <c r="E26" s="11"/>
      <c r="F26" s="14">
        <v>2608423642</v>
      </c>
      <c r="G26" s="11"/>
      <c r="H26" s="14">
        <v>0</v>
      </c>
      <c r="I26" s="11"/>
      <c r="J26" s="14">
        <f t="shared" si="0"/>
        <v>2608423642</v>
      </c>
      <c r="K26" s="11"/>
      <c r="L26" s="15">
        <f>J26/درآمد!$F$13*100</f>
        <v>6.59562876889421E-2</v>
      </c>
      <c r="M26" s="11"/>
      <c r="N26" s="14">
        <v>0</v>
      </c>
      <c r="O26" s="11"/>
      <c r="P26" s="35">
        <v>2608423642</v>
      </c>
      <c r="Q26" s="35"/>
      <c r="R26" s="11"/>
      <c r="S26" s="14">
        <v>0</v>
      </c>
      <c r="T26" s="11"/>
      <c r="U26" s="14">
        <f t="shared" si="1"/>
        <v>2608423642</v>
      </c>
      <c r="V26" s="11"/>
      <c r="W26" s="15">
        <f>U26/درآمد!$F$13*100</f>
        <v>6.59562876889421E-2</v>
      </c>
    </row>
    <row r="27" spans="1:23" ht="21.75" customHeight="1">
      <c r="A27" s="38" t="s">
        <v>45</v>
      </c>
      <c r="B27" s="38"/>
      <c r="D27" s="14">
        <v>0</v>
      </c>
      <c r="E27" s="11"/>
      <c r="F27" s="14">
        <v>136677889219</v>
      </c>
      <c r="G27" s="11"/>
      <c r="H27" s="14">
        <v>0</v>
      </c>
      <c r="I27" s="11"/>
      <c r="J27" s="14">
        <f t="shared" si="0"/>
        <v>136677889219</v>
      </c>
      <c r="K27" s="11"/>
      <c r="L27" s="15">
        <f>J27/درآمد!$F$13*100</f>
        <v>3.4560207310242292</v>
      </c>
      <c r="M27" s="11"/>
      <c r="N27" s="14">
        <v>0</v>
      </c>
      <c r="O27" s="11"/>
      <c r="P27" s="35">
        <v>136677889219</v>
      </c>
      <c r="Q27" s="35"/>
      <c r="R27" s="11"/>
      <c r="S27" s="14">
        <v>0</v>
      </c>
      <c r="T27" s="11"/>
      <c r="U27" s="14">
        <f t="shared" si="1"/>
        <v>136677889219</v>
      </c>
      <c r="V27" s="11"/>
      <c r="W27" s="15">
        <f>U27/درآمد!$F$13*100</f>
        <v>3.4560207310242292</v>
      </c>
    </row>
    <row r="28" spans="1:23" ht="21.75" customHeight="1">
      <c r="A28" s="38" t="s">
        <v>21</v>
      </c>
      <c r="B28" s="38"/>
      <c r="D28" s="14">
        <v>0</v>
      </c>
      <c r="E28" s="11"/>
      <c r="F28" s="14">
        <v>169059057213</v>
      </c>
      <c r="G28" s="11"/>
      <c r="H28" s="14">
        <v>0</v>
      </c>
      <c r="I28" s="11"/>
      <c r="J28" s="14">
        <f t="shared" si="0"/>
        <v>169059057213</v>
      </c>
      <c r="K28" s="11"/>
      <c r="L28" s="15">
        <f>J28/درآمد!$F$13*100</f>
        <v>4.2748070652404975</v>
      </c>
      <c r="M28" s="11"/>
      <c r="N28" s="14">
        <v>0</v>
      </c>
      <c r="O28" s="11"/>
      <c r="P28" s="35">
        <v>169059057213</v>
      </c>
      <c r="Q28" s="35"/>
      <c r="R28" s="11"/>
      <c r="S28" s="14">
        <v>0</v>
      </c>
      <c r="T28" s="11"/>
      <c r="U28" s="14">
        <f t="shared" si="1"/>
        <v>169059057213</v>
      </c>
      <c r="V28" s="11"/>
      <c r="W28" s="15">
        <f>U28/درآمد!$F$13*100</f>
        <v>4.2748070652404975</v>
      </c>
    </row>
    <row r="29" spans="1:23" ht="21.75" customHeight="1">
      <c r="A29" s="38" t="s">
        <v>34</v>
      </c>
      <c r="B29" s="38"/>
      <c r="D29" s="14">
        <v>0</v>
      </c>
      <c r="E29" s="11"/>
      <c r="F29" s="14">
        <v>90594019595</v>
      </c>
      <c r="G29" s="11"/>
      <c r="H29" s="14">
        <v>0</v>
      </c>
      <c r="I29" s="11"/>
      <c r="J29" s="14">
        <f t="shared" si="0"/>
        <v>90594019595</v>
      </c>
      <c r="K29" s="11"/>
      <c r="L29" s="15">
        <f>J29/درآمد!$F$13*100</f>
        <v>2.2907495251515124</v>
      </c>
      <c r="M29" s="11"/>
      <c r="N29" s="14">
        <v>0</v>
      </c>
      <c r="O29" s="11"/>
      <c r="P29" s="35">
        <v>90594019595</v>
      </c>
      <c r="Q29" s="35"/>
      <c r="R29" s="11"/>
      <c r="S29" s="14">
        <v>0</v>
      </c>
      <c r="T29" s="11"/>
      <c r="U29" s="14">
        <f t="shared" si="1"/>
        <v>90594019595</v>
      </c>
      <c r="V29" s="11"/>
      <c r="W29" s="15">
        <f>U29/درآمد!$F$13*100</f>
        <v>2.2907495251515124</v>
      </c>
    </row>
    <row r="30" spans="1:23" ht="21.75" customHeight="1">
      <c r="A30" s="38" t="s">
        <v>27</v>
      </c>
      <c r="B30" s="38"/>
      <c r="D30" s="14">
        <v>0</v>
      </c>
      <c r="E30" s="11"/>
      <c r="F30" s="14">
        <v>126818875999</v>
      </c>
      <c r="G30" s="11"/>
      <c r="H30" s="14">
        <v>0</v>
      </c>
      <c r="I30" s="11"/>
      <c r="J30" s="14">
        <f t="shared" si="0"/>
        <v>126818875999</v>
      </c>
      <c r="K30" s="11"/>
      <c r="L30" s="15">
        <f>J30/درآمد!$F$13*100</f>
        <v>3.2067269039797788</v>
      </c>
      <c r="M30" s="11"/>
      <c r="N30" s="14">
        <v>0</v>
      </c>
      <c r="O30" s="11"/>
      <c r="P30" s="35">
        <v>126818875999</v>
      </c>
      <c r="Q30" s="35"/>
      <c r="R30" s="11"/>
      <c r="S30" s="14">
        <v>0</v>
      </c>
      <c r="T30" s="11"/>
      <c r="U30" s="14">
        <f t="shared" si="1"/>
        <v>126818875999</v>
      </c>
      <c r="V30" s="11"/>
      <c r="W30" s="15">
        <f>U30/درآمد!$F$13*100</f>
        <v>3.2067269039797788</v>
      </c>
    </row>
    <row r="31" spans="1:23" ht="21.75" customHeight="1">
      <c r="A31" s="38" t="s">
        <v>40</v>
      </c>
      <c r="B31" s="38"/>
      <c r="D31" s="14">
        <v>0</v>
      </c>
      <c r="E31" s="11"/>
      <c r="F31" s="14">
        <v>81501698917</v>
      </c>
      <c r="G31" s="11"/>
      <c r="H31" s="14">
        <v>0</v>
      </c>
      <c r="I31" s="11"/>
      <c r="J31" s="14">
        <f t="shared" si="0"/>
        <v>81501698917</v>
      </c>
      <c r="K31" s="11"/>
      <c r="L31" s="15">
        <f>J31/درآمد!$F$13*100</f>
        <v>2.0608421938644557</v>
      </c>
      <c r="M31" s="11"/>
      <c r="N31" s="14">
        <v>0</v>
      </c>
      <c r="O31" s="11"/>
      <c r="P31" s="35">
        <v>81501698917</v>
      </c>
      <c r="Q31" s="35"/>
      <c r="R31" s="11"/>
      <c r="S31" s="14">
        <v>0</v>
      </c>
      <c r="T31" s="11"/>
      <c r="U31" s="14">
        <f t="shared" si="1"/>
        <v>81501698917</v>
      </c>
      <c r="V31" s="11"/>
      <c r="W31" s="15">
        <f>U31/درآمد!$F$13*100</f>
        <v>2.0608421938644557</v>
      </c>
    </row>
    <row r="32" spans="1:23" ht="21.75" customHeight="1">
      <c r="A32" s="38" t="s">
        <v>66</v>
      </c>
      <c r="B32" s="38"/>
      <c r="D32" s="14">
        <v>0</v>
      </c>
      <c r="E32" s="11"/>
      <c r="F32" s="14">
        <v>-4270646116</v>
      </c>
      <c r="G32" s="11"/>
      <c r="H32" s="14">
        <v>0</v>
      </c>
      <c r="I32" s="11"/>
      <c r="J32" s="14">
        <f t="shared" si="0"/>
        <v>-4270646116</v>
      </c>
      <c r="K32" s="11"/>
      <c r="L32" s="15">
        <f>J32/درآمد!$F$13*100</f>
        <v>-0.10798704601089459</v>
      </c>
      <c r="M32" s="11"/>
      <c r="N32" s="14">
        <v>0</v>
      </c>
      <c r="O32" s="11"/>
      <c r="P32" s="35">
        <v>-4270646116</v>
      </c>
      <c r="Q32" s="35"/>
      <c r="R32" s="11"/>
      <c r="S32" s="14">
        <v>0</v>
      </c>
      <c r="T32" s="11"/>
      <c r="U32" s="14">
        <f t="shared" si="1"/>
        <v>-4270646116</v>
      </c>
      <c r="V32" s="11"/>
      <c r="W32" s="15">
        <f>U32/درآمد!$F$13*100</f>
        <v>-0.10798704601089459</v>
      </c>
    </row>
    <row r="33" spans="1:23" ht="21.75" customHeight="1">
      <c r="A33" s="38" t="s">
        <v>50</v>
      </c>
      <c r="B33" s="38"/>
      <c r="D33" s="14">
        <v>0</v>
      </c>
      <c r="E33" s="11"/>
      <c r="F33" s="14">
        <v>28820851230</v>
      </c>
      <c r="G33" s="11"/>
      <c r="H33" s="14">
        <v>0</v>
      </c>
      <c r="I33" s="11"/>
      <c r="J33" s="14">
        <f t="shared" si="0"/>
        <v>28820851230</v>
      </c>
      <c r="K33" s="11"/>
      <c r="L33" s="15">
        <f>J33/درآمد!$F$13*100</f>
        <v>0.72876059109346203</v>
      </c>
      <c r="M33" s="11"/>
      <c r="N33" s="14">
        <v>0</v>
      </c>
      <c r="O33" s="11"/>
      <c r="P33" s="35">
        <v>28820851230</v>
      </c>
      <c r="Q33" s="35"/>
      <c r="R33" s="11"/>
      <c r="S33" s="14">
        <v>0</v>
      </c>
      <c r="T33" s="11"/>
      <c r="U33" s="14">
        <f t="shared" si="1"/>
        <v>28820851230</v>
      </c>
      <c r="V33" s="11"/>
      <c r="W33" s="15">
        <f>U33/درآمد!$F$13*100</f>
        <v>0.72876059109346203</v>
      </c>
    </row>
    <row r="34" spans="1:23" ht="21.75" customHeight="1">
      <c r="A34" s="38" t="s">
        <v>60</v>
      </c>
      <c r="B34" s="38"/>
      <c r="D34" s="14">
        <v>0</v>
      </c>
      <c r="E34" s="11"/>
      <c r="F34" s="14">
        <v>53423090</v>
      </c>
      <c r="G34" s="11"/>
      <c r="H34" s="14">
        <v>0</v>
      </c>
      <c r="I34" s="11"/>
      <c r="J34" s="14">
        <f t="shared" si="0"/>
        <v>53423090</v>
      </c>
      <c r="K34" s="11"/>
      <c r="L34" s="15">
        <f>J34/درآمد!$F$13*100</f>
        <v>1.3508498529673449E-3</v>
      </c>
      <c r="M34" s="11"/>
      <c r="N34" s="14">
        <v>0</v>
      </c>
      <c r="O34" s="11"/>
      <c r="P34" s="35">
        <v>53423090</v>
      </c>
      <c r="Q34" s="35"/>
      <c r="R34" s="11"/>
      <c r="S34" s="14">
        <v>0</v>
      </c>
      <c r="T34" s="11"/>
      <c r="U34" s="14">
        <f t="shared" si="1"/>
        <v>53423090</v>
      </c>
      <c r="V34" s="11"/>
      <c r="W34" s="15">
        <f>U34/درآمد!$F$13*100</f>
        <v>1.3508498529673449E-3</v>
      </c>
    </row>
    <row r="35" spans="1:23" ht="21.75" customHeight="1">
      <c r="A35" s="38" t="s">
        <v>20</v>
      </c>
      <c r="B35" s="38"/>
      <c r="D35" s="14">
        <v>0</v>
      </c>
      <c r="E35" s="11"/>
      <c r="F35" s="14">
        <v>379931288728</v>
      </c>
      <c r="G35" s="11"/>
      <c r="H35" s="14">
        <v>0</v>
      </c>
      <c r="I35" s="11"/>
      <c r="J35" s="14">
        <f t="shared" si="0"/>
        <v>379931288728</v>
      </c>
      <c r="K35" s="11"/>
      <c r="L35" s="15">
        <f>J35/درآمد!$F$13*100</f>
        <v>9.6068970461257983</v>
      </c>
      <c r="M35" s="11"/>
      <c r="N35" s="14">
        <v>0</v>
      </c>
      <c r="O35" s="11"/>
      <c r="P35" s="35">
        <v>379931288728</v>
      </c>
      <c r="Q35" s="35"/>
      <c r="R35" s="11"/>
      <c r="S35" s="14">
        <v>0</v>
      </c>
      <c r="T35" s="11"/>
      <c r="U35" s="14">
        <f t="shared" si="1"/>
        <v>379931288728</v>
      </c>
      <c r="V35" s="11"/>
      <c r="W35" s="15">
        <f>U35/درآمد!$F$13*100</f>
        <v>9.6068970461257983</v>
      </c>
    </row>
    <row r="36" spans="1:23" ht="21.75" customHeight="1">
      <c r="A36" s="38" t="s">
        <v>38</v>
      </c>
      <c r="B36" s="38"/>
      <c r="D36" s="14">
        <v>0</v>
      </c>
      <c r="E36" s="11"/>
      <c r="F36" s="14">
        <v>0</v>
      </c>
      <c r="G36" s="11"/>
      <c r="H36" s="14">
        <v>0</v>
      </c>
      <c r="I36" s="11"/>
      <c r="J36" s="14">
        <f t="shared" si="0"/>
        <v>0</v>
      </c>
      <c r="K36" s="11"/>
      <c r="L36" s="15">
        <f>J36/درآمد!$F$13*100</f>
        <v>0</v>
      </c>
      <c r="M36" s="11"/>
      <c r="N36" s="14">
        <v>0</v>
      </c>
      <c r="O36" s="11"/>
      <c r="P36" s="35">
        <v>0</v>
      </c>
      <c r="Q36" s="35"/>
      <c r="R36" s="11"/>
      <c r="S36" s="14">
        <v>0</v>
      </c>
      <c r="T36" s="11"/>
      <c r="U36" s="14">
        <f t="shared" si="1"/>
        <v>0</v>
      </c>
      <c r="V36" s="11"/>
      <c r="W36" s="15">
        <f>U36/درآمد!$F$13*100</f>
        <v>0</v>
      </c>
    </row>
    <row r="37" spans="1:23" ht="21.75" customHeight="1">
      <c r="A37" s="38" t="s">
        <v>62</v>
      </c>
      <c r="B37" s="38"/>
      <c r="D37" s="14">
        <v>0</v>
      </c>
      <c r="E37" s="11"/>
      <c r="F37" s="14">
        <v>-643616677</v>
      </c>
      <c r="G37" s="11"/>
      <c r="H37" s="14">
        <v>0</v>
      </c>
      <c r="I37" s="11"/>
      <c r="J37" s="14">
        <f t="shared" si="0"/>
        <v>-643616677</v>
      </c>
      <c r="K37" s="11"/>
      <c r="L37" s="15">
        <f>J37/درآمد!$F$13*100</f>
        <v>-1.6274414181073782E-2</v>
      </c>
      <c r="M37" s="11"/>
      <c r="N37" s="14">
        <v>0</v>
      </c>
      <c r="O37" s="11"/>
      <c r="P37" s="35">
        <v>-643616677</v>
      </c>
      <c r="Q37" s="35"/>
      <c r="R37" s="11"/>
      <c r="S37" s="14">
        <v>0</v>
      </c>
      <c r="T37" s="11"/>
      <c r="U37" s="14">
        <f t="shared" si="1"/>
        <v>-643616677</v>
      </c>
      <c r="V37" s="11"/>
      <c r="W37" s="15">
        <f>U37/درآمد!$F$13*100</f>
        <v>-1.6274414181073782E-2</v>
      </c>
    </row>
    <row r="38" spans="1:23" ht="21.75" customHeight="1">
      <c r="A38" s="38" t="s">
        <v>65</v>
      </c>
      <c r="B38" s="38"/>
      <c r="D38" s="14">
        <v>0</v>
      </c>
      <c r="E38" s="11"/>
      <c r="F38" s="14">
        <v>2063565431</v>
      </c>
      <c r="G38" s="11"/>
      <c r="H38" s="14">
        <v>0</v>
      </c>
      <c r="I38" s="11"/>
      <c r="J38" s="14">
        <f t="shared" si="0"/>
        <v>2063565431</v>
      </c>
      <c r="K38" s="11"/>
      <c r="L38" s="15">
        <f>J38/درآمد!$F$13*100</f>
        <v>5.2179068246611067E-2</v>
      </c>
      <c r="M38" s="11"/>
      <c r="N38" s="14">
        <v>0</v>
      </c>
      <c r="O38" s="11"/>
      <c r="P38" s="35">
        <v>2063565431</v>
      </c>
      <c r="Q38" s="35"/>
      <c r="R38" s="11"/>
      <c r="S38" s="14">
        <v>0</v>
      </c>
      <c r="T38" s="11"/>
      <c r="U38" s="14">
        <f t="shared" si="1"/>
        <v>2063565431</v>
      </c>
      <c r="V38" s="11"/>
      <c r="W38" s="15">
        <f>U38/درآمد!$F$13*100</f>
        <v>5.2179068246611067E-2</v>
      </c>
    </row>
    <row r="39" spans="1:23" ht="21.75" customHeight="1">
      <c r="A39" s="38" t="s">
        <v>19</v>
      </c>
      <c r="B39" s="38"/>
      <c r="D39" s="14">
        <v>0</v>
      </c>
      <c r="E39" s="11"/>
      <c r="F39" s="14">
        <v>99741658044</v>
      </c>
      <c r="G39" s="11"/>
      <c r="H39" s="14">
        <v>0</v>
      </c>
      <c r="I39" s="11"/>
      <c r="J39" s="14">
        <f t="shared" si="0"/>
        <v>99741658044</v>
      </c>
      <c r="K39" s="11"/>
      <c r="L39" s="15">
        <f>J39/درآمد!$F$13*100</f>
        <v>2.5220556149682953</v>
      </c>
      <c r="M39" s="11"/>
      <c r="N39" s="14">
        <v>0</v>
      </c>
      <c r="O39" s="11"/>
      <c r="P39" s="35">
        <v>99741658044</v>
      </c>
      <c r="Q39" s="35"/>
      <c r="R39" s="11"/>
      <c r="S39" s="14">
        <v>0</v>
      </c>
      <c r="T39" s="11"/>
      <c r="U39" s="14">
        <f t="shared" si="1"/>
        <v>99741658044</v>
      </c>
      <c r="V39" s="11"/>
      <c r="W39" s="15">
        <f>U39/درآمد!$F$13*100</f>
        <v>2.5220556149682953</v>
      </c>
    </row>
    <row r="40" spans="1:23" ht="21.75" customHeight="1">
      <c r="A40" s="38" t="s">
        <v>23</v>
      </c>
      <c r="B40" s="38"/>
      <c r="D40" s="14">
        <v>0</v>
      </c>
      <c r="E40" s="11"/>
      <c r="F40" s="14">
        <v>228485791168</v>
      </c>
      <c r="G40" s="11"/>
      <c r="H40" s="14">
        <v>0</v>
      </c>
      <c r="I40" s="11"/>
      <c r="J40" s="14">
        <f t="shared" si="0"/>
        <v>228485791168</v>
      </c>
      <c r="K40" s="11"/>
      <c r="L40" s="15">
        <f>J40/درآمد!$F$13*100</f>
        <v>5.7774643399402814</v>
      </c>
      <c r="M40" s="11"/>
      <c r="N40" s="14">
        <v>0</v>
      </c>
      <c r="O40" s="11"/>
      <c r="P40" s="35">
        <v>228485791168</v>
      </c>
      <c r="Q40" s="35"/>
      <c r="R40" s="11"/>
      <c r="S40" s="14">
        <v>0</v>
      </c>
      <c r="T40" s="11"/>
      <c r="U40" s="14">
        <f t="shared" si="1"/>
        <v>228485791168</v>
      </c>
      <c r="V40" s="11"/>
      <c r="W40" s="15">
        <f>U40/درآمد!$F$13*100</f>
        <v>5.7774643399402814</v>
      </c>
    </row>
    <row r="41" spans="1:23" ht="21.75" customHeight="1">
      <c r="A41" s="38" t="s">
        <v>47</v>
      </c>
      <c r="B41" s="38"/>
      <c r="D41" s="14">
        <v>0</v>
      </c>
      <c r="E41" s="11"/>
      <c r="F41" s="14">
        <v>164335162515</v>
      </c>
      <c r="G41" s="11"/>
      <c r="H41" s="14">
        <v>0</v>
      </c>
      <c r="I41" s="11"/>
      <c r="J41" s="14">
        <f t="shared" si="0"/>
        <v>164335162515</v>
      </c>
      <c r="K41" s="11"/>
      <c r="L41" s="15">
        <f>J41/درآمد!$F$13*100</f>
        <v>4.1553592298901556</v>
      </c>
      <c r="M41" s="11"/>
      <c r="N41" s="14">
        <v>0</v>
      </c>
      <c r="O41" s="11"/>
      <c r="P41" s="35">
        <v>164335162515</v>
      </c>
      <c r="Q41" s="35"/>
      <c r="R41" s="11"/>
      <c r="S41" s="14">
        <v>0</v>
      </c>
      <c r="T41" s="11"/>
      <c r="U41" s="14">
        <f t="shared" si="1"/>
        <v>164335162515</v>
      </c>
      <c r="V41" s="11"/>
      <c r="W41" s="15">
        <f>U41/درآمد!$F$13*100</f>
        <v>4.1553592298901556</v>
      </c>
    </row>
    <row r="42" spans="1:23" ht="21.75" customHeight="1">
      <c r="A42" s="38" t="s">
        <v>64</v>
      </c>
      <c r="B42" s="38"/>
      <c r="D42" s="14">
        <v>0</v>
      </c>
      <c r="E42" s="11"/>
      <c r="F42" s="14">
        <v>698087516</v>
      </c>
      <c r="G42" s="11"/>
      <c r="H42" s="14">
        <v>0</v>
      </c>
      <c r="I42" s="11"/>
      <c r="J42" s="14">
        <f t="shared" si="0"/>
        <v>698087516</v>
      </c>
      <c r="K42" s="11"/>
      <c r="L42" s="15">
        <f>J42/درآمد!$F$13*100</f>
        <v>1.7651757289721334E-2</v>
      </c>
      <c r="M42" s="11"/>
      <c r="N42" s="14">
        <v>0</v>
      </c>
      <c r="O42" s="11"/>
      <c r="P42" s="35">
        <v>698087516</v>
      </c>
      <c r="Q42" s="35"/>
      <c r="R42" s="11"/>
      <c r="S42" s="14">
        <v>0</v>
      </c>
      <c r="T42" s="11"/>
      <c r="U42" s="14">
        <f t="shared" si="1"/>
        <v>698087516</v>
      </c>
      <c r="V42" s="11"/>
      <c r="W42" s="15">
        <f>U42/درآمد!$F$13*100</f>
        <v>1.7651757289721334E-2</v>
      </c>
    </row>
    <row r="43" spans="1:23" ht="21.75" customHeight="1">
      <c r="A43" s="38" t="s">
        <v>59</v>
      </c>
      <c r="B43" s="38"/>
      <c r="D43" s="14">
        <v>0</v>
      </c>
      <c r="E43" s="11"/>
      <c r="F43" s="14">
        <v>3048985337</v>
      </c>
      <c r="G43" s="11"/>
      <c r="H43" s="14">
        <v>0</v>
      </c>
      <c r="I43" s="11"/>
      <c r="J43" s="14">
        <f t="shared" si="0"/>
        <v>3048985337</v>
      </c>
      <c r="K43" s="11"/>
      <c r="L43" s="15">
        <f>J43/درآمد!$F$13*100</f>
        <v>7.7096277923759934E-2</v>
      </c>
      <c r="M43" s="11"/>
      <c r="N43" s="14">
        <v>0</v>
      </c>
      <c r="O43" s="11"/>
      <c r="P43" s="35">
        <v>3048985337</v>
      </c>
      <c r="Q43" s="35"/>
      <c r="R43" s="11"/>
      <c r="S43" s="14">
        <v>0</v>
      </c>
      <c r="T43" s="11"/>
      <c r="U43" s="14">
        <f t="shared" si="1"/>
        <v>3048985337</v>
      </c>
      <c r="V43" s="11"/>
      <c r="W43" s="15">
        <f>U43/درآمد!$F$13*100</f>
        <v>7.7096277923759934E-2</v>
      </c>
    </row>
    <row r="44" spans="1:23" ht="21.75" customHeight="1">
      <c r="A44" s="38" t="s">
        <v>29</v>
      </c>
      <c r="B44" s="38"/>
      <c r="D44" s="14">
        <v>0</v>
      </c>
      <c r="E44" s="11"/>
      <c r="F44" s="14">
        <v>62307746726</v>
      </c>
      <c r="G44" s="11"/>
      <c r="H44" s="14">
        <v>0</v>
      </c>
      <c r="I44" s="11"/>
      <c r="J44" s="14">
        <f t="shared" si="0"/>
        <v>62307746726</v>
      </c>
      <c r="K44" s="11"/>
      <c r="L44" s="15">
        <f>J44/درآمد!$F$13*100</f>
        <v>1.5755062184449393</v>
      </c>
      <c r="M44" s="11"/>
      <c r="N44" s="14">
        <v>0</v>
      </c>
      <c r="O44" s="11"/>
      <c r="P44" s="35">
        <v>62307746726</v>
      </c>
      <c r="Q44" s="35"/>
      <c r="R44" s="11"/>
      <c r="S44" s="14">
        <v>0</v>
      </c>
      <c r="T44" s="11"/>
      <c r="U44" s="14">
        <f t="shared" si="1"/>
        <v>62307746726</v>
      </c>
      <c r="V44" s="11"/>
      <c r="W44" s="15">
        <f>U44/درآمد!$F$13*100</f>
        <v>1.5755062184449393</v>
      </c>
    </row>
    <row r="45" spans="1:23" ht="21.75" customHeight="1">
      <c r="A45" s="38" t="s">
        <v>39</v>
      </c>
      <c r="B45" s="38"/>
      <c r="D45" s="14">
        <v>0</v>
      </c>
      <c r="E45" s="11"/>
      <c r="F45" s="14">
        <v>0</v>
      </c>
      <c r="G45" s="11"/>
      <c r="H45" s="14">
        <v>0</v>
      </c>
      <c r="I45" s="11"/>
      <c r="J45" s="14">
        <f t="shared" si="0"/>
        <v>0</v>
      </c>
      <c r="K45" s="11"/>
      <c r="L45" s="15">
        <f>J45/درآمد!$F$13*100</f>
        <v>0</v>
      </c>
      <c r="M45" s="11"/>
      <c r="N45" s="14">
        <v>0</v>
      </c>
      <c r="O45" s="11"/>
      <c r="P45" s="35">
        <v>0</v>
      </c>
      <c r="Q45" s="35"/>
      <c r="R45" s="11"/>
      <c r="S45" s="14">
        <v>0</v>
      </c>
      <c r="T45" s="11"/>
      <c r="U45" s="14">
        <f t="shared" si="1"/>
        <v>0</v>
      </c>
      <c r="V45" s="11"/>
      <c r="W45" s="15">
        <f>U45/درآمد!$F$13*100</f>
        <v>0</v>
      </c>
    </row>
    <row r="46" spans="1:23" ht="21.75" customHeight="1">
      <c r="A46" s="38" t="s">
        <v>57</v>
      </c>
      <c r="B46" s="38"/>
      <c r="D46" s="14">
        <v>0</v>
      </c>
      <c r="E46" s="11"/>
      <c r="F46" s="14">
        <v>-238102325</v>
      </c>
      <c r="G46" s="11"/>
      <c r="H46" s="14">
        <v>0</v>
      </c>
      <c r="I46" s="11"/>
      <c r="J46" s="14">
        <f t="shared" si="0"/>
        <v>-238102325</v>
      </c>
      <c r="K46" s="11"/>
      <c r="L46" s="15">
        <f>J46/درآمد!$F$13*100</f>
        <v>-6.0206268622319103E-3</v>
      </c>
      <c r="M46" s="11"/>
      <c r="N46" s="14">
        <v>0</v>
      </c>
      <c r="O46" s="11"/>
      <c r="P46" s="35">
        <v>-238102325</v>
      </c>
      <c r="Q46" s="35"/>
      <c r="R46" s="11"/>
      <c r="S46" s="14">
        <v>0</v>
      </c>
      <c r="T46" s="11"/>
      <c r="U46" s="14">
        <f t="shared" si="1"/>
        <v>-238102325</v>
      </c>
      <c r="V46" s="11"/>
      <c r="W46" s="15">
        <f>U46/درآمد!$F$13*100</f>
        <v>-6.0206268622319103E-3</v>
      </c>
    </row>
    <row r="47" spans="1:23" ht="21.75" customHeight="1">
      <c r="A47" s="38" t="s">
        <v>55</v>
      </c>
      <c r="B47" s="38"/>
      <c r="D47" s="14">
        <v>0</v>
      </c>
      <c r="E47" s="11"/>
      <c r="F47" s="14">
        <v>147401498</v>
      </c>
      <c r="G47" s="11"/>
      <c r="H47" s="14">
        <v>0</v>
      </c>
      <c r="I47" s="11"/>
      <c r="J47" s="14">
        <f t="shared" si="0"/>
        <v>147401498</v>
      </c>
      <c r="K47" s="11"/>
      <c r="L47" s="15">
        <f>J47/درآمد!$F$13*100</f>
        <v>3.7271766178344676E-3</v>
      </c>
      <c r="M47" s="11"/>
      <c r="N47" s="14">
        <v>0</v>
      </c>
      <c r="O47" s="11"/>
      <c r="P47" s="35">
        <v>147401498</v>
      </c>
      <c r="Q47" s="35"/>
      <c r="R47" s="11"/>
      <c r="S47" s="14">
        <v>0</v>
      </c>
      <c r="T47" s="11"/>
      <c r="U47" s="14">
        <f t="shared" si="1"/>
        <v>147401498</v>
      </c>
      <c r="V47" s="11"/>
      <c r="W47" s="15">
        <f>U47/درآمد!$F$13*100</f>
        <v>3.7271766178344676E-3</v>
      </c>
    </row>
    <row r="48" spans="1:23" ht="21.75" customHeight="1">
      <c r="A48" s="38" t="s">
        <v>49</v>
      </c>
      <c r="B48" s="38"/>
      <c r="D48" s="14">
        <v>0</v>
      </c>
      <c r="E48" s="11"/>
      <c r="F48" s="14">
        <v>59401569554</v>
      </c>
      <c r="G48" s="11"/>
      <c r="H48" s="14">
        <v>0</v>
      </c>
      <c r="I48" s="11"/>
      <c r="J48" s="14">
        <f t="shared" si="0"/>
        <v>59401569554</v>
      </c>
      <c r="K48" s="11"/>
      <c r="L48" s="15">
        <f>J48/درآمد!$F$13*100</f>
        <v>1.5020209706711163</v>
      </c>
      <c r="M48" s="11"/>
      <c r="N48" s="14">
        <v>0</v>
      </c>
      <c r="O48" s="11"/>
      <c r="P48" s="35">
        <v>59401569554</v>
      </c>
      <c r="Q48" s="35"/>
      <c r="R48" s="11"/>
      <c r="S48" s="14">
        <v>0</v>
      </c>
      <c r="T48" s="11"/>
      <c r="U48" s="14">
        <f t="shared" si="1"/>
        <v>59401569554</v>
      </c>
      <c r="V48" s="11"/>
      <c r="W48" s="15">
        <f>U48/درآمد!$F$13*100</f>
        <v>1.5020209706711163</v>
      </c>
    </row>
    <row r="49" spans="1:23" ht="21.75" customHeight="1">
      <c r="A49" s="38" t="s">
        <v>22</v>
      </c>
      <c r="B49" s="38"/>
      <c r="D49" s="14">
        <v>0</v>
      </c>
      <c r="E49" s="11"/>
      <c r="F49" s="14">
        <v>129129523795</v>
      </c>
      <c r="G49" s="11"/>
      <c r="H49" s="14">
        <v>0</v>
      </c>
      <c r="I49" s="11"/>
      <c r="J49" s="14">
        <f t="shared" si="0"/>
        <v>129129523795</v>
      </c>
      <c r="K49" s="11"/>
      <c r="L49" s="15">
        <f>J49/درآمد!$F$13*100</f>
        <v>3.2651536673041375</v>
      </c>
      <c r="M49" s="11"/>
      <c r="N49" s="14">
        <v>0</v>
      </c>
      <c r="O49" s="11"/>
      <c r="P49" s="35">
        <v>129129523795</v>
      </c>
      <c r="Q49" s="35"/>
      <c r="R49" s="11"/>
      <c r="S49" s="14">
        <v>0</v>
      </c>
      <c r="T49" s="11"/>
      <c r="U49" s="14">
        <f t="shared" si="1"/>
        <v>129129523795</v>
      </c>
      <c r="V49" s="11"/>
      <c r="W49" s="15">
        <f>U49/درآمد!$F$13*100</f>
        <v>3.2651536673041375</v>
      </c>
    </row>
    <row r="50" spans="1:23" ht="21.75" customHeight="1">
      <c r="A50" s="38" t="s">
        <v>67</v>
      </c>
      <c r="B50" s="38"/>
      <c r="D50" s="14">
        <v>0</v>
      </c>
      <c r="E50" s="11"/>
      <c r="F50" s="14">
        <v>1788251999</v>
      </c>
      <c r="G50" s="11"/>
      <c r="H50" s="14">
        <v>0</v>
      </c>
      <c r="I50" s="11"/>
      <c r="J50" s="14">
        <f t="shared" si="0"/>
        <v>1788251999</v>
      </c>
      <c r="K50" s="11"/>
      <c r="L50" s="15">
        <f>J50/درآمد!$F$13*100</f>
        <v>4.5217525791145935E-2</v>
      </c>
      <c r="M50" s="11"/>
      <c r="N50" s="14">
        <v>0</v>
      </c>
      <c r="O50" s="11"/>
      <c r="P50" s="35">
        <v>1788251999</v>
      </c>
      <c r="Q50" s="35"/>
      <c r="R50" s="11"/>
      <c r="S50" s="14">
        <v>0</v>
      </c>
      <c r="T50" s="11"/>
      <c r="U50" s="14">
        <f t="shared" si="1"/>
        <v>1788251999</v>
      </c>
      <c r="V50" s="11"/>
      <c r="W50" s="15">
        <f>U50/درآمد!$F$13*100</f>
        <v>4.5217525791145935E-2</v>
      </c>
    </row>
    <row r="51" spans="1:23" ht="21.75" customHeight="1">
      <c r="A51" s="38" t="s">
        <v>54</v>
      </c>
      <c r="B51" s="38"/>
      <c r="D51" s="14">
        <v>0</v>
      </c>
      <c r="E51" s="11"/>
      <c r="F51" s="14">
        <v>-1667851295</v>
      </c>
      <c r="G51" s="11"/>
      <c r="H51" s="14">
        <v>0</v>
      </c>
      <c r="I51" s="11"/>
      <c r="J51" s="14">
        <f>D51+F51+H51</f>
        <v>-1667851295</v>
      </c>
      <c r="K51" s="11"/>
      <c r="L51" s="15">
        <f>J51/درآمد!$F$13*100</f>
        <v>-4.217308801535339E-2</v>
      </c>
      <c r="M51" s="11"/>
      <c r="N51" s="14">
        <v>0</v>
      </c>
      <c r="O51" s="11"/>
      <c r="P51" s="35">
        <v>-1667851295</v>
      </c>
      <c r="Q51" s="35"/>
      <c r="R51" s="11"/>
      <c r="S51" s="14">
        <v>0</v>
      </c>
      <c r="T51" s="11"/>
      <c r="U51" s="14">
        <f t="shared" si="1"/>
        <v>-1667851295</v>
      </c>
      <c r="V51" s="11"/>
      <c r="W51" s="15">
        <f>U51/درآمد!$F$13*100</f>
        <v>-4.217308801535339E-2</v>
      </c>
    </row>
    <row r="52" spans="1:23" ht="21.75" customHeight="1">
      <c r="A52" s="38" t="s">
        <v>33</v>
      </c>
      <c r="B52" s="38"/>
      <c r="D52" s="14">
        <v>0</v>
      </c>
      <c r="E52" s="11"/>
      <c r="F52" s="14">
        <v>86334011748</v>
      </c>
      <c r="G52" s="11"/>
      <c r="H52" s="14">
        <v>0</v>
      </c>
      <c r="I52" s="11"/>
      <c r="J52" s="14">
        <f t="shared" si="0"/>
        <v>86334011748</v>
      </c>
      <c r="K52" s="11"/>
      <c r="L52" s="15">
        <f>J52/درآمد!$F$13*100</f>
        <v>2.1830314771359505</v>
      </c>
      <c r="M52" s="11"/>
      <c r="N52" s="14">
        <v>0</v>
      </c>
      <c r="O52" s="11"/>
      <c r="P52" s="35">
        <v>86334011748</v>
      </c>
      <c r="Q52" s="35"/>
      <c r="R52" s="11"/>
      <c r="S52" s="14">
        <v>0</v>
      </c>
      <c r="T52" s="11"/>
      <c r="U52" s="14">
        <f t="shared" si="1"/>
        <v>86334011748</v>
      </c>
      <c r="V52" s="11"/>
      <c r="W52" s="15">
        <f>U52/درآمد!$F$13*100</f>
        <v>2.1830314771359505</v>
      </c>
    </row>
    <row r="53" spans="1:23" ht="21.75" customHeight="1">
      <c r="A53" s="38" t="s">
        <v>41</v>
      </c>
      <c r="B53" s="38"/>
      <c r="D53" s="14">
        <v>0</v>
      </c>
      <c r="E53" s="11"/>
      <c r="F53" s="14">
        <v>62377128792</v>
      </c>
      <c r="G53" s="11"/>
      <c r="H53" s="14">
        <v>0</v>
      </c>
      <c r="I53" s="11"/>
      <c r="J53" s="14">
        <f t="shared" si="0"/>
        <v>62377128792</v>
      </c>
      <c r="K53" s="11"/>
      <c r="L53" s="15">
        <f>J53/درآمد!$F$13*100</f>
        <v>1.5772606050529523</v>
      </c>
      <c r="M53" s="11"/>
      <c r="N53" s="14">
        <v>0</v>
      </c>
      <c r="O53" s="11"/>
      <c r="P53" s="35">
        <v>62377128792</v>
      </c>
      <c r="Q53" s="35"/>
      <c r="R53" s="11"/>
      <c r="S53" s="14">
        <v>0</v>
      </c>
      <c r="T53" s="11"/>
      <c r="U53" s="14">
        <f t="shared" si="1"/>
        <v>62377128792</v>
      </c>
      <c r="V53" s="11"/>
      <c r="W53" s="15">
        <f>U53/درآمد!$F$13*100</f>
        <v>1.5772606050529523</v>
      </c>
    </row>
    <row r="54" spans="1:23" ht="21.75" customHeight="1">
      <c r="A54" s="38" t="s">
        <v>48</v>
      </c>
      <c r="B54" s="38"/>
      <c r="D54" s="14">
        <v>0</v>
      </c>
      <c r="E54" s="11"/>
      <c r="F54" s="14">
        <v>4643823600</v>
      </c>
      <c r="G54" s="11"/>
      <c r="H54" s="14">
        <v>0</v>
      </c>
      <c r="I54" s="11"/>
      <c r="J54" s="14">
        <f t="shared" si="0"/>
        <v>4643823600</v>
      </c>
      <c r="K54" s="11"/>
      <c r="L54" s="15">
        <f>J54/درآمد!$F$13*100</f>
        <v>0.11742316715986076</v>
      </c>
      <c r="M54" s="11"/>
      <c r="N54" s="14">
        <v>0</v>
      </c>
      <c r="O54" s="11"/>
      <c r="P54" s="35">
        <v>4643823600</v>
      </c>
      <c r="Q54" s="35"/>
      <c r="R54" s="11"/>
      <c r="S54" s="14">
        <v>0</v>
      </c>
      <c r="T54" s="11"/>
      <c r="U54" s="14">
        <f t="shared" si="1"/>
        <v>4643823600</v>
      </c>
      <c r="V54" s="11"/>
      <c r="W54" s="15">
        <f>U54/درآمد!$F$13*100</f>
        <v>0.11742316715986076</v>
      </c>
    </row>
    <row r="55" spans="1:23" ht="21.75" customHeight="1">
      <c r="A55" s="38" t="s">
        <v>52</v>
      </c>
      <c r="B55" s="38"/>
      <c r="D55" s="14">
        <v>0</v>
      </c>
      <c r="E55" s="11"/>
      <c r="F55" s="14">
        <v>92891951</v>
      </c>
      <c r="G55" s="11"/>
      <c r="H55" s="14">
        <v>0</v>
      </c>
      <c r="I55" s="11"/>
      <c r="J55" s="14">
        <f t="shared" si="0"/>
        <v>92891951</v>
      </c>
      <c r="K55" s="11"/>
      <c r="L55" s="15">
        <f>J55/درآمد!$F$13*100</f>
        <v>2.3488547433366319E-3</v>
      </c>
      <c r="M55" s="11"/>
      <c r="N55" s="14">
        <v>0</v>
      </c>
      <c r="O55" s="11"/>
      <c r="P55" s="35">
        <v>92891951</v>
      </c>
      <c r="Q55" s="35"/>
      <c r="R55" s="11"/>
      <c r="S55" s="14">
        <v>0</v>
      </c>
      <c r="T55" s="11"/>
      <c r="U55" s="14">
        <f t="shared" si="1"/>
        <v>92891951</v>
      </c>
      <c r="V55" s="11"/>
      <c r="W55" s="15">
        <f>U55/درآمد!$F$13*100</f>
        <v>2.3488547433366319E-3</v>
      </c>
    </row>
    <row r="56" spans="1:23" ht="21.75" customHeight="1">
      <c r="A56" s="38" t="s">
        <v>61</v>
      </c>
      <c r="B56" s="38"/>
      <c r="D56" s="14">
        <v>0</v>
      </c>
      <c r="E56" s="11"/>
      <c r="F56" s="14">
        <v>516688315</v>
      </c>
      <c r="G56" s="11"/>
      <c r="H56" s="14">
        <v>0</v>
      </c>
      <c r="I56" s="11"/>
      <c r="J56" s="14">
        <f t="shared" si="0"/>
        <v>516688315</v>
      </c>
      <c r="K56" s="11"/>
      <c r="L56" s="15">
        <f>J56/درآمد!$F$13*100</f>
        <v>1.3064918827190549E-2</v>
      </c>
      <c r="M56" s="11"/>
      <c r="N56" s="14">
        <v>0</v>
      </c>
      <c r="O56" s="11"/>
      <c r="P56" s="35">
        <v>516688315</v>
      </c>
      <c r="Q56" s="35"/>
      <c r="R56" s="11"/>
      <c r="S56" s="14">
        <v>0</v>
      </c>
      <c r="T56" s="11"/>
      <c r="U56" s="14">
        <f t="shared" si="1"/>
        <v>516688315</v>
      </c>
      <c r="V56" s="11"/>
      <c r="W56" s="15">
        <f>U56/درآمد!$F$13*100</f>
        <v>1.3064918827190549E-2</v>
      </c>
    </row>
    <row r="57" spans="1:23" ht="21.75" customHeight="1">
      <c r="A57" s="34" t="s">
        <v>44</v>
      </c>
      <c r="B57" s="34"/>
      <c r="D57" s="16">
        <v>0</v>
      </c>
      <c r="E57" s="11"/>
      <c r="F57" s="16">
        <f>695331969069+3</f>
        <v>695331969072</v>
      </c>
      <c r="G57" s="11"/>
      <c r="H57" s="16">
        <v>0</v>
      </c>
      <c r="I57" s="11"/>
      <c r="J57" s="16">
        <f t="shared" si="0"/>
        <v>695331969072</v>
      </c>
      <c r="K57" s="11"/>
      <c r="L57" s="17">
        <f>J57/درآمد!$F$13*100</f>
        <v>17.582080860249857</v>
      </c>
      <c r="M57" s="11"/>
      <c r="N57" s="16">
        <v>0</v>
      </c>
      <c r="O57" s="11"/>
      <c r="P57" s="35">
        <f>695331969069+3</f>
        <v>695331969072</v>
      </c>
      <c r="Q57" s="45"/>
      <c r="R57" s="11"/>
      <c r="S57" s="16">
        <v>0</v>
      </c>
      <c r="T57" s="11"/>
      <c r="U57" s="16">
        <f t="shared" si="1"/>
        <v>695331969072</v>
      </c>
      <c r="V57" s="11"/>
      <c r="W57" s="17">
        <f>U57/درآمد!$F$13*100</f>
        <v>17.582080860249857</v>
      </c>
    </row>
    <row r="58" spans="1:23" ht="21.75" customHeight="1">
      <c r="A58" s="37" t="s">
        <v>68</v>
      </c>
      <c r="B58" s="37"/>
      <c r="D58" s="18">
        <f>SUM(D9:D57)</f>
        <v>156280126956</v>
      </c>
      <c r="E58" s="11"/>
      <c r="F58" s="18">
        <f>SUM(F9:F57)</f>
        <v>3728364619258</v>
      </c>
      <c r="G58" s="11"/>
      <c r="H58" s="18">
        <v>68103428432</v>
      </c>
      <c r="I58" s="11"/>
      <c r="J58" s="18">
        <f>SUM(J9:J57)</f>
        <v>3952748174646</v>
      </c>
      <c r="K58" s="11"/>
      <c r="L58" s="19">
        <f>SUM(L9:L57)</f>
        <v>99.948716754075591</v>
      </c>
      <c r="M58" s="11"/>
      <c r="N58" s="18">
        <v>156280129789</v>
      </c>
      <c r="O58" s="11"/>
      <c r="P58" s="11"/>
      <c r="Q58" s="18">
        <f>SUM(P9:Q57)</f>
        <v>3728364619258</v>
      </c>
      <c r="R58" s="11"/>
      <c r="S58" s="18">
        <v>68103428432</v>
      </c>
      <c r="T58" s="11"/>
      <c r="U58" s="18">
        <f>SUM(U9:U57)</f>
        <v>3952748174646</v>
      </c>
      <c r="V58" s="11"/>
      <c r="W58" s="19">
        <f>SUM(W9:W57)</f>
        <v>99.948716754075591</v>
      </c>
    </row>
    <row r="60" spans="1:23">
      <c r="D60" s="30"/>
      <c r="F60" s="30"/>
      <c r="H60" s="30"/>
    </row>
    <row r="62" spans="1:23">
      <c r="D62" s="30"/>
      <c r="F62" s="30"/>
      <c r="H62" s="30"/>
    </row>
  </sheetData>
  <mergeCells count="10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3"/>
  <sheetViews>
    <sheetView rightToLeft="1" workbookViewId="0">
      <selection activeCell="I19" sqref="I1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1.7109375" bestFit="1" customWidth="1"/>
  </cols>
  <sheetData>
    <row r="1" spans="1:9" ht="29.1" customHeight="1">
      <c r="A1" s="43" t="s">
        <v>0</v>
      </c>
      <c r="B1" s="43"/>
      <c r="C1" s="43"/>
      <c r="D1" s="43"/>
      <c r="E1" s="43"/>
      <c r="F1" s="43"/>
    </row>
    <row r="2" spans="1:9" ht="21.75" customHeight="1">
      <c r="A2" s="43" t="s">
        <v>85</v>
      </c>
      <c r="B2" s="43"/>
      <c r="C2" s="43"/>
      <c r="D2" s="43"/>
      <c r="E2" s="43"/>
      <c r="F2" s="43"/>
    </row>
    <row r="3" spans="1:9" ht="21.75" customHeight="1">
      <c r="A3" s="43" t="s">
        <v>2</v>
      </c>
      <c r="B3" s="43"/>
      <c r="C3" s="43"/>
      <c r="D3" s="43"/>
      <c r="E3" s="43"/>
      <c r="F3" s="43"/>
    </row>
    <row r="4" spans="1:9" ht="14.45" customHeight="1"/>
    <row r="5" spans="1:9" ht="29.1" customHeight="1">
      <c r="A5" s="1" t="s">
        <v>110</v>
      </c>
      <c r="B5" s="44" t="s">
        <v>100</v>
      </c>
      <c r="C5" s="44"/>
      <c r="D5" s="44"/>
      <c r="E5" s="44"/>
      <c r="F5" s="44"/>
    </row>
    <row r="6" spans="1:9" ht="14.45" customHeight="1">
      <c r="D6" s="2" t="s">
        <v>104</v>
      </c>
      <c r="F6" s="2" t="s">
        <v>9</v>
      </c>
    </row>
    <row r="7" spans="1:9" ht="14.45" customHeight="1">
      <c r="A7" s="40" t="s">
        <v>100</v>
      </c>
      <c r="B7" s="40"/>
      <c r="D7" s="4" t="s">
        <v>82</v>
      </c>
      <c r="F7" s="4" t="s">
        <v>82</v>
      </c>
    </row>
    <row r="8" spans="1:9" ht="21.75" customHeight="1">
      <c r="A8" s="41" t="s">
        <v>100</v>
      </c>
      <c r="B8" s="41"/>
      <c r="D8" s="12">
        <v>1599125172</v>
      </c>
      <c r="E8" s="11"/>
      <c r="F8" s="12">
        <v>1599125172</v>
      </c>
    </row>
    <row r="9" spans="1:9" ht="21.75" customHeight="1">
      <c r="A9" s="38" t="s">
        <v>111</v>
      </c>
      <c r="B9" s="38"/>
      <c r="D9" s="14">
        <v>3231</v>
      </c>
      <c r="E9" s="11"/>
      <c r="F9" s="14">
        <v>3231</v>
      </c>
    </row>
    <row r="10" spans="1:9" ht="21.75" customHeight="1">
      <c r="A10" s="34" t="s">
        <v>112</v>
      </c>
      <c r="B10" s="34"/>
      <c r="D10" s="16">
        <v>429009259</v>
      </c>
      <c r="E10" s="11"/>
      <c r="F10" s="16">
        <v>429009259</v>
      </c>
    </row>
    <row r="11" spans="1:9" ht="21.75" customHeight="1">
      <c r="A11" s="37" t="s">
        <v>68</v>
      </c>
      <c r="B11" s="37"/>
      <c r="D11" s="18">
        <v>2028137662</v>
      </c>
      <c r="E11" s="11"/>
      <c r="F11" s="18">
        <v>2028137662</v>
      </c>
      <c r="I11" s="30"/>
    </row>
    <row r="12" spans="1:9">
      <c r="I12" s="30"/>
    </row>
    <row r="13" spans="1:9">
      <c r="I13" s="3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M16" sqref="M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5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.75" customHeight="1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4.45" customHeight="1"/>
    <row r="5" spans="1:19" ht="24" customHeight="1">
      <c r="A5" s="44" t="s">
        <v>107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4" customHeight="1">
      <c r="A6" s="40" t="s">
        <v>69</v>
      </c>
      <c r="C6" s="40" t="s">
        <v>113</v>
      </c>
      <c r="D6" s="40"/>
      <c r="E6" s="40"/>
      <c r="F6" s="40"/>
      <c r="G6" s="40"/>
      <c r="I6" s="40" t="s">
        <v>104</v>
      </c>
      <c r="J6" s="40"/>
      <c r="K6" s="40"/>
      <c r="L6" s="40"/>
      <c r="M6" s="40"/>
      <c r="O6" s="40" t="s">
        <v>105</v>
      </c>
      <c r="P6" s="40"/>
      <c r="Q6" s="40"/>
      <c r="R6" s="40"/>
      <c r="S6" s="40"/>
    </row>
    <row r="7" spans="1:19" ht="44.25" customHeight="1">
      <c r="A7" s="40"/>
      <c r="C7" s="10" t="s">
        <v>114</v>
      </c>
      <c r="D7" s="3"/>
      <c r="E7" s="10" t="s">
        <v>115</v>
      </c>
      <c r="F7" s="3"/>
      <c r="G7" s="10" t="s">
        <v>116</v>
      </c>
      <c r="I7" s="10" t="s">
        <v>117</v>
      </c>
      <c r="J7" s="3"/>
      <c r="K7" s="10" t="s">
        <v>118</v>
      </c>
      <c r="L7" s="3"/>
      <c r="M7" s="10" t="s">
        <v>119</v>
      </c>
      <c r="O7" s="10" t="s">
        <v>117</v>
      </c>
      <c r="P7" s="3"/>
      <c r="Q7" s="10" t="s">
        <v>118</v>
      </c>
      <c r="R7" s="3"/>
      <c r="S7" s="10" t="s">
        <v>119</v>
      </c>
    </row>
    <row r="8" spans="1:19" ht="21.75" customHeight="1">
      <c r="A8" s="5" t="s">
        <v>36</v>
      </c>
      <c r="C8" s="20" t="s">
        <v>120</v>
      </c>
      <c r="D8" s="11"/>
      <c r="E8" s="12">
        <v>1590000</v>
      </c>
      <c r="F8" s="11"/>
      <c r="G8" s="12">
        <v>28874</v>
      </c>
      <c r="H8" s="11"/>
      <c r="I8" s="12">
        <v>45909660000</v>
      </c>
      <c r="J8" s="11"/>
      <c r="K8" s="12">
        <v>1254028021</v>
      </c>
      <c r="L8" s="11"/>
      <c r="M8" s="12">
        <f>I8-K8</f>
        <v>44655631979</v>
      </c>
      <c r="N8" s="11"/>
      <c r="O8" s="12">
        <v>45909660000</v>
      </c>
      <c r="P8" s="11"/>
      <c r="Q8" s="12">
        <v>1254028021</v>
      </c>
      <c r="R8" s="11"/>
      <c r="S8" s="12">
        <f>O8-Q8</f>
        <v>44655631979</v>
      </c>
    </row>
    <row r="9" spans="1:19" ht="21.75" customHeight="1">
      <c r="A9" s="6" t="s">
        <v>35</v>
      </c>
      <c r="C9" s="24" t="s">
        <v>121</v>
      </c>
      <c r="D9" s="11"/>
      <c r="E9" s="14">
        <v>2535127</v>
      </c>
      <c r="F9" s="11"/>
      <c r="G9" s="14">
        <v>27400</v>
      </c>
      <c r="H9" s="11"/>
      <c r="I9" s="14">
        <v>69462479800</v>
      </c>
      <c r="J9" s="11"/>
      <c r="K9" s="14">
        <v>47544476</v>
      </c>
      <c r="L9" s="11"/>
      <c r="M9" s="14">
        <f>I9-K9</f>
        <v>69414935324</v>
      </c>
      <c r="N9" s="11"/>
      <c r="O9" s="14">
        <v>69462479800</v>
      </c>
      <c r="P9" s="11"/>
      <c r="Q9" s="14">
        <v>47544476</v>
      </c>
      <c r="R9" s="11"/>
      <c r="S9" s="21">
        <f t="shared" ref="S9:S10" si="0">O9-Q9</f>
        <v>69414935324</v>
      </c>
    </row>
    <row r="10" spans="1:19" ht="21.75" customHeight="1">
      <c r="A10" s="6" t="s">
        <v>43</v>
      </c>
      <c r="C10" s="24" t="s">
        <v>122</v>
      </c>
      <c r="D10" s="11"/>
      <c r="E10" s="14">
        <v>14185143</v>
      </c>
      <c r="F10" s="11"/>
      <c r="G10" s="14">
        <v>1910</v>
      </c>
      <c r="H10" s="11"/>
      <c r="I10" s="14">
        <v>27093623130</v>
      </c>
      <c r="J10" s="11"/>
      <c r="K10" s="14">
        <v>2010116618</v>
      </c>
      <c r="L10" s="11"/>
      <c r="M10" s="14">
        <f t="shared" ref="M10:M11" si="1">I10-K10</f>
        <v>25083506512</v>
      </c>
      <c r="N10" s="11"/>
      <c r="O10" s="14">
        <v>27093623130</v>
      </c>
      <c r="P10" s="11"/>
      <c r="Q10" s="14">
        <v>2010116618</v>
      </c>
      <c r="R10" s="11"/>
      <c r="S10" s="21">
        <f t="shared" si="0"/>
        <v>25083506512</v>
      </c>
    </row>
    <row r="11" spans="1:19" ht="21.75" customHeight="1">
      <c r="A11" s="7" t="s">
        <v>37</v>
      </c>
      <c r="C11" s="22" t="s">
        <v>123</v>
      </c>
      <c r="D11" s="11"/>
      <c r="E11" s="21">
        <v>58840073</v>
      </c>
      <c r="F11" s="11"/>
      <c r="G11" s="21">
        <v>310</v>
      </c>
      <c r="H11" s="11"/>
      <c r="I11" s="16">
        <f>18240422630-2833</f>
        <v>18240419797</v>
      </c>
      <c r="J11" s="11"/>
      <c r="K11" s="16">
        <v>1114366656</v>
      </c>
      <c r="L11" s="11"/>
      <c r="M11" s="16">
        <f t="shared" si="1"/>
        <v>17126053141</v>
      </c>
      <c r="N11" s="11"/>
      <c r="O11" s="16">
        <f>18240422630-2833</f>
        <v>18240419797</v>
      </c>
      <c r="P11" s="11"/>
      <c r="Q11" s="16">
        <v>1114366656</v>
      </c>
      <c r="R11" s="11"/>
      <c r="S11" s="21">
        <f>O11-Q11</f>
        <v>17126053141</v>
      </c>
    </row>
    <row r="12" spans="1:19" ht="21.75" customHeight="1" thickBot="1">
      <c r="A12" s="9" t="s">
        <v>68</v>
      </c>
      <c r="C12" s="21"/>
      <c r="D12" s="26"/>
      <c r="E12" s="21"/>
      <c r="F12" s="26"/>
      <c r="G12" s="21"/>
      <c r="H12" s="11"/>
      <c r="I12" s="18">
        <f>SUM(I8:I11)</f>
        <v>160706182727</v>
      </c>
      <c r="J12" s="11"/>
      <c r="K12" s="18">
        <f>SUM(K8:K11)</f>
        <v>4426055771</v>
      </c>
      <c r="L12" s="11"/>
      <c r="M12" s="18">
        <f>SUM(M8:M11)</f>
        <v>156280126956</v>
      </c>
      <c r="N12" s="11"/>
      <c r="O12" s="18">
        <f>SUM(O8:O11)</f>
        <v>160706182727</v>
      </c>
      <c r="P12" s="11"/>
      <c r="Q12" s="18">
        <v>4426055771</v>
      </c>
      <c r="R12" s="11"/>
      <c r="S12" s="18">
        <f>SUM(S8:S11)</f>
        <v>156280126956</v>
      </c>
    </row>
    <row r="13" spans="1:19" ht="13.5" thickTop="1">
      <c r="M13" s="30"/>
      <c r="O13" s="30"/>
      <c r="Q13" s="30"/>
      <c r="S13" s="30"/>
    </row>
    <row r="15" spans="1:19">
      <c r="O15" s="30"/>
      <c r="Q15" s="30"/>
      <c r="S15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0"/>
  <sheetViews>
    <sheetView rightToLeft="1" workbookViewId="0">
      <selection activeCell="Q8" sqref="C8:R16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710937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3.85546875" bestFit="1" customWidth="1"/>
  </cols>
  <sheetData>
    <row r="1" spans="1:21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1" ht="21.75" customHeight="1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21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1" ht="14.45" customHeight="1"/>
    <row r="5" spans="1:21" ht="20.25" customHeight="1">
      <c r="A5" s="44" t="s">
        <v>124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1" ht="23.25" customHeight="1">
      <c r="A6" s="40" t="s">
        <v>88</v>
      </c>
      <c r="C6" s="40" t="s">
        <v>104</v>
      </c>
      <c r="D6" s="40"/>
      <c r="E6" s="40"/>
      <c r="F6" s="40"/>
      <c r="G6" s="40"/>
      <c r="H6" s="40"/>
      <c r="I6" s="40"/>
      <c r="K6" s="40" t="s">
        <v>105</v>
      </c>
      <c r="L6" s="40"/>
      <c r="M6" s="40"/>
      <c r="N6" s="40"/>
      <c r="O6" s="40"/>
      <c r="P6" s="40"/>
      <c r="Q6" s="40"/>
      <c r="R6" s="40"/>
    </row>
    <row r="7" spans="1:21" ht="44.25" customHeight="1">
      <c r="A7" s="40"/>
      <c r="C7" s="10" t="s">
        <v>13</v>
      </c>
      <c r="D7" s="3"/>
      <c r="E7" s="10" t="s">
        <v>125</v>
      </c>
      <c r="F7" s="3"/>
      <c r="G7" s="10" t="s">
        <v>126</v>
      </c>
      <c r="H7" s="3"/>
      <c r="I7" s="10" t="s">
        <v>127</v>
      </c>
      <c r="K7" s="10" t="s">
        <v>13</v>
      </c>
      <c r="L7" s="3"/>
      <c r="M7" s="10" t="s">
        <v>125</v>
      </c>
      <c r="N7" s="3"/>
      <c r="O7" s="10" t="s">
        <v>126</v>
      </c>
      <c r="P7" s="3"/>
      <c r="Q7" s="46" t="s">
        <v>127</v>
      </c>
      <c r="R7" s="46"/>
    </row>
    <row r="8" spans="1:21" ht="21.75" customHeight="1">
      <c r="A8" s="5" t="s">
        <v>31</v>
      </c>
      <c r="C8" s="12">
        <v>19850000</v>
      </c>
      <c r="D8" s="11"/>
      <c r="E8" s="12">
        <v>103520689398</v>
      </c>
      <c r="F8" s="11"/>
      <c r="G8" s="12">
        <v>74216636202</v>
      </c>
      <c r="H8" s="11"/>
      <c r="I8" s="12">
        <v>29304053196</v>
      </c>
      <c r="J8" s="11"/>
      <c r="K8" s="12">
        <v>19850000</v>
      </c>
      <c r="L8" s="11"/>
      <c r="M8" s="12">
        <v>103520689398</v>
      </c>
      <c r="N8" s="11"/>
      <c r="O8" s="12">
        <v>74216636202</v>
      </c>
      <c r="P8" s="11"/>
      <c r="Q8" s="42">
        <v>29304053196</v>
      </c>
      <c r="R8" s="42"/>
    </row>
    <row r="9" spans="1:21" ht="21.75" customHeight="1">
      <c r="A9" s="6" t="s">
        <v>32</v>
      </c>
      <c r="C9" s="14">
        <v>6400000</v>
      </c>
      <c r="D9" s="11"/>
      <c r="E9" s="14">
        <v>98306174154</v>
      </c>
      <c r="F9" s="11"/>
      <c r="G9" s="14">
        <v>86316376861</v>
      </c>
      <c r="H9" s="11"/>
      <c r="I9" s="14">
        <v>11989797293</v>
      </c>
      <c r="J9" s="11"/>
      <c r="K9" s="14">
        <v>6400000</v>
      </c>
      <c r="L9" s="11"/>
      <c r="M9" s="14">
        <v>98306174154</v>
      </c>
      <c r="N9" s="11"/>
      <c r="O9" s="14">
        <v>86316376861</v>
      </c>
      <c r="P9" s="11"/>
      <c r="Q9" s="35">
        <v>11989797293</v>
      </c>
      <c r="R9" s="35"/>
    </row>
    <row r="10" spans="1:21" ht="21.75" customHeight="1">
      <c r="A10" s="6" t="s">
        <v>42</v>
      </c>
      <c r="C10" s="14">
        <v>1256500</v>
      </c>
      <c r="D10" s="11"/>
      <c r="E10" s="14">
        <v>8110948137</v>
      </c>
      <c r="F10" s="11"/>
      <c r="G10" s="14">
        <v>7667741618</v>
      </c>
      <c r="H10" s="11"/>
      <c r="I10" s="14">
        <v>443206519</v>
      </c>
      <c r="J10" s="11"/>
      <c r="K10" s="14">
        <v>1256500</v>
      </c>
      <c r="L10" s="11"/>
      <c r="M10" s="14">
        <v>8110948137</v>
      </c>
      <c r="N10" s="11"/>
      <c r="O10" s="14">
        <v>7667741618</v>
      </c>
      <c r="P10" s="11"/>
      <c r="Q10" s="35">
        <v>443206519</v>
      </c>
      <c r="R10" s="35"/>
    </row>
    <row r="11" spans="1:21" ht="21.75" customHeight="1">
      <c r="A11" s="6" t="s">
        <v>46</v>
      </c>
      <c r="C11" s="14">
        <v>257500</v>
      </c>
      <c r="D11" s="11"/>
      <c r="E11" s="14">
        <v>4088152442</v>
      </c>
      <c r="F11" s="11"/>
      <c r="G11" s="14">
        <v>3996168971</v>
      </c>
      <c r="H11" s="11"/>
      <c r="I11" s="14">
        <v>91983471</v>
      </c>
      <c r="J11" s="11"/>
      <c r="K11" s="14">
        <v>257500</v>
      </c>
      <c r="L11" s="11"/>
      <c r="M11" s="14">
        <v>4088152442</v>
      </c>
      <c r="N11" s="11"/>
      <c r="O11" s="14">
        <v>3996168971</v>
      </c>
      <c r="P11" s="11"/>
      <c r="Q11" s="35">
        <v>91983471</v>
      </c>
      <c r="R11" s="35"/>
    </row>
    <row r="12" spans="1:21" ht="21.75" customHeight="1">
      <c r="A12" s="6" t="s">
        <v>53</v>
      </c>
      <c r="C12" s="14">
        <v>401250</v>
      </c>
      <c r="D12" s="11"/>
      <c r="E12" s="14">
        <v>6103614058</v>
      </c>
      <c r="F12" s="11"/>
      <c r="G12" s="14">
        <v>4018909318</v>
      </c>
      <c r="H12" s="11"/>
      <c r="I12" s="14">
        <v>2084704740</v>
      </c>
      <c r="J12" s="11"/>
      <c r="K12" s="14">
        <v>401250</v>
      </c>
      <c r="L12" s="11"/>
      <c r="M12" s="14">
        <v>6103614058</v>
      </c>
      <c r="N12" s="11"/>
      <c r="O12" s="14">
        <v>4018909318</v>
      </c>
      <c r="P12" s="11"/>
      <c r="Q12" s="35">
        <v>2084704740</v>
      </c>
      <c r="R12" s="35"/>
    </row>
    <row r="13" spans="1:21" ht="21.75" customHeight="1">
      <c r="A13" s="6" t="s">
        <v>28</v>
      </c>
      <c r="C13" s="14">
        <v>7781334</v>
      </c>
      <c r="D13" s="11"/>
      <c r="E13" s="14">
        <v>90383187483</v>
      </c>
      <c r="F13" s="11"/>
      <c r="G13" s="14">
        <v>74123369166</v>
      </c>
      <c r="H13" s="11"/>
      <c r="I13" s="14">
        <v>16259818317</v>
      </c>
      <c r="J13" s="11"/>
      <c r="K13" s="14">
        <v>7781334</v>
      </c>
      <c r="L13" s="11"/>
      <c r="M13" s="14">
        <v>90383187483</v>
      </c>
      <c r="N13" s="11"/>
      <c r="O13" s="14">
        <v>74123369166</v>
      </c>
      <c r="P13" s="11"/>
      <c r="Q13" s="35">
        <v>16259818317</v>
      </c>
      <c r="R13" s="35"/>
    </row>
    <row r="14" spans="1:21" ht="21.75" customHeight="1">
      <c r="A14" s="6" t="s">
        <v>30</v>
      </c>
      <c r="C14" s="14">
        <v>4388000</v>
      </c>
      <c r="D14" s="11"/>
      <c r="E14" s="14">
        <v>38011125276</v>
      </c>
      <c r="F14" s="11"/>
      <c r="G14" s="14">
        <v>32133116008</v>
      </c>
      <c r="H14" s="11"/>
      <c r="I14" s="14">
        <v>5878009268</v>
      </c>
      <c r="J14" s="11"/>
      <c r="K14" s="14">
        <v>4388000</v>
      </c>
      <c r="L14" s="11"/>
      <c r="M14" s="14">
        <v>38011125276</v>
      </c>
      <c r="N14" s="11"/>
      <c r="O14" s="14">
        <v>32133116008</v>
      </c>
      <c r="P14" s="11"/>
      <c r="Q14" s="35">
        <v>5878009268</v>
      </c>
      <c r="R14" s="35"/>
    </row>
    <row r="15" spans="1:21" ht="21.75" customHeight="1">
      <c r="A15" s="7" t="s">
        <v>51</v>
      </c>
      <c r="C15" s="23">
        <v>360000</v>
      </c>
      <c r="D15" s="11"/>
      <c r="E15" s="16">
        <v>4858153951</v>
      </c>
      <c r="F15" s="11"/>
      <c r="G15" s="16">
        <v>2806298323</v>
      </c>
      <c r="H15" s="11"/>
      <c r="I15" s="16">
        <v>2051855628</v>
      </c>
      <c r="J15" s="11"/>
      <c r="K15" s="23">
        <v>360000</v>
      </c>
      <c r="L15" s="11"/>
      <c r="M15" s="16">
        <v>4858153951</v>
      </c>
      <c r="N15" s="11"/>
      <c r="O15" s="16">
        <v>2806298323</v>
      </c>
      <c r="P15" s="11"/>
      <c r="Q15" s="45">
        <v>2051855628</v>
      </c>
      <c r="R15" s="45"/>
    </row>
    <row r="16" spans="1:21" ht="21.75" customHeight="1">
      <c r="A16" s="9" t="s">
        <v>68</v>
      </c>
      <c r="C16" s="23"/>
      <c r="D16" s="11"/>
      <c r="E16" s="27">
        <v>353382044899</v>
      </c>
      <c r="F16" s="11"/>
      <c r="G16" s="27">
        <v>285278616467</v>
      </c>
      <c r="H16" s="11"/>
      <c r="I16" s="27">
        <v>68103428432</v>
      </c>
      <c r="J16" s="11"/>
      <c r="K16" s="23"/>
      <c r="L16" s="11"/>
      <c r="M16" s="27">
        <v>353382044899</v>
      </c>
      <c r="N16" s="11"/>
      <c r="O16" s="27">
        <v>285278616467</v>
      </c>
      <c r="P16" s="11"/>
      <c r="Q16" s="47">
        <v>68103428432</v>
      </c>
      <c r="R16" s="47"/>
      <c r="U16" s="30"/>
    </row>
    <row r="17" spans="21:21">
      <c r="U17" s="30"/>
    </row>
    <row r="18" spans="21:21">
      <c r="U18" s="30"/>
    </row>
    <row r="20" spans="21:21">
      <c r="U20" s="30"/>
    </row>
  </sheetData>
  <mergeCells count="17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tabSelected="1" workbookViewId="0">
      <selection activeCell="O59" sqref="O59"/>
    </sheetView>
  </sheetViews>
  <sheetFormatPr defaultRowHeight="12.75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7.7109375" bestFit="1" customWidth="1"/>
    <col min="16" max="16" width="1.28515625" customWidth="1"/>
    <col min="17" max="17" width="16" customWidth="1"/>
    <col min="18" max="18" width="1.28515625" customWidth="1"/>
    <col min="19" max="19" width="0.28515625" customWidth="1"/>
  </cols>
  <sheetData>
    <row r="1" spans="1:18" ht="29.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/>
    <row r="5" spans="1:18" ht="14.45" customHeight="1">
      <c r="A5" s="44" t="s">
        <v>128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24" customHeight="1">
      <c r="A6" s="40" t="s">
        <v>88</v>
      </c>
      <c r="C6" s="40" t="s">
        <v>104</v>
      </c>
      <c r="D6" s="40"/>
      <c r="E6" s="40"/>
      <c r="F6" s="40"/>
      <c r="G6" s="40"/>
      <c r="H6" s="40"/>
      <c r="I6" s="40"/>
      <c r="K6" s="40" t="s">
        <v>105</v>
      </c>
      <c r="L6" s="40"/>
      <c r="M6" s="40"/>
      <c r="N6" s="40"/>
      <c r="O6" s="40"/>
      <c r="P6" s="40"/>
      <c r="Q6" s="40"/>
      <c r="R6" s="40"/>
    </row>
    <row r="7" spans="1:18" ht="44.25" customHeight="1">
      <c r="A7" s="40"/>
      <c r="C7" s="10" t="s">
        <v>13</v>
      </c>
      <c r="D7" s="3"/>
      <c r="E7" s="10" t="s">
        <v>15</v>
      </c>
      <c r="F7" s="3"/>
      <c r="G7" s="10" t="s">
        <v>126</v>
      </c>
      <c r="H7" s="3"/>
      <c r="I7" s="10" t="s">
        <v>129</v>
      </c>
      <c r="K7" s="10" t="s">
        <v>13</v>
      </c>
      <c r="L7" s="3"/>
      <c r="M7" s="10" t="s">
        <v>15</v>
      </c>
      <c r="N7" s="3"/>
      <c r="O7" s="10" t="s">
        <v>126</v>
      </c>
      <c r="P7" s="3"/>
      <c r="Q7" s="46" t="s">
        <v>129</v>
      </c>
      <c r="R7" s="46"/>
    </row>
    <row r="8" spans="1:18" ht="21.75" customHeight="1">
      <c r="A8" s="5" t="s">
        <v>26</v>
      </c>
      <c r="C8" s="12">
        <v>8528624</v>
      </c>
      <c r="D8" s="11"/>
      <c r="E8" s="12">
        <v>125078672545</v>
      </c>
      <c r="F8" s="11"/>
      <c r="G8" s="12">
        <v>72507979860</v>
      </c>
      <c r="H8" s="11"/>
      <c r="I8" s="12">
        <v>52570692685</v>
      </c>
      <c r="J8" s="11"/>
      <c r="K8" s="12">
        <v>8528624</v>
      </c>
      <c r="L8" s="11"/>
      <c r="M8" s="12">
        <v>125078672545</v>
      </c>
      <c r="N8" s="11"/>
      <c r="O8" s="12">
        <v>72507979860</v>
      </c>
      <c r="P8" s="11"/>
      <c r="Q8" s="42">
        <v>52570692685</v>
      </c>
      <c r="R8" s="42"/>
    </row>
    <row r="9" spans="1:18" ht="21.75" customHeight="1">
      <c r="A9" s="6" t="s">
        <v>58</v>
      </c>
      <c r="C9" s="14">
        <v>10690211</v>
      </c>
      <c r="D9" s="11"/>
      <c r="E9" s="14">
        <v>123366105030</v>
      </c>
      <c r="F9" s="11"/>
      <c r="G9" s="14">
        <v>111248301825</v>
      </c>
      <c r="H9" s="11"/>
      <c r="I9" s="14">
        <v>12117803205</v>
      </c>
      <c r="J9" s="11"/>
      <c r="K9" s="14">
        <v>10690211</v>
      </c>
      <c r="L9" s="11"/>
      <c r="M9" s="14">
        <v>123366105030</v>
      </c>
      <c r="N9" s="11"/>
      <c r="O9" s="14">
        <v>111248301825</v>
      </c>
      <c r="P9" s="11"/>
      <c r="Q9" s="35">
        <v>12117803205</v>
      </c>
      <c r="R9" s="35"/>
    </row>
    <row r="10" spans="1:18" ht="21.75" customHeight="1">
      <c r="A10" s="6" t="s">
        <v>56</v>
      </c>
      <c r="C10" s="14">
        <v>870000</v>
      </c>
      <c r="D10" s="11"/>
      <c r="E10" s="14">
        <v>15754766925</v>
      </c>
      <c r="F10" s="11"/>
      <c r="G10" s="14">
        <v>14916334788</v>
      </c>
      <c r="H10" s="11"/>
      <c r="I10" s="14">
        <v>838432136</v>
      </c>
      <c r="J10" s="11"/>
      <c r="K10" s="14">
        <v>870000</v>
      </c>
      <c r="L10" s="11"/>
      <c r="M10" s="14">
        <v>15754766925</v>
      </c>
      <c r="N10" s="11"/>
      <c r="O10" s="14">
        <v>14916334788</v>
      </c>
      <c r="P10" s="11"/>
      <c r="Q10" s="35">
        <v>838432136</v>
      </c>
      <c r="R10" s="35"/>
    </row>
    <row r="11" spans="1:18" ht="21.75" customHeight="1">
      <c r="A11" s="6" t="s">
        <v>35</v>
      </c>
      <c r="C11" s="14">
        <v>2535127</v>
      </c>
      <c r="D11" s="11"/>
      <c r="E11" s="14">
        <v>452015669847</v>
      </c>
      <c r="F11" s="11"/>
      <c r="G11" s="14">
        <v>336930150922</v>
      </c>
      <c r="H11" s="11"/>
      <c r="I11" s="14">
        <v>115085518925</v>
      </c>
      <c r="J11" s="11"/>
      <c r="K11" s="14">
        <v>2535127</v>
      </c>
      <c r="L11" s="11"/>
      <c r="M11" s="14">
        <v>452015669847</v>
      </c>
      <c r="N11" s="11"/>
      <c r="O11" s="14">
        <v>336930150922</v>
      </c>
      <c r="P11" s="11"/>
      <c r="Q11" s="35">
        <v>115085518925</v>
      </c>
      <c r="R11" s="35"/>
    </row>
    <row r="12" spans="1:18" ht="21.75" customHeight="1">
      <c r="A12" s="6" t="s">
        <v>24</v>
      </c>
      <c r="C12" s="14">
        <v>92056591</v>
      </c>
      <c r="D12" s="11"/>
      <c r="E12" s="14">
        <v>833979791125</v>
      </c>
      <c r="F12" s="11"/>
      <c r="G12" s="14">
        <v>354783954954</v>
      </c>
      <c r="H12" s="11"/>
      <c r="I12" s="14">
        <v>479195836171</v>
      </c>
      <c r="J12" s="11"/>
      <c r="K12" s="14">
        <v>92056591</v>
      </c>
      <c r="L12" s="11"/>
      <c r="M12" s="14">
        <v>833979791125</v>
      </c>
      <c r="N12" s="11"/>
      <c r="O12" s="14">
        <v>354783954954</v>
      </c>
      <c r="P12" s="11"/>
      <c r="Q12" s="35">
        <v>479195836171</v>
      </c>
      <c r="R12" s="35"/>
    </row>
    <row r="13" spans="1:18" ht="21.75" customHeight="1">
      <c r="A13" s="6" t="s">
        <v>25</v>
      </c>
      <c r="C13" s="14">
        <v>22388235</v>
      </c>
      <c r="D13" s="11"/>
      <c r="E13" s="14">
        <v>177054936329</v>
      </c>
      <c r="F13" s="11"/>
      <c r="G13" s="14">
        <v>109476377193</v>
      </c>
      <c r="H13" s="11"/>
      <c r="I13" s="14">
        <v>67578559136</v>
      </c>
      <c r="J13" s="11"/>
      <c r="K13" s="14">
        <v>22388235</v>
      </c>
      <c r="L13" s="11"/>
      <c r="M13" s="14">
        <v>177054936329</v>
      </c>
      <c r="N13" s="11"/>
      <c r="O13" s="14">
        <v>109476377193</v>
      </c>
      <c r="P13" s="11"/>
      <c r="Q13" s="35">
        <v>67578559136</v>
      </c>
      <c r="R13" s="35"/>
    </row>
    <row r="14" spans="1:18" ht="21.75" customHeight="1">
      <c r="A14" s="6" t="s">
        <v>63</v>
      </c>
      <c r="C14" s="14">
        <v>800000</v>
      </c>
      <c r="D14" s="11"/>
      <c r="E14" s="14">
        <v>8088985040</v>
      </c>
      <c r="F14" s="11"/>
      <c r="G14" s="14">
        <v>5480561398</v>
      </c>
      <c r="H14" s="11"/>
      <c r="I14" s="14">
        <v>2608423642</v>
      </c>
      <c r="J14" s="11"/>
      <c r="K14" s="14">
        <v>800000</v>
      </c>
      <c r="L14" s="11"/>
      <c r="M14" s="14">
        <v>8088985040</v>
      </c>
      <c r="N14" s="11"/>
      <c r="O14" s="14">
        <v>5480561398</v>
      </c>
      <c r="P14" s="11"/>
      <c r="Q14" s="35">
        <v>2608423642</v>
      </c>
      <c r="R14" s="35"/>
    </row>
    <row r="15" spans="1:18" ht="21.75" customHeight="1">
      <c r="A15" s="6" t="s">
        <v>37</v>
      </c>
      <c r="C15" s="14">
        <v>59240073</v>
      </c>
      <c r="D15" s="11"/>
      <c r="E15" s="14">
        <v>313308844766</v>
      </c>
      <c r="F15" s="11"/>
      <c r="G15" s="14">
        <v>208582541715</v>
      </c>
      <c r="H15" s="11"/>
      <c r="I15" s="14">
        <v>104726303051</v>
      </c>
      <c r="J15" s="11"/>
      <c r="K15" s="14">
        <v>59240073</v>
      </c>
      <c r="L15" s="11"/>
      <c r="M15" s="14">
        <v>313308844766</v>
      </c>
      <c r="N15" s="11"/>
      <c r="O15" s="14">
        <v>208582541715</v>
      </c>
      <c r="P15" s="11"/>
      <c r="Q15" s="35">
        <v>104726303051</v>
      </c>
      <c r="R15" s="35"/>
    </row>
    <row r="16" spans="1:18" ht="21.75" customHeight="1">
      <c r="A16" s="6" t="s">
        <v>45</v>
      </c>
      <c r="C16" s="14">
        <v>15503689</v>
      </c>
      <c r="D16" s="11"/>
      <c r="E16" s="14">
        <v>462284556795</v>
      </c>
      <c r="F16" s="11"/>
      <c r="G16" s="14">
        <v>325606667576</v>
      </c>
      <c r="H16" s="11"/>
      <c r="I16" s="14">
        <v>136677889219</v>
      </c>
      <c r="J16" s="11"/>
      <c r="K16" s="14">
        <v>15503689</v>
      </c>
      <c r="L16" s="11"/>
      <c r="M16" s="14">
        <v>462284556795</v>
      </c>
      <c r="N16" s="11"/>
      <c r="O16" s="14">
        <v>325606667576</v>
      </c>
      <c r="P16" s="11"/>
      <c r="Q16" s="35">
        <v>136677889219</v>
      </c>
      <c r="R16" s="35"/>
    </row>
    <row r="17" spans="1:18" ht="21.75" customHeight="1">
      <c r="A17" s="6" t="s">
        <v>43</v>
      </c>
      <c r="C17" s="14">
        <v>14185143</v>
      </c>
      <c r="D17" s="11"/>
      <c r="E17" s="14">
        <v>378067710946</v>
      </c>
      <c r="F17" s="11"/>
      <c r="G17" s="14">
        <v>279257758197</v>
      </c>
      <c r="H17" s="11"/>
      <c r="I17" s="14">
        <v>98809952749</v>
      </c>
      <c r="J17" s="11"/>
      <c r="K17" s="14">
        <v>14185143</v>
      </c>
      <c r="L17" s="11"/>
      <c r="M17" s="14">
        <v>378067710946</v>
      </c>
      <c r="N17" s="11"/>
      <c r="O17" s="14">
        <v>279257758197</v>
      </c>
      <c r="P17" s="11"/>
      <c r="Q17" s="35">
        <v>98809952749</v>
      </c>
      <c r="R17" s="35"/>
    </row>
    <row r="18" spans="1:18" ht="21.75" customHeight="1">
      <c r="A18" s="6" t="s">
        <v>21</v>
      </c>
      <c r="C18" s="14">
        <v>37450989</v>
      </c>
      <c r="D18" s="11"/>
      <c r="E18" s="14">
        <v>430701702189</v>
      </c>
      <c r="F18" s="11"/>
      <c r="G18" s="14">
        <v>261642644976</v>
      </c>
      <c r="H18" s="11"/>
      <c r="I18" s="14">
        <v>169059057213</v>
      </c>
      <c r="J18" s="11"/>
      <c r="K18" s="14">
        <v>37450989</v>
      </c>
      <c r="L18" s="11"/>
      <c r="M18" s="14">
        <v>430701702189</v>
      </c>
      <c r="N18" s="11"/>
      <c r="O18" s="14">
        <v>261642644976</v>
      </c>
      <c r="P18" s="11"/>
      <c r="Q18" s="35">
        <v>169059057213</v>
      </c>
      <c r="R18" s="35"/>
    </row>
    <row r="19" spans="1:18" ht="21.75" customHeight="1">
      <c r="A19" s="6" t="s">
        <v>34</v>
      </c>
      <c r="C19" s="14">
        <v>50774555</v>
      </c>
      <c r="D19" s="11"/>
      <c r="E19" s="14">
        <v>253421800479</v>
      </c>
      <c r="F19" s="11"/>
      <c r="G19" s="14">
        <v>162827780884</v>
      </c>
      <c r="H19" s="11"/>
      <c r="I19" s="14">
        <v>90594019595</v>
      </c>
      <c r="J19" s="11"/>
      <c r="K19" s="14">
        <v>50774555</v>
      </c>
      <c r="L19" s="11"/>
      <c r="M19" s="14">
        <v>253421800479</v>
      </c>
      <c r="N19" s="11"/>
      <c r="O19" s="14">
        <v>162827780884</v>
      </c>
      <c r="P19" s="11"/>
      <c r="Q19" s="35">
        <v>90594019595</v>
      </c>
      <c r="R19" s="35"/>
    </row>
    <row r="20" spans="1:18" ht="21.75" customHeight="1">
      <c r="A20" s="6" t="s">
        <v>27</v>
      </c>
      <c r="C20" s="14">
        <v>27652778</v>
      </c>
      <c r="D20" s="11"/>
      <c r="E20" s="14">
        <v>307042656471</v>
      </c>
      <c r="F20" s="11"/>
      <c r="G20" s="14">
        <v>180223780472</v>
      </c>
      <c r="H20" s="11"/>
      <c r="I20" s="14">
        <v>126818875999</v>
      </c>
      <c r="J20" s="11"/>
      <c r="K20" s="14">
        <v>27652778</v>
      </c>
      <c r="L20" s="11"/>
      <c r="M20" s="14">
        <v>307042656471</v>
      </c>
      <c r="N20" s="11"/>
      <c r="O20" s="14">
        <v>180223780472</v>
      </c>
      <c r="P20" s="11"/>
      <c r="Q20" s="35">
        <v>126818875999</v>
      </c>
      <c r="R20" s="35"/>
    </row>
    <row r="21" spans="1:18" ht="21.75" customHeight="1">
      <c r="A21" s="6" t="s">
        <v>40</v>
      </c>
      <c r="C21" s="14">
        <v>14040447</v>
      </c>
      <c r="D21" s="11"/>
      <c r="E21" s="14">
        <v>275712584881</v>
      </c>
      <c r="F21" s="11"/>
      <c r="G21" s="14">
        <v>194210885964</v>
      </c>
      <c r="H21" s="11"/>
      <c r="I21" s="14">
        <v>81501698917</v>
      </c>
      <c r="J21" s="11"/>
      <c r="K21" s="14">
        <v>14040447</v>
      </c>
      <c r="L21" s="11"/>
      <c r="M21" s="14">
        <v>275712584881</v>
      </c>
      <c r="N21" s="11"/>
      <c r="O21" s="14">
        <v>194210885964</v>
      </c>
      <c r="P21" s="11"/>
      <c r="Q21" s="35">
        <v>81501698917</v>
      </c>
      <c r="R21" s="35"/>
    </row>
    <row r="22" spans="1:18" ht="21.75" customHeight="1">
      <c r="A22" s="6" t="s">
        <v>66</v>
      </c>
      <c r="C22" s="14">
        <v>15867048</v>
      </c>
      <c r="D22" s="11"/>
      <c r="E22" s="14">
        <v>63449914747</v>
      </c>
      <c r="F22" s="11"/>
      <c r="G22" s="14">
        <v>67720560864</v>
      </c>
      <c r="H22" s="11"/>
      <c r="I22" s="14">
        <v>-4270646116</v>
      </c>
      <c r="J22" s="11"/>
      <c r="K22" s="14">
        <v>15867048</v>
      </c>
      <c r="L22" s="11"/>
      <c r="M22" s="14">
        <v>63449914747</v>
      </c>
      <c r="N22" s="11"/>
      <c r="O22" s="14">
        <v>67720560864</v>
      </c>
      <c r="P22" s="11"/>
      <c r="Q22" s="35">
        <v>-4270646116</v>
      </c>
      <c r="R22" s="35"/>
    </row>
    <row r="23" spans="1:18" ht="21.75" customHeight="1">
      <c r="A23" s="6" t="s">
        <v>50</v>
      </c>
      <c r="C23" s="14">
        <v>15705173</v>
      </c>
      <c r="D23" s="11"/>
      <c r="E23" s="14">
        <v>119995044497</v>
      </c>
      <c r="F23" s="11"/>
      <c r="G23" s="14">
        <v>91174193267</v>
      </c>
      <c r="H23" s="11"/>
      <c r="I23" s="14">
        <v>28820851230</v>
      </c>
      <c r="J23" s="11"/>
      <c r="K23" s="14">
        <v>15705173</v>
      </c>
      <c r="L23" s="11"/>
      <c r="M23" s="14">
        <v>119995044497</v>
      </c>
      <c r="N23" s="11"/>
      <c r="O23" s="14">
        <v>91174193267</v>
      </c>
      <c r="P23" s="11"/>
      <c r="Q23" s="35">
        <v>28820851230</v>
      </c>
      <c r="R23" s="35"/>
    </row>
    <row r="24" spans="1:18" ht="21.75" customHeight="1">
      <c r="A24" s="6" t="s">
        <v>60</v>
      </c>
      <c r="C24" s="14">
        <v>2800000</v>
      </c>
      <c r="D24" s="11"/>
      <c r="E24" s="14">
        <v>1600333056</v>
      </c>
      <c r="F24" s="11"/>
      <c r="G24" s="14">
        <v>1546909965</v>
      </c>
      <c r="H24" s="11"/>
      <c r="I24" s="14">
        <v>53423090</v>
      </c>
      <c r="J24" s="11"/>
      <c r="K24" s="14">
        <v>2800000</v>
      </c>
      <c r="L24" s="11"/>
      <c r="M24" s="14">
        <v>1600333056</v>
      </c>
      <c r="N24" s="11"/>
      <c r="O24" s="14">
        <v>1546909965</v>
      </c>
      <c r="P24" s="11"/>
      <c r="Q24" s="35">
        <v>53423090</v>
      </c>
      <c r="R24" s="35"/>
    </row>
    <row r="25" spans="1:18" ht="21.75" customHeight="1">
      <c r="A25" s="6" t="s">
        <v>20</v>
      </c>
      <c r="C25" s="14">
        <v>96203778</v>
      </c>
      <c r="D25" s="11"/>
      <c r="E25" s="14">
        <v>874414724811</v>
      </c>
      <c r="F25" s="11"/>
      <c r="G25" s="14">
        <v>494483436083</v>
      </c>
      <c r="H25" s="11"/>
      <c r="I25" s="14">
        <v>379931288728</v>
      </c>
      <c r="J25" s="11"/>
      <c r="K25" s="14">
        <v>96203778</v>
      </c>
      <c r="L25" s="11"/>
      <c r="M25" s="14">
        <v>874414724811</v>
      </c>
      <c r="N25" s="11"/>
      <c r="O25" s="14">
        <v>494483436083</v>
      </c>
      <c r="P25" s="11"/>
      <c r="Q25" s="35">
        <v>379931288728</v>
      </c>
      <c r="R25" s="35"/>
    </row>
    <row r="26" spans="1:18" ht="21.75" customHeight="1">
      <c r="A26" s="6" t="s">
        <v>38</v>
      </c>
      <c r="C26" s="14">
        <v>14456055</v>
      </c>
      <c r="D26" s="11"/>
      <c r="E26" s="14">
        <v>54996083370</v>
      </c>
      <c r="F26" s="11"/>
      <c r="G26" s="14">
        <v>54996083370</v>
      </c>
      <c r="H26" s="11"/>
      <c r="I26" s="14">
        <v>0</v>
      </c>
      <c r="J26" s="11"/>
      <c r="K26" s="14">
        <v>14456055</v>
      </c>
      <c r="L26" s="11"/>
      <c r="M26" s="14">
        <v>54996083370</v>
      </c>
      <c r="N26" s="11"/>
      <c r="O26" s="14">
        <v>54996083370</v>
      </c>
      <c r="P26" s="11"/>
      <c r="Q26" s="35">
        <v>0</v>
      </c>
      <c r="R26" s="35"/>
    </row>
    <row r="27" spans="1:18" ht="21.75" customHeight="1">
      <c r="A27" s="6" t="s">
        <v>62</v>
      </c>
      <c r="C27" s="14">
        <v>585000</v>
      </c>
      <c r="D27" s="11"/>
      <c r="E27" s="14">
        <v>3831734947</v>
      </c>
      <c r="F27" s="11"/>
      <c r="G27" s="14">
        <v>4475351625</v>
      </c>
      <c r="H27" s="11"/>
      <c r="I27" s="14">
        <v>-643616677</v>
      </c>
      <c r="J27" s="11"/>
      <c r="K27" s="14">
        <v>585000</v>
      </c>
      <c r="L27" s="11"/>
      <c r="M27" s="14">
        <v>3831734947</v>
      </c>
      <c r="N27" s="11"/>
      <c r="O27" s="14">
        <v>4475351625</v>
      </c>
      <c r="P27" s="11"/>
      <c r="Q27" s="35">
        <v>-643616677</v>
      </c>
      <c r="R27" s="35"/>
    </row>
    <row r="28" spans="1:18" ht="21.75" customHeight="1">
      <c r="A28" s="6" t="s">
        <v>65</v>
      </c>
      <c r="C28" s="14">
        <v>438000</v>
      </c>
      <c r="D28" s="11"/>
      <c r="E28" s="14">
        <v>12647274966</v>
      </c>
      <c r="F28" s="11"/>
      <c r="G28" s="14">
        <v>10583709534</v>
      </c>
      <c r="H28" s="11"/>
      <c r="I28" s="14">
        <v>2063565431</v>
      </c>
      <c r="J28" s="11"/>
      <c r="K28" s="14">
        <v>438000</v>
      </c>
      <c r="L28" s="11"/>
      <c r="M28" s="14">
        <v>12647274966</v>
      </c>
      <c r="N28" s="11"/>
      <c r="O28" s="14">
        <v>10583709534</v>
      </c>
      <c r="P28" s="11"/>
      <c r="Q28" s="35">
        <v>2063565431</v>
      </c>
      <c r="R28" s="35"/>
    </row>
    <row r="29" spans="1:18" ht="21.75" customHeight="1">
      <c r="A29" s="6" t="s">
        <v>19</v>
      </c>
      <c r="C29" s="14">
        <v>69360262</v>
      </c>
      <c r="D29" s="11"/>
      <c r="E29" s="14">
        <v>247560313507</v>
      </c>
      <c r="F29" s="11"/>
      <c r="G29" s="14">
        <v>147818655463</v>
      </c>
      <c r="H29" s="11"/>
      <c r="I29" s="14">
        <v>99741658044</v>
      </c>
      <c r="J29" s="11"/>
      <c r="K29" s="14">
        <v>69360262</v>
      </c>
      <c r="L29" s="11"/>
      <c r="M29" s="14">
        <v>247560313507</v>
      </c>
      <c r="N29" s="11"/>
      <c r="O29" s="14">
        <v>147818655463</v>
      </c>
      <c r="P29" s="11"/>
      <c r="Q29" s="35">
        <v>99741658044</v>
      </c>
      <c r="R29" s="35"/>
    </row>
    <row r="30" spans="1:18" ht="21.75" customHeight="1">
      <c r="A30" s="6" t="s">
        <v>23</v>
      </c>
      <c r="C30" s="14">
        <v>8614506</v>
      </c>
      <c r="D30" s="11"/>
      <c r="E30" s="14">
        <v>501335265694</v>
      </c>
      <c r="F30" s="11"/>
      <c r="G30" s="14">
        <v>272849474526</v>
      </c>
      <c r="H30" s="11"/>
      <c r="I30" s="14">
        <v>228485791168</v>
      </c>
      <c r="J30" s="11"/>
      <c r="K30" s="14">
        <v>8614506</v>
      </c>
      <c r="L30" s="11"/>
      <c r="M30" s="14">
        <v>501335265694</v>
      </c>
      <c r="N30" s="11"/>
      <c r="O30" s="14">
        <v>272849474526</v>
      </c>
      <c r="P30" s="11"/>
      <c r="Q30" s="35">
        <v>228485791168</v>
      </c>
      <c r="R30" s="35"/>
    </row>
    <row r="31" spans="1:18" ht="21.75" customHeight="1">
      <c r="A31" s="6" t="s">
        <v>47</v>
      </c>
      <c r="C31" s="14">
        <v>26122298</v>
      </c>
      <c r="D31" s="11"/>
      <c r="E31" s="14">
        <v>495079117356</v>
      </c>
      <c r="F31" s="11"/>
      <c r="G31" s="14">
        <v>330743954841</v>
      </c>
      <c r="H31" s="11"/>
      <c r="I31" s="14">
        <v>164335162515</v>
      </c>
      <c r="J31" s="11"/>
      <c r="K31" s="14">
        <v>26122298</v>
      </c>
      <c r="L31" s="11"/>
      <c r="M31" s="14">
        <v>495079117356</v>
      </c>
      <c r="N31" s="11"/>
      <c r="O31" s="14">
        <v>330743954841</v>
      </c>
      <c r="P31" s="11"/>
      <c r="Q31" s="35">
        <v>164335162515</v>
      </c>
      <c r="R31" s="35"/>
    </row>
    <row r="32" spans="1:18" ht="21.75" customHeight="1">
      <c r="A32" s="6" t="s">
        <v>64</v>
      </c>
      <c r="C32" s="14">
        <v>400000</v>
      </c>
      <c r="D32" s="11"/>
      <c r="E32" s="14">
        <v>2619592800</v>
      </c>
      <c r="F32" s="11"/>
      <c r="G32" s="14">
        <v>1921505284</v>
      </c>
      <c r="H32" s="11"/>
      <c r="I32" s="14">
        <v>698087516</v>
      </c>
      <c r="J32" s="11"/>
      <c r="K32" s="14">
        <v>400000</v>
      </c>
      <c r="L32" s="11"/>
      <c r="M32" s="14">
        <v>2619592800</v>
      </c>
      <c r="N32" s="11"/>
      <c r="O32" s="14">
        <v>1921505284</v>
      </c>
      <c r="P32" s="11"/>
      <c r="Q32" s="35">
        <v>698087516</v>
      </c>
      <c r="R32" s="35"/>
    </row>
    <row r="33" spans="1:18" ht="21.75" customHeight="1">
      <c r="A33" s="6" t="s">
        <v>59</v>
      </c>
      <c r="C33" s="14">
        <v>399101</v>
      </c>
      <c r="D33" s="11"/>
      <c r="E33" s="14">
        <v>18414741641</v>
      </c>
      <c r="F33" s="11"/>
      <c r="G33" s="14">
        <v>15365756304</v>
      </c>
      <c r="H33" s="11"/>
      <c r="I33" s="14">
        <v>3048985337</v>
      </c>
      <c r="J33" s="11"/>
      <c r="K33" s="14">
        <v>399101</v>
      </c>
      <c r="L33" s="11"/>
      <c r="M33" s="14">
        <v>18414741641</v>
      </c>
      <c r="N33" s="11"/>
      <c r="O33" s="14">
        <v>15365756304</v>
      </c>
      <c r="P33" s="11"/>
      <c r="Q33" s="35">
        <v>3048985337</v>
      </c>
      <c r="R33" s="35"/>
    </row>
    <row r="34" spans="1:18" ht="21.75" customHeight="1">
      <c r="A34" s="6" t="s">
        <v>32</v>
      </c>
      <c r="C34" s="14">
        <v>19882424</v>
      </c>
      <c r="D34" s="11"/>
      <c r="E34" s="14">
        <v>335388458662</v>
      </c>
      <c r="F34" s="11"/>
      <c r="G34" s="14">
        <v>268152936781</v>
      </c>
      <c r="H34" s="11"/>
      <c r="I34" s="14">
        <v>67235521881</v>
      </c>
      <c r="J34" s="11"/>
      <c r="K34" s="14">
        <v>19882424</v>
      </c>
      <c r="L34" s="11"/>
      <c r="M34" s="14">
        <v>335388458662</v>
      </c>
      <c r="N34" s="11"/>
      <c r="O34" s="14">
        <v>268152936781</v>
      </c>
      <c r="P34" s="11"/>
      <c r="Q34" s="35">
        <v>67235521881</v>
      </c>
      <c r="R34" s="35"/>
    </row>
    <row r="35" spans="1:18" ht="21.75" customHeight="1">
      <c r="A35" s="6" t="s">
        <v>29</v>
      </c>
      <c r="C35" s="14">
        <v>17250862</v>
      </c>
      <c r="D35" s="11"/>
      <c r="E35" s="14">
        <v>145841209369</v>
      </c>
      <c r="F35" s="11"/>
      <c r="G35" s="14">
        <v>83533462643</v>
      </c>
      <c r="H35" s="11"/>
      <c r="I35" s="14">
        <v>62307746726</v>
      </c>
      <c r="J35" s="11"/>
      <c r="K35" s="14">
        <v>17250862</v>
      </c>
      <c r="L35" s="11"/>
      <c r="M35" s="14">
        <v>145841209369</v>
      </c>
      <c r="N35" s="11"/>
      <c r="O35" s="14">
        <v>83533462643</v>
      </c>
      <c r="P35" s="11"/>
      <c r="Q35" s="35">
        <v>62307746726</v>
      </c>
      <c r="R35" s="35"/>
    </row>
    <row r="36" spans="1:18" ht="21.75" customHeight="1">
      <c r="A36" s="6" t="s">
        <v>31</v>
      </c>
      <c r="C36" s="14">
        <v>45010375</v>
      </c>
      <c r="D36" s="11"/>
      <c r="E36" s="14">
        <v>226885219590</v>
      </c>
      <c r="F36" s="11"/>
      <c r="G36" s="14">
        <v>168288092005</v>
      </c>
      <c r="H36" s="11"/>
      <c r="I36" s="14">
        <v>58597127585</v>
      </c>
      <c r="J36" s="11"/>
      <c r="K36" s="14">
        <v>45010375</v>
      </c>
      <c r="L36" s="11"/>
      <c r="M36" s="14">
        <v>226885219590</v>
      </c>
      <c r="N36" s="11"/>
      <c r="O36" s="14">
        <v>168288092005</v>
      </c>
      <c r="P36" s="11"/>
      <c r="Q36" s="35">
        <v>58597127585</v>
      </c>
      <c r="R36" s="35"/>
    </row>
    <row r="37" spans="1:18" ht="21.75" customHeight="1">
      <c r="A37" s="6" t="s">
        <v>39</v>
      </c>
      <c r="C37" s="14">
        <v>267052810</v>
      </c>
      <c r="D37" s="11"/>
      <c r="E37" s="14">
        <v>345809981771</v>
      </c>
      <c r="F37" s="11"/>
      <c r="G37" s="14">
        <v>345809981771</v>
      </c>
      <c r="H37" s="11"/>
      <c r="I37" s="14">
        <v>0</v>
      </c>
      <c r="J37" s="11"/>
      <c r="K37" s="14">
        <v>267052810</v>
      </c>
      <c r="L37" s="11"/>
      <c r="M37" s="14">
        <v>345809981771</v>
      </c>
      <c r="N37" s="11"/>
      <c r="O37" s="14">
        <v>345809981771</v>
      </c>
      <c r="P37" s="11"/>
      <c r="Q37" s="35">
        <v>0</v>
      </c>
      <c r="R37" s="35"/>
    </row>
    <row r="38" spans="1:18" ht="21.75" customHeight="1">
      <c r="A38" s="6" t="s">
        <v>57</v>
      </c>
      <c r="C38" s="14">
        <v>250000</v>
      </c>
      <c r="D38" s="11"/>
      <c r="E38" s="14">
        <v>9587808875</v>
      </c>
      <c r="F38" s="11"/>
      <c r="G38" s="14">
        <v>9825911200</v>
      </c>
      <c r="H38" s="11"/>
      <c r="I38" s="14">
        <v>-238102325</v>
      </c>
      <c r="J38" s="11"/>
      <c r="K38" s="14">
        <v>250000</v>
      </c>
      <c r="L38" s="11"/>
      <c r="M38" s="14">
        <v>9587808875</v>
      </c>
      <c r="N38" s="11"/>
      <c r="O38" s="14">
        <v>9825911200</v>
      </c>
      <c r="P38" s="11"/>
      <c r="Q38" s="35">
        <v>-238102325</v>
      </c>
      <c r="R38" s="35"/>
    </row>
    <row r="39" spans="1:18" ht="21.75" customHeight="1">
      <c r="A39" s="6" t="s">
        <v>55</v>
      </c>
      <c r="C39" s="14">
        <v>700000</v>
      </c>
      <c r="D39" s="11"/>
      <c r="E39" s="14">
        <v>11294017140</v>
      </c>
      <c r="F39" s="11"/>
      <c r="G39" s="14">
        <v>11146615641</v>
      </c>
      <c r="H39" s="11"/>
      <c r="I39" s="14">
        <v>147401498</v>
      </c>
      <c r="J39" s="11"/>
      <c r="K39" s="14">
        <v>700000</v>
      </c>
      <c r="L39" s="11"/>
      <c r="M39" s="14">
        <v>11294017140</v>
      </c>
      <c r="N39" s="11"/>
      <c r="O39" s="14">
        <v>11146615641</v>
      </c>
      <c r="P39" s="11"/>
      <c r="Q39" s="35">
        <v>147401498</v>
      </c>
      <c r="R39" s="35"/>
    </row>
    <row r="40" spans="1:18" ht="21.75" customHeight="1">
      <c r="A40" s="6" t="s">
        <v>49</v>
      </c>
      <c r="C40" s="14">
        <v>37252222</v>
      </c>
      <c r="D40" s="11"/>
      <c r="E40" s="14">
        <v>198867731302</v>
      </c>
      <c r="F40" s="11"/>
      <c r="G40" s="14">
        <v>139466161748</v>
      </c>
      <c r="H40" s="11"/>
      <c r="I40" s="14">
        <v>59401569554</v>
      </c>
      <c r="J40" s="11"/>
      <c r="K40" s="14">
        <v>37252222</v>
      </c>
      <c r="L40" s="11"/>
      <c r="M40" s="14">
        <v>198867731302</v>
      </c>
      <c r="N40" s="11"/>
      <c r="O40" s="14">
        <v>139466161748</v>
      </c>
      <c r="P40" s="11"/>
      <c r="Q40" s="35">
        <v>59401569554</v>
      </c>
      <c r="R40" s="35"/>
    </row>
    <row r="41" spans="1:18" ht="21.75" customHeight="1">
      <c r="A41" s="6" t="s">
        <v>22</v>
      </c>
      <c r="C41" s="14">
        <v>52179419</v>
      </c>
      <c r="D41" s="11"/>
      <c r="E41" s="14">
        <v>668946851417</v>
      </c>
      <c r="F41" s="11"/>
      <c r="G41" s="14">
        <v>539817327622</v>
      </c>
      <c r="H41" s="11"/>
      <c r="I41" s="14">
        <v>129129523795</v>
      </c>
      <c r="J41" s="11"/>
      <c r="K41" s="14">
        <v>52179419</v>
      </c>
      <c r="L41" s="11"/>
      <c r="M41" s="14">
        <v>668946851417</v>
      </c>
      <c r="N41" s="11"/>
      <c r="O41" s="14">
        <v>539817327622</v>
      </c>
      <c r="P41" s="11"/>
      <c r="Q41" s="35">
        <v>129129523795</v>
      </c>
      <c r="R41" s="35"/>
    </row>
    <row r="42" spans="1:18" ht="21.75" customHeight="1">
      <c r="A42" s="6" t="s">
        <v>67</v>
      </c>
      <c r="C42" s="14">
        <v>400000</v>
      </c>
      <c r="D42" s="11"/>
      <c r="E42" s="14">
        <v>4647792680</v>
      </c>
      <c r="F42" s="11"/>
      <c r="G42" s="14">
        <v>2859540681</v>
      </c>
      <c r="H42" s="11"/>
      <c r="I42" s="14">
        <v>1788251999</v>
      </c>
      <c r="J42" s="11"/>
      <c r="K42" s="14">
        <v>400000</v>
      </c>
      <c r="L42" s="11"/>
      <c r="M42" s="14">
        <v>4647792680</v>
      </c>
      <c r="N42" s="11"/>
      <c r="O42" s="14">
        <v>2859540681</v>
      </c>
      <c r="P42" s="11"/>
      <c r="Q42" s="35">
        <v>1788251999</v>
      </c>
      <c r="R42" s="35"/>
    </row>
    <row r="43" spans="1:18" ht="21.75" customHeight="1">
      <c r="A43" s="6" t="s">
        <v>36</v>
      </c>
      <c r="C43" s="14">
        <v>1590000</v>
      </c>
      <c r="D43" s="11"/>
      <c r="E43" s="14">
        <v>274111213782</v>
      </c>
      <c r="F43" s="11"/>
      <c r="G43" s="14">
        <v>212191910328</v>
      </c>
      <c r="H43" s="11"/>
      <c r="I43" s="14">
        <v>61919303453</v>
      </c>
      <c r="J43" s="11"/>
      <c r="K43" s="14">
        <v>1590000</v>
      </c>
      <c r="L43" s="11"/>
      <c r="M43" s="14">
        <v>274111213782</v>
      </c>
      <c r="N43" s="11"/>
      <c r="O43" s="14">
        <v>212191910328</v>
      </c>
      <c r="P43" s="11"/>
      <c r="Q43" s="35">
        <v>61919303453</v>
      </c>
      <c r="R43" s="35"/>
    </row>
    <row r="44" spans="1:18" ht="21.75" customHeight="1">
      <c r="A44" s="6" t="s">
        <v>54</v>
      </c>
      <c r="C44" s="14">
        <v>40370000</v>
      </c>
      <c r="D44" s="11"/>
      <c r="E44" s="14">
        <v>138480298234</v>
      </c>
      <c r="F44" s="11"/>
      <c r="G44" s="14">
        <v>140148149530</v>
      </c>
      <c r="H44" s="11"/>
      <c r="I44" s="14">
        <v>-1667851295</v>
      </c>
      <c r="J44" s="11"/>
      <c r="K44" s="14">
        <v>40370000</v>
      </c>
      <c r="L44" s="11"/>
      <c r="M44" s="14">
        <v>138480298234</v>
      </c>
      <c r="N44" s="11"/>
      <c r="O44" s="14">
        <v>140148149530</v>
      </c>
      <c r="P44" s="11"/>
      <c r="Q44" s="35">
        <v>-1667851295</v>
      </c>
      <c r="R44" s="35"/>
    </row>
    <row r="45" spans="1:18" ht="21.75" customHeight="1">
      <c r="A45" s="6" t="s">
        <v>33</v>
      </c>
      <c r="C45" s="14">
        <v>20884919</v>
      </c>
      <c r="D45" s="11"/>
      <c r="E45" s="14">
        <v>311473882999</v>
      </c>
      <c r="F45" s="11"/>
      <c r="G45" s="14">
        <v>225139871251</v>
      </c>
      <c r="H45" s="11"/>
      <c r="I45" s="14">
        <v>86334011748</v>
      </c>
      <c r="J45" s="11"/>
      <c r="K45" s="14">
        <v>20884919</v>
      </c>
      <c r="L45" s="11"/>
      <c r="M45" s="14">
        <v>311473882999</v>
      </c>
      <c r="N45" s="11"/>
      <c r="O45" s="14">
        <v>225139871251</v>
      </c>
      <c r="P45" s="11"/>
      <c r="Q45" s="35">
        <v>86334011748</v>
      </c>
      <c r="R45" s="35"/>
    </row>
    <row r="46" spans="1:18" ht="21.75" customHeight="1">
      <c r="A46" s="6" t="s">
        <v>41</v>
      </c>
      <c r="C46" s="14">
        <v>113063058</v>
      </c>
      <c r="D46" s="11"/>
      <c r="E46" s="14">
        <v>221910001350</v>
      </c>
      <c r="F46" s="11"/>
      <c r="G46" s="14">
        <v>159532872558</v>
      </c>
      <c r="H46" s="11"/>
      <c r="I46" s="14">
        <v>62377128792</v>
      </c>
      <c r="J46" s="11"/>
      <c r="K46" s="14">
        <v>113063058</v>
      </c>
      <c r="L46" s="11"/>
      <c r="M46" s="14">
        <v>221910001350</v>
      </c>
      <c r="N46" s="11"/>
      <c r="O46" s="14">
        <v>159532872558</v>
      </c>
      <c r="P46" s="11"/>
      <c r="Q46" s="35">
        <v>62377128792</v>
      </c>
      <c r="R46" s="35"/>
    </row>
    <row r="47" spans="1:18" ht="21.75" customHeight="1">
      <c r="A47" s="6" t="s">
        <v>48</v>
      </c>
      <c r="C47" s="14">
        <v>750000</v>
      </c>
      <c r="D47" s="11"/>
      <c r="E47" s="14">
        <v>11401182300</v>
      </c>
      <c r="F47" s="11"/>
      <c r="G47" s="14">
        <v>6757358700</v>
      </c>
      <c r="H47" s="11"/>
      <c r="I47" s="14">
        <v>4643823600</v>
      </c>
      <c r="J47" s="11"/>
      <c r="K47" s="14">
        <v>750000</v>
      </c>
      <c r="L47" s="11"/>
      <c r="M47" s="14">
        <v>11401182300</v>
      </c>
      <c r="N47" s="11"/>
      <c r="O47" s="14">
        <v>6757358700</v>
      </c>
      <c r="P47" s="11"/>
      <c r="Q47" s="35">
        <v>4643823600</v>
      </c>
      <c r="R47" s="35"/>
    </row>
    <row r="48" spans="1:18" ht="21.75" customHeight="1">
      <c r="A48" s="6" t="s">
        <v>52</v>
      </c>
      <c r="C48" s="14">
        <v>10200</v>
      </c>
      <c r="D48" s="11"/>
      <c r="E48" s="14">
        <v>464490120</v>
      </c>
      <c r="F48" s="11"/>
      <c r="G48" s="14">
        <v>371598169</v>
      </c>
      <c r="H48" s="11"/>
      <c r="I48" s="14">
        <v>92891951</v>
      </c>
      <c r="J48" s="11"/>
      <c r="K48" s="14">
        <v>10200</v>
      </c>
      <c r="L48" s="11"/>
      <c r="M48" s="14">
        <v>464490120</v>
      </c>
      <c r="N48" s="11"/>
      <c r="O48" s="14">
        <v>371598169</v>
      </c>
      <c r="P48" s="11"/>
      <c r="Q48" s="35">
        <v>92891951</v>
      </c>
      <c r="R48" s="35"/>
    </row>
    <row r="49" spans="1:18" ht="21.75" customHeight="1">
      <c r="A49" s="6" t="s">
        <v>61</v>
      </c>
      <c r="C49" s="14">
        <v>800000</v>
      </c>
      <c r="D49" s="11"/>
      <c r="E49" s="14">
        <v>2937119200</v>
      </c>
      <c r="F49" s="11"/>
      <c r="G49" s="14">
        <v>2420430884</v>
      </c>
      <c r="H49" s="11"/>
      <c r="I49" s="14">
        <v>516688315</v>
      </c>
      <c r="J49" s="11"/>
      <c r="K49" s="14">
        <v>800000</v>
      </c>
      <c r="L49" s="11"/>
      <c r="M49" s="14">
        <v>2937119200</v>
      </c>
      <c r="N49" s="11"/>
      <c r="O49" s="14">
        <v>2420430884</v>
      </c>
      <c r="P49" s="11"/>
      <c r="Q49" s="35">
        <v>516688315</v>
      </c>
      <c r="R49" s="35"/>
    </row>
    <row r="50" spans="1:18" ht="21.75" customHeight="1">
      <c r="A50" s="7" t="s">
        <v>44</v>
      </c>
      <c r="C50" s="21">
        <v>89381219</v>
      </c>
      <c r="D50" s="11"/>
      <c r="E50" s="16">
        <v>1957394969049</v>
      </c>
      <c r="F50" s="11"/>
      <c r="G50" s="16">
        <v>1262062999980</v>
      </c>
      <c r="H50" s="11"/>
      <c r="I50" s="16">
        <f>695331969069+3</f>
        <v>695331969072</v>
      </c>
      <c r="J50" s="11"/>
      <c r="K50" s="21">
        <v>89381219</v>
      </c>
      <c r="L50" s="11"/>
      <c r="M50" s="16">
        <v>1957394969049</v>
      </c>
      <c r="N50" s="11"/>
      <c r="O50" s="16">
        <v>1262062999980</v>
      </c>
      <c r="P50" s="11"/>
      <c r="Q50" s="45">
        <f>695331969069+3</f>
        <v>695331969072</v>
      </c>
      <c r="R50" s="45"/>
    </row>
    <row r="51" spans="1:18" ht="21.75" customHeight="1">
      <c r="A51" s="9" t="s">
        <v>68</v>
      </c>
      <c r="C51" s="21"/>
      <c r="D51" s="11"/>
      <c r="E51" s="18">
        <v>11417265152600</v>
      </c>
      <c r="F51" s="11"/>
      <c r="G51" s="18">
        <v>7688900533342</v>
      </c>
      <c r="H51" s="11"/>
      <c r="I51" s="18">
        <f>SUM(I8:I50)</f>
        <v>3728364619258</v>
      </c>
      <c r="J51" s="11"/>
      <c r="K51" s="21"/>
      <c r="L51" s="11"/>
      <c r="M51" s="18">
        <v>11417265152600</v>
      </c>
      <c r="N51" s="11"/>
      <c r="O51" s="18">
        <v>7688900533342</v>
      </c>
      <c r="P51" s="11"/>
      <c r="Q51" s="47">
        <f>SUM(Q8:R50)</f>
        <v>3728364619258</v>
      </c>
      <c r="R51" s="47"/>
    </row>
    <row r="53" spans="1:18">
      <c r="Q53" s="30"/>
    </row>
    <row r="55" spans="1:18">
      <c r="Q55" s="30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تعدیل قیمت</vt:lpstr>
      <vt:lpstr>سپرده</vt:lpstr>
      <vt:lpstr>درآمد</vt:lpstr>
      <vt:lpstr>درآمد سرمایه گذاری در سهام</vt:lpstr>
      <vt:lpstr>سایر درآمدها</vt:lpstr>
      <vt:lpstr>درآمد سود سهام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2026-06-22T06:19:04Z</dcterms:created>
  <dcterms:modified xsi:type="dcterms:W3CDTF">2026-06-27T12:34:08Z</dcterms:modified>
</cp:coreProperties>
</file>