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صندوق سرمایه گذاری تجارت شاخصی کاردان\پرتفو\1405\"/>
    </mc:Choice>
  </mc:AlternateContent>
  <xr:revisionPtr revIDLastSave="0" documentId="13_ncr:1_{5A7D7EC9-F79E-4030-BA27-93194E29EB64}" xr6:coauthVersionLast="47" xr6:coauthVersionMax="47" xr10:uidLastSave="{00000000-0000-0000-0000-000000000000}"/>
  <bookViews>
    <workbookView xWindow="-120" yWindow="-120" windowWidth="29040" windowHeight="15720" firstSheet="4" activeTab="9" xr2:uid="{00000000-000D-0000-FFFF-FFFF00000000}"/>
  </bookViews>
  <sheets>
    <sheet name="سهام" sheetId="2" r:id="rId1"/>
    <sheet name="سپرده" sheetId="7" r:id="rId2"/>
    <sheet name="درآمد" sheetId="8" r:id="rId3"/>
    <sheet name="درآمد سرمایه گذاری در سهام" sheetId="9" r:id="rId4"/>
    <sheet name="درآمد سپرده بانکی" sheetId="13" r:id="rId5"/>
    <sheet name="سایر درآمدها" sheetId="14" r:id="rId6"/>
    <sheet name="درآمد سود سهام" sheetId="15" r:id="rId7"/>
    <sheet name="سود سپرده بانکی" sheetId="18" r:id="rId8"/>
    <sheet name="درآمد ناشی از فروش" sheetId="19" r:id="rId9"/>
    <sheet name="درآمد ناشی از تغییر قیمت اوراق" sheetId="21" r:id="rId10"/>
  </sheets>
  <definedNames>
    <definedName name="_xlnm.Print_Area" localSheetId="2">درآمد!$A$1:$K$13</definedName>
    <definedName name="_xlnm.Print_Area" localSheetId="4">'درآمد سپرده بانکی'!$A$1:$K$10</definedName>
    <definedName name="_xlnm.Print_Area" localSheetId="3">'درآمد سرمایه گذاری در سهام'!$A$1:$X$63</definedName>
    <definedName name="_xlnm.Print_Area" localSheetId="6">'درآمد سود سهام'!$A$1:$T$34</definedName>
    <definedName name="_xlnm.Print_Area" localSheetId="9">'درآمد ناشی از تغییر قیمت اوراق'!$A$1:$S$45</definedName>
    <definedName name="_xlnm.Print_Area" localSheetId="8">'درآمد ناشی از فروش'!$A$1:$S$32</definedName>
    <definedName name="_xlnm.Print_Area" localSheetId="5">'سایر درآمدها'!$A$1:$G$11</definedName>
    <definedName name="_xlnm.Print_Area" localSheetId="1">سپرده!$A$1:$M$11</definedName>
    <definedName name="_xlnm.Print_Area" localSheetId="7">'سود سپرده بانکی'!$A$1:$N$10</definedName>
    <definedName name="_xlnm.Print_Area" localSheetId="0">سهام!$A$1:$AC$47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63" i="9" l="1"/>
  <c r="W11" i="9"/>
  <c r="W12" i="9"/>
  <c r="W13" i="9"/>
  <c r="W14" i="9"/>
  <c r="W15" i="9"/>
  <c r="W16" i="9"/>
  <c r="W17" i="9"/>
  <c r="W18" i="9"/>
  <c r="W19" i="9"/>
  <c r="W20" i="9"/>
  <c r="W21" i="9"/>
  <c r="W22" i="9"/>
  <c r="W23" i="9"/>
  <c r="W24" i="9"/>
  <c r="W25" i="9"/>
  <c r="W26" i="9"/>
  <c r="W27" i="9"/>
  <c r="W28" i="9"/>
  <c r="W29" i="9"/>
  <c r="W30" i="9"/>
  <c r="W31" i="9"/>
  <c r="W32" i="9"/>
  <c r="W33" i="9"/>
  <c r="W34" i="9"/>
  <c r="W35" i="9"/>
  <c r="W36" i="9"/>
  <c r="W37" i="9"/>
  <c r="W38" i="9"/>
  <c r="W39" i="9"/>
  <c r="W40" i="9"/>
  <c r="W41" i="9"/>
  <c r="W42" i="9"/>
  <c r="W43" i="9"/>
  <c r="W44" i="9"/>
  <c r="W45" i="9"/>
  <c r="W46" i="9"/>
  <c r="W47" i="9"/>
  <c r="W48" i="9"/>
  <c r="W49" i="9"/>
  <c r="W50" i="9"/>
  <c r="W51" i="9"/>
  <c r="W52" i="9"/>
  <c r="W53" i="9"/>
  <c r="W54" i="9"/>
  <c r="W55" i="9"/>
  <c r="W56" i="9"/>
  <c r="W57" i="9"/>
  <c r="W58" i="9"/>
  <c r="W59" i="9"/>
  <c r="W60" i="9"/>
  <c r="W61" i="9"/>
  <c r="W62" i="9"/>
  <c r="W10" i="9"/>
  <c r="W9" i="9"/>
  <c r="H10" i="13"/>
  <c r="F13" i="8"/>
  <c r="U63" i="9"/>
  <c r="U11" i="9"/>
  <c r="U12" i="9"/>
  <c r="U13" i="9"/>
  <c r="U14" i="9"/>
  <c r="U15" i="9"/>
  <c r="U16" i="9"/>
  <c r="U17" i="9"/>
  <c r="U18" i="9"/>
  <c r="U19" i="9"/>
  <c r="U20" i="9"/>
  <c r="U21" i="9"/>
  <c r="U22" i="9"/>
  <c r="U23" i="9"/>
  <c r="U24" i="9"/>
  <c r="U25" i="9"/>
  <c r="U26" i="9"/>
  <c r="U27" i="9"/>
  <c r="U28" i="9"/>
  <c r="U29" i="9"/>
  <c r="U30" i="9"/>
  <c r="U31" i="9"/>
  <c r="U32" i="9"/>
  <c r="U33" i="9"/>
  <c r="U34" i="9"/>
  <c r="U35" i="9"/>
  <c r="U36" i="9"/>
  <c r="U37" i="9"/>
  <c r="U38" i="9"/>
  <c r="U39" i="9"/>
  <c r="U40" i="9"/>
  <c r="U41" i="9"/>
  <c r="U42" i="9"/>
  <c r="U43" i="9"/>
  <c r="U44" i="9"/>
  <c r="U45" i="9"/>
  <c r="U46" i="9"/>
  <c r="U47" i="9"/>
  <c r="U48" i="9"/>
  <c r="U49" i="9"/>
  <c r="U50" i="9"/>
  <c r="U51" i="9"/>
  <c r="U52" i="9"/>
  <c r="U53" i="9"/>
  <c r="U54" i="9"/>
  <c r="U55" i="9"/>
  <c r="U56" i="9"/>
  <c r="U57" i="9"/>
  <c r="U58" i="9"/>
  <c r="U59" i="9"/>
  <c r="U60" i="9"/>
  <c r="U61" i="9"/>
  <c r="U62" i="9"/>
  <c r="U10" i="9"/>
  <c r="U9" i="9"/>
  <c r="S63" i="9"/>
  <c r="Q63" i="9"/>
  <c r="N63" i="9"/>
  <c r="D24" i="9"/>
  <c r="D63" i="9" s="1"/>
  <c r="K34" i="15"/>
  <c r="I34" i="15"/>
  <c r="X47" i="2"/>
  <c r="H47" i="2"/>
  <c r="J62" i="9"/>
  <c r="J61" i="9"/>
  <c r="J60" i="9"/>
  <c r="J59" i="9"/>
  <c r="J58" i="9"/>
  <c r="J57" i="9"/>
  <c r="J56" i="9"/>
  <c r="J55" i="9"/>
  <c r="J54" i="9"/>
  <c r="J53" i="9"/>
  <c r="J52" i="9"/>
  <c r="J51" i="9"/>
  <c r="J50" i="9"/>
  <c r="J49" i="9"/>
  <c r="J48" i="9"/>
  <c r="J47" i="9"/>
  <c r="J46" i="9"/>
  <c r="J45" i="9"/>
  <c r="J44" i="9"/>
  <c r="J43" i="9"/>
  <c r="J42" i="9"/>
  <c r="J41" i="9"/>
  <c r="J40" i="9"/>
  <c r="J39" i="9"/>
  <c r="J38" i="9"/>
  <c r="J37" i="9"/>
  <c r="J36" i="9"/>
  <c r="J35" i="9"/>
  <c r="J34" i="9"/>
  <c r="J33" i="9"/>
  <c r="J32" i="9"/>
  <c r="J31" i="9"/>
  <c r="J30" i="9"/>
  <c r="J29" i="9"/>
  <c r="J28" i="9"/>
  <c r="J27" i="9"/>
  <c r="J26" i="9"/>
  <c r="J25" i="9"/>
  <c r="J23" i="9"/>
  <c r="J22" i="9"/>
  <c r="J21" i="9"/>
  <c r="J20" i="9"/>
  <c r="J19" i="9"/>
  <c r="J18" i="9"/>
  <c r="J17" i="9"/>
  <c r="J16" i="9"/>
  <c r="J15" i="9"/>
  <c r="J14" i="9"/>
  <c r="J13" i="9"/>
  <c r="J12" i="9"/>
  <c r="J11" i="9"/>
  <c r="J10" i="9"/>
  <c r="J9" i="9"/>
  <c r="F63" i="9"/>
  <c r="I45" i="21"/>
  <c r="G44" i="21"/>
  <c r="I44" i="21"/>
  <c r="J12" i="8"/>
  <c r="J11" i="8"/>
  <c r="J10" i="8"/>
  <c r="J9" i="8"/>
  <c r="F12" i="8"/>
  <c r="F11" i="8"/>
  <c r="S29" i="15"/>
  <c r="S30" i="15"/>
  <c r="S34" i="15"/>
  <c r="O29" i="15"/>
  <c r="Q34" i="15"/>
  <c r="S12" i="15"/>
  <c r="O34" i="15"/>
  <c r="O12" i="15"/>
  <c r="M12" i="15"/>
  <c r="M34" i="15" s="1"/>
  <c r="O44" i="21"/>
  <c r="Q45" i="21"/>
  <c r="O45" i="21"/>
  <c r="Q44" i="21"/>
  <c r="M10" i="18"/>
  <c r="M8" i="18"/>
  <c r="K10" i="18"/>
  <c r="I10" i="18"/>
  <c r="G10" i="18"/>
  <c r="C10" i="18"/>
  <c r="J9" i="13"/>
  <c r="J8" i="13"/>
  <c r="J10" i="13" s="1"/>
  <c r="F10" i="13"/>
  <c r="F9" i="13"/>
  <c r="F8" i="13"/>
  <c r="L11" i="7"/>
  <c r="L10" i="7"/>
  <c r="L9" i="7"/>
  <c r="AB47" i="2"/>
  <c r="AB46" i="2"/>
  <c r="AB45" i="2"/>
  <c r="AB44" i="2"/>
  <c r="AB43" i="2"/>
  <c r="AB42" i="2"/>
  <c r="AB41" i="2"/>
  <c r="AB40" i="2"/>
  <c r="AB39" i="2"/>
  <c r="AB38" i="2"/>
  <c r="AB37" i="2"/>
  <c r="AB36" i="2"/>
  <c r="AB35" i="2"/>
  <c r="AB34" i="2"/>
  <c r="AB33" i="2"/>
  <c r="AB32" i="2"/>
  <c r="AB31" i="2"/>
  <c r="AB30" i="2"/>
  <c r="AB29" i="2"/>
  <c r="AB28" i="2"/>
  <c r="AB27" i="2"/>
  <c r="AB26" i="2"/>
  <c r="AB25" i="2"/>
  <c r="AB24" i="2"/>
  <c r="AB23" i="2"/>
  <c r="AB22" i="2"/>
  <c r="AB21" i="2"/>
  <c r="AB20" i="2"/>
  <c r="AB19" i="2"/>
  <c r="AB18" i="2"/>
  <c r="AB17" i="2"/>
  <c r="AB16" i="2"/>
  <c r="AB15" i="2"/>
  <c r="AB14" i="2"/>
  <c r="AB13" i="2"/>
  <c r="AB12" i="2"/>
  <c r="AB11" i="2"/>
  <c r="AB10" i="2"/>
  <c r="AB9" i="2"/>
  <c r="Z47" i="2"/>
  <c r="Z46" i="2"/>
  <c r="J47" i="2"/>
  <c r="J43" i="2"/>
  <c r="J24" i="9" l="1"/>
  <c r="J63" i="9" l="1"/>
  <c r="F8" i="8" s="1"/>
  <c r="J8" i="8" l="1"/>
  <c r="J13" i="8" s="1"/>
  <c r="H8" i="8"/>
  <c r="H12" i="8" l="1"/>
  <c r="L60" i="9"/>
  <c r="L52" i="9"/>
  <c r="L44" i="9"/>
  <c r="L36" i="9"/>
  <c r="L28" i="9"/>
  <c r="L20" i="9"/>
  <c r="L12" i="9"/>
  <c r="L34" i="9"/>
  <c r="L10" i="9"/>
  <c r="L57" i="9"/>
  <c r="L33" i="9"/>
  <c r="L17" i="9"/>
  <c r="L54" i="9"/>
  <c r="L38" i="9"/>
  <c r="L22" i="9"/>
  <c r="L21" i="9"/>
  <c r="L59" i="9"/>
  <c r="L51" i="9"/>
  <c r="L43" i="9"/>
  <c r="L35" i="9"/>
  <c r="L27" i="9"/>
  <c r="L19" i="9"/>
  <c r="L11" i="9"/>
  <c r="L58" i="9"/>
  <c r="L50" i="9"/>
  <c r="L42" i="9"/>
  <c r="L26" i="9"/>
  <c r="L18" i="9"/>
  <c r="L49" i="9"/>
  <c r="L41" i="9"/>
  <c r="L25" i="9"/>
  <c r="L9" i="9"/>
  <c r="L62" i="9"/>
  <c r="L46" i="9"/>
  <c r="L30" i="9"/>
  <c r="L14" i="9"/>
  <c r="L61" i="9"/>
  <c r="L53" i="9"/>
  <c r="L45" i="9"/>
  <c r="L29" i="9"/>
  <c r="L13" i="9"/>
  <c r="L56" i="9"/>
  <c r="L48" i="9"/>
  <c r="L40" i="9"/>
  <c r="L32" i="9"/>
  <c r="L16" i="9"/>
  <c r="L55" i="9"/>
  <c r="L47" i="9"/>
  <c r="L39" i="9"/>
  <c r="L31" i="9"/>
  <c r="L23" i="9"/>
  <c r="L15" i="9"/>
  <c r="L37" i="9"/>
  <c r="H10" i="8"/>
  <c r="H9" i="8"/>
  <c r="H13" i="8" s="1"/>
  <c r="H11" i="8"/>
  <c r="L24" i="9"/>
  <c r="L63" i="9" l="1"/>
</calcChain>
</file>

<file path=xl/sharedStrings.xml><?xml version="1.0" encoding="utf-8"?>
<sst xmlns="http://schemas.openxmlformats.org/spreadsheetml/2006/main" count="384" uniqueCount="147">
  <si>
    <t>صندوق سرمایه‌گذاری تجارت شاخصی کاردان</t>
  </si>
  <si>
    <t>صورت وضعیت پرتفوی</t>
  </si>
  <si>
    <t>برای ماه منتهی به 1405/06/31</t>
  </si>
  <si>
    <t>سرمایه گذاری ها</t>
  </si>
  <si>
    <t>-1-1</t>
  </si>
  <si>
    <t>سرمایه گذاری در سهام و حق تقدم سهام</t>
  </si>
  <si>
    <t>1405/05/31</t>
  </si>
  <si>
    <t>تغییرات طی دوره</t>
  </si>
  <si>
    <t>1405/06/31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</si>
  <si>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</si>
  <si>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</si>
  <si>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</si>
  <si>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</si>
  <si>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</si>
  <si>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</si>
  <si>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</si>
  <si>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</si>
  <si>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</si>
  <si>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احیا استیل فولاد بافت</t>
  </si>
  <si>
    <t>بانک‌اقتصادنوین‌</t>
  </si>
  <si>
    <t>پالایش نفت اصفهان</t>
  </si>
  <si>
    <t>پالایش نفت بندرعباس</t>
  </si>
  <si>
    <t>پاکدیس</t>
  </si>
  <si>
    <t>پتروشیمی پردیس</t>
  </si>
  <si>
    <t>پتروشیمی نوری</t>
  </si>
  <si>
    <t>پست بانک ایران</t>
  </si>
  <si>
    <t>تایدواترخاورمیانه</t>
  </si>
  <si>
    <t>داروسازی‌ اکسیر</t>
  </si>
  <si>
    <t>داروسازی‌ فارابی‌</t>
  </si>
  <si>
    <t>ذغال‌سنگ‌ نگین‌ ط‌بس‌</t>
  </si>
  <si>
    <t>رهیاب پیام گستران</t>
  </si>
  <si>
    <t>زرین ذرت شاهرود</t>
  </si>
  <si>
    <t>س. صنایع‌شیمیایی‌ایران</t>
  </si>
  <si>
    <t>سرمایه گذاری تامین اجتماعی</t>
  </si>
  <si>
    <t>سرمایه‌گذاری‌صندوق‌بازنشستگی‌</t>
  </si>
  <si>
    <t>سرمایه‌گذاری‌غدیر(هلدینگ‌</t>
  </si>
  <si>
    <t>سنگ آهن گهرزمین</t>
  </si>
  <si>
    <t>سیمان‌ صوفیان‌</t>
  </si>
  <si>
    <t>سیمان‌ارومیه‌</t>
  </si>
  <si>
    <t>شرکت صنایع غذایی مینو شرق</t>
  </si>
  <si>
    <t>فجر انرژی خلیج فارس</t>
  </si>
  <si>
    <t>فولاد مبارکه اصفهان</t>
  </si>
  <si>
    <t>قند لرستان‌</t>
  </si>
  <si>
    <t>گروه‌بهمن‌</t>
  </si>
  <si>
    <t>معدنی‌ املاح‌  ایران‌</t>
  </si>
  <si>
    <t>ملی‌ صنایع‌ مس‌ ایران‌</t>
  </si>
  <si>
    <t>نفت‌ بهران‌</t>
  </si>
  <si>
    <t>نیروکلر</t>
  </si>
  <si>
    <t>کاشی‌ الوند</t>
  </si>
  <si>
    <t>کشت و دامداری فکا</t>
  </si>
  <si>
    <t>کشت و صنعت هلال</t>
  </si>
  <si>
    <t>کنتورسازی‌ایران‌</t>
  </si>
  <si>
    <t>کولان سل</t>
  </si>
  <si>
    <t>صنایع دامپروری و لبنی رضوی</t>
  </si>
  <si>
    <t>غلتک سازان سپاهان</t>
  </si>
  <si>
    <t>تولید انرژی برق شمس پاسارگاد</t>
  </si>
  <si>
    <t>جمع</t>
  </si>
  <si>
    <t>نام سهام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</si>
  <si>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</si>
  <si>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</si>
  <si>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</si>
  <si>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</si>
  <si>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</si>
  <si>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</si>
  <si>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</si>
  <si>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</si>
  <si>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</si>
  <si>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</si>
  <si>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</si>
  <si>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</si>
  <si>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</si>
  <si>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</si>
  <si>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</si>
  <si>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</si>
  <si>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</si>
  <si>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</si>
  <si>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</si>
  <si>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</si>
  <si>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</si>
  <si>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</si>
  <si>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</si>
  <si>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</si>
  <si>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</si>
  <si>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</si>
  <si>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</si>
  <si>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</si>
  <si>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</si>
  <si>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</si>
  <si>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</si>
  <si>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سرمایه گذاری گروه توسعه ملی</t>
  </si>
  <si>
    <t>ح . سنگ آهن گهرزمین</t>
  </si>
  <si>
    <t>شیشه‌ همدان‌</t>
  </si>
  <si>
    <t>آلومینیوم‌ایران‌</t>
  </si>
  <si>
    <t>پدیده شیمی قرن</t>
  </si>
  <si>
    <t>سرمایه‌گذاری‌ سپه‌</t>
  </si>
  <si>
    <t>کشاورزی و دامپروری بینالود</t>
  </si>
  <si>
    <t>نیان باتری خاوران</t>
  </si>
  <si>
    <t>ایران‌ خودرو</t>
  </si>
  <si>
    <t>کیمیا کالای رازی</t>
  </si>
  <si>
    <t>صنعتی‌ بهشهر</t>
  </si>
  <si>
    <t>دارویی‌ لقمان‌</t>
  </si>
  <si>
    <t>کارخانجات تولیدی نیروترانسفو</t>
  </si>
  <si>
    <t>مجتمع کاشی و سنگ پرسپولیس یزد</t>
  </si>
  <si>
    <t>کشت وصنعت و دامپروری پگاه فارس</t>
  </si>
  <si>
    <t>دارویی ره آورد تامین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</si>
  <si>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</si>
  <si>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</si>
  <si>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</si>
  <si>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</si>
  <si>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</si>
  <si>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</si>
  <si>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</si>
  <si>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</si>
  <si>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</si>
  <si>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</si>
  <si>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</si>
  <si>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</si>
  <si>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</si>
  <si>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</si>
  <si>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</si>
  <si>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1405/05/05</t>
  </si>
  <si>
    <t>1405/04/29</t>
  </si>
  <si>
    <t>1405/04/30</t>
  </si>
  <si>
    <t>1405/04/31</t>
  </si>
  <si>
    <t>1405/04/07</t>
  </si>
  <si>
    <t>1405/03/20</t>
  </si>
  <si>
    <t>1405/05/11</t>
  </si>
  <si>
    <t>1405/03/19</t>
  </si>
  <si>
    <t>1405/03/24</t>
  </si>
  <si>
    <t>1405/05/18</t>
  </si>
  <si>
    <t>1405/03/03</t>
  </si>
  <si>
    <t>1405/04/10</t>
  </si>
  <si>
    <t>1405/04/24</t>
  </si>
  <si>
    <t>1405/04/21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</si>
  <si>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</si>
  <si>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</si>
  <si>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</si>
  <si>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</si>
  <si>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</si>
  <si>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</si>
  <si>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</si>
  <si>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</si>
  <si>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</si>
  <si>
    <t xml:space="preserve">بانک تجارت </t>
  </si>
  <si>
    <t>بانک ملت</t>
  </si>
  <si>
    <t>بانک تجارت</t>
  </si>
  <si>
    <t xml:space="preserve">بانک ملت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</si>
</sst>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 applyAlignment="1">
      <alignment horizontal="left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center" vertical="center"/>
    </xf>
    <xf numFmtId="4" fontId="4" fillId="0" borderId="5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0" fillId="0" borderId="0" xfId="0" applyNumberFormat="1" applyAlignment="1">
      <alignment horizontal="left"/>
    </xf>
    <xf numFmtId="3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center" vertical="center"/>
    </xf>
    <xf numFmtId="0" fontId="4" fillId="0" borderId="4" xfId="0" applyFont="1" applyBorder="1" applyAlignment="1">
      <alignment horizontal="right" vertical="top"/>
    </xf>
    <xf numFmtId="3" fontId="4" fillId="0" borderId="4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6" xfId="0" applyFont="1" applyBorder="1" applyAlignment="1">
      <alignment horizontal="center" vertical="center"/>
    </xf>
    <xf numFmtId="3" fontId="4" fillId="0" borderId="4" xfId="0" applyNumberFormat="1" applyFont="1" applyFill="1" applyBorder="1" applyAlignment="1">
      <alignment horizontal="center" vertical="center"/>
    </xf>
    <xf numFmtId="3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3" fontId="4" fillId="0" borderId="0" xfId="0" applyNumberFormat="1" applyFont="1" applyFill="1" applyAlignment="1">
      <alignment horizontal="center" vertical="center"/>
    </xf>
    <xf numFmtId="0" fontId="0" fillId="0" borderId="0" xfId="0" applyFill="1" applyAlignment="1">
      <alignment horizontal="left"/>
    </xf>
    <xf numFmtId="3" fontId="0" fillId="0" borderId="0" xfId="0" applyNumberFormat="1" applyFill="1" applyAlignment="1">
      <alignment horizontal="left"/>
    </xf>
    <xf numFmtId="0" fontId="4" fillId="0" borderId="2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56"/>
  <sheetViews>
    <sheetView rightToLeft="1" workbookViewId="0">
      <selection activeCell="X49" sqref="X49:AD58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3.85546875" bestFit="1" customWidth="1"/>
    <col min="7" max="7" width="1.28515625" customWidth="1"/>
    <col min="8" max="8" width="17.42578125" bestFit="1" customWidth="1"/>
    <col min="9" max="9" width="1.28515625" customWidth="1"/>
    <col min="10" max="10" width="19" bestFit="1" customWidth="1"/>
    <col min="11" max="11" width="1.28515625" customWidth="1"/>
    <col min="12" max="12" width="11" bestFit="1" customWidth="1"/>
    <col min="13" max="13" width="1.28515625" customWidth="1"/>
    <col min="14" max="14" width="16" bestFit="1" customWidth="1"/>
    <col min="15" max="15" width="1.28515625" customWidth="1"/>
    <col min="16" max="16" width="11.7109375" bestFit="1" customWidth="1"/>
    <col min="17" max="17" width="1.28515625" customWidth="1"/>
    <col min="18" max="18" width="16" bestFit="1" customWidth="1"/>
    <col min="19" max="19" width="1.28515625" customWidth="1"/>
    <col min="20" max="20" width="13.85546875" bestFit="1" customWidth="1"/>
    <col min="21" max="21" width="1.28515625" customWidth="1"/>
    <col min="22" max="22" width="16.140625" bestFit="1" customWidth="1"/>
    <col min="23" max="23" width="1.28515625" customWidth="1"/>
    <col min="24" max="24" width="17.7109375" bestFit="1" customWidth="1"/>
    <col min="25" max="25" width="1.28515625" customWidth="1"/>
    <col min="26" max="26" width="19" bestFit="1" customWidth="1"/>
    <col min="27" max="27" width="1.28515625" customWidth="1"/>
    <col min="28" max="28" width="18.28515625" bestFit="1" customWidth="1"/>
    <col min="29" max="29" width="0.28515625" customWidth="1"/>
  </cols>
  <sheetData>
    <row r="1" spans="1:28" ht="29.1" customHeight="1" x14ac:dyDescent="0.2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</row>
    <row r="2" spans="1:28" ht="21.75" customHeight="1" x14ac:dyDescent="0.2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</row>
    <row r="3" spans="1:28" ht="21.75" customHeight="1" x14ac:dyDescent="0.2">
      <c r="A3" s="33" t="s">
        <v>2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</row>
    <row r="4" spans="1:28" ht="18.75" customHeight="1" x14ac:dyDescent="0.2">
      <c r="A4" s="1">
        <v>-1</v>
      </c>
      <c r="B4" s="34" t="s">
        <v>3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</row>
    <row r="5" spans="1:28" ht="18.75" customHeight="1" x14ac:dyDescent="0.2">
      <c r="A5" s="34" t="s">
        <v>4</v>
      </c>
      <c r="B5" s="34"/>
      <c r="C5" s="34" t="s">
        <v>5</v>
      </c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</row>
    <row r="6" spans="1:28" ht="23.25" customHeight="1" x14ac:dyDescent="0.2">
      <c r="F6" s="35" t="s">
        <v>6</v>
      </c>
      <c r="G6" s="35"/>
      <c r="H6" s="35"/>
      <c r="I6" s="35"/>
      <c r="J6" s="35"/>
      <c r="L6" s="35" t="s">
        <v>7</v>
      </c>
      <c r="M6" s="35"/>
      <c r="N6" s="35"/>
      <c r="O6" s="35"/>
      <c r="P6" s="35"/>
      <c r="Q6" s="35"/>
      <c r="R6" s="35"/>
      <c r="T6" s="35" t="s">
        <v>8</v>
      </c>
      <c r="U6" s="35"/>
      <c r="V6" s="35"/>
      <c r="W6" s="35"/>
      <c r="X6" s="35"/>
      <c r="Y6" s="35"/>
      <c r="Z6" s="35"/>
      <c r="AA6" s="35"/>
      <c r="AB6" s="35"/>
    </row>
    <row r="7" spans="1:28" ht="29.25" customHeight="1" x14ac:dyDescent="0.2">
      <c r="F7" s="3"/>
      <c r="G7" s="3"/>
      <c r="H7" s="3"/>
      <c r="I7" s="3"/>
      <c r="J7" s="3"/>
      <c r="L7" s="36" t="s">
        <v>9</v>
      </c>
      <c r="M7" s="36"/>
      <c r="N7" s="36"/>
      <c r="O7" s="3"/>
      <c r="P7" s="36" t="s">
        <v>10</v>
      </c>
      <c r="Q7" s="36"/>
      <c r="R7" s="36"/>
      <c r="T7" s="3"/>
      <c r="U7" s="3"/>
      <c r="V7" s="3"/>
      <c r="W7" s="3"/>
      <c r="X7" s="3"/>
      <c r="Y7" s="3"/>
      <c r="Z7" s="3"/>
      <c r="AA7" s="3"/>
      <c r="AB7" s="3"/>
    </row>
    <row r="8" spans="1:28" ht="32.25" customHeight="1" x14ac:dyDescent="0.2">
      <c r="A8" s="35" t="s">
        <v>11</v>
      </c>
      <c r="B8" s="35"/>
      <c r="C8" s="35"/>
      <c r="E8" s="35" t="s">
        <v>12</v>
      </c>
      <c r="F8" s="35"/>
      <c r="H8" s="2" t="s">
        <v>13</v>
      </c>
      <c r="J8" s="2" t="s">
        <v>14</v>
      </c>
      <c r="L8" s="4" t="s">
        <v>12</v>
      </c>
      <c r="M8" s="3"/>
      <c r="N8" s="4" t="s">
        <v>13</v>
      </c>
      <c r="P8" s="4" t="s">
        <v>12</v>
      </c>
      <c r="Q8" s="3"/>
      <c r="R8" s="4" t="s">
        <v>15</v>
      </c>
      <c r="T8" s="2" t="s">
        <v>12</v>
      </c>
      <c r="V8" s="2" t="s">
        <v>16</v>
      </c>
      <c r="X8" s="2" t="s">
        <v>13</v>
      </c>
      <c r="Z8" s="2" t="s">
        <v>14</v>
      </c>
      <c r="AB8" s="2" t="s">
        <v>17</v>
      </c>
    </row>
    <row r="9" spans="1:28" ht="21.75" customHeight="1" x14ac:dyDescent="0.2">
      <c r="A9" s="31" t="s">
        <v>18</v>
      </c>
      <c r="B9" s="31"/>
      <c r="C9" s="31"/>
      <c r="E9" s="32">
        <v>10666000</v>
      </c>
      <c r="F9" s="32"/>
      <c r="G9" s="12"/>
      <c r="H9" s="11">
        <v>37215819138</v>
      </c>
      <c r="I9" s="12"/>
      <c r="J9" s="11">
        <v>44133411089.400002</v>
      </c>
      <c r="K9" s="12"/>
      <c r="L9" s="11">
        <v>0</v>
      </c>
      <c r="M9" s="12"/>
      <c r="N9" s="11">
        <v>0</v>
      </c>
      <c r="O9" s="12"/>
      <c r="P9" s="11">
        <v>0</v>
      </c>
      <c r="Q9" s="12"/>
      <c r="R9" s="11">
        <v>0</v>
      </c>
      <c r="S9" s="12"/>
      <c r="T9" s="11">
        <v>10666000</v>
      </c>
      <c r="U9" s="12"/>
      <c r="V9" s="11">
        <v>4700</v>
      </c>
      <c r="W9" s="12"/>
      <c r="X9" s="11">
        <v>37215819138</v>
      </c>
      <c r="Y9" s="12"/>
      <c r="Z9" s="11">
        <v>49742693554</v>
      </c>
      <c r="AA9" s="12"/>
      <c r="AB9" s="13">
        <f>Z9/16331345361887*100</f>
        <v>0.30458417510468039</v>
      </c>
    </row>
    <row r="10" spans="1:28" ht="21.75" customHeight="1" x14ac:dyDescent="0.2">
      <c r="A10" s="26" t="s">
        <v>19</v>
      </c>
      <c r="B10" s="26"/>
      <c r="C10" s="26"/>
      <c r="E10" s="27">
        <v>132653162</v>
      </c>
      <c r="F10" s="27"/>
      <c r="G10" s="12"/>
      <c r="H10" s="14">
        <v>301419707699</v>
      </c>
      <c r="I10" s="12"/>
      <c r="J10" s="14">
        <v>446218082865.73901</v>
      </c>
      <c r="K10" s="12"/>
      <c r="L10" s="14">
        <v>0</v>
      </c>
      <c r="M10" s="12"/>
      <c r="N10" s="14">
        <v>0</v>
      </c>
      <c r="O10" s="12"/>
      <c r="P10" s="14">
        <v>0</v>
      </c>
      <c r="Q10" s="12"/>
      <c r="R10" s="14">
        <v>0</v>
      </c>
      <c r="S10" s="12"/>
      <c r="T10" s="14">
        <v>132653162</v>
      </c>
      <c r="U10" s="12"/>
      <c r="V10" s="14">
        <v>3680</v>
      </c>
      <c r="W10" s="12"/>
      <c r="X10" s="14">
        <v>301419707699</v>
      </c>
      <c r="Y10" s="12"/>
      <c r="Z10" s="14">
        <v>484390131252.48297</v>
      </c>
      <c r="AA10" s="12"/>
      <c r="AB10" s="15">
        <f t="shared" ref="AB10:AB46" si="0">Z10/16331345361887*100</f>
        <v>2.9660148660068155</v>
      </c>
    </row>
    <row r="11" spans="1:28" ht="21.75" customHeight="1" x14ac:dyDescent="0.2">
      <c r="A11" s="26" t="s">
        <v>20</v>
      </c>
      <c r="B11" s="26"/>
      <c r="C11" s="26"/>
      <c r="E11" s="27">
        <v>96203778</v>
      </c>
      <c r="F11" s="27"/>
      <c r="G11" s="12"/>
      <c r="H11" s="14">
        <v>358582581899</v>
      </c>
      <c r="I11" s="12"/>
      <c r="J11" s="14">
        <v>1078699387595.48</v>
      </c>
      <c r="K11" s="12"/>
      <c r="L11" s="14">
        <v>0</v>
      </c>
      <c r="M11" s="12"/>
      <c r="N11" s="14">
        <v>0</v>
      </c>
      <c r="O11" s="12"/>
      <c r="P11" s="14">
        <v>0</v>
      </c>
      <c r="Q11" s="12"/>
      <c r="R11" s="14">
        <v>0</v>
      </c>
      <c r="S11" s="12"/>
      <c r="T11" s="14">
        <v>96203778</v>
      </c>
      <c r="U11" s="12"/>
      <c r="V11" s="14">
        <v>12380</v>
      </c>
      <c r="W11" s="12"/>
      <c r="X11" s="14">
        <v>358582581899</v>
      </c>
      <c r="Y11" s="12"/>
      <c r="Z11" s="14">
        <v>1181796320215.22</v>
      </c>
      <c r="AA11" s="12"/>
      <c r="AB11" s="15">
        <f t="shared" si="0"/>
        <v>7.2363684315513712</v>
      </c>
    </row>
    <row r="12" spans="1:28" ht="21.75" customHeight="1" x14ac:dyDescent="0.2">
      <c r="A12" s="26" t="s">
        <v>21</v>
      </c>
      <c r="B12" s="26"/>
      <c r="C12" s="26"/>
      <c r="E12" s="27">
        <v>48150989</v>
      </c>
      <c r="F12" s="27"/>
      <c r="G12" s="12"/>
      <c r="H12" s="14">
        <v>308075640532</v>
      </c>
      <c r="I12" s="12"/>
      <c r="J12" s="14">
        <v>575734321353.11096</v>
      </c>
      <c r="K12" s="12"/>
      <c r="L12" s="14">
        <v>0</v>
      </c>
      <c r="M12" s="12"/>
      <c r="N12" s="14">
        <v>0</v>
      </c>
      <c r="O12" s="12"/>
      <c r="P12" s="14">
        <v>0</v>
      </c>
      <c r="Q12" s="12"/>
      <c r="R12" s="14">
        <v>0</v>
      </c>
      <c r="S12" s="12"/>
      <c r="T12" s="14">
        <v>48150989</v>
      </c>
      <c r="U12" s="12"/>
      <c r="V12" s="14">
        <v>14690</v>
      </c>
      <c r="W12" s="12"/>
      <c r="X12" s="14">
        <v>308075640532</v>
      </c>
      <c r="Y12" s="12"/>
      <c r="Z12" s="14">
        <v>701870305450.39099</v>
      </c>
      <c r="AA12" s="12"/>
      <c r="AB12" s="15">
        <f t="shared" si="0"/>
        <v>4.2976882179490792</v>
      </c>
    </row>
    <row r="13" spans="1:28" ht="21.75" customHeight="1" x14ac:dyDescent="0.2">
      <c r="A13" s="26" t="s">
        <v>22</v>
      </c>
      <c r="B13" s="26"/>
      <c r="C13" s="26"/>
      <c r="E13" s="27">
        <v>1706234</v>
      </c>
      <c r="F13" s="27"/>
      <c r="G13" s="12"/>
      <c r="H13" s="14">
        <v>15365756304</v>
      </c>
      <c r="I13" s="12"/>
      <c r="J13" s="14">
        <v>20993755658.632</v>
      </c>
      <c r="K13" s="12"/>
      <c r="L13" s="14">
        <v>0</v>
      </c>
      <c r="M13" s="12"/>
      <c r="N13" s="14">
        <v>0</v>
      </c>
      <c r="O13" s="12"/>
      <c r="P13" s="14">
        <v>0</v>
      </c>
      <c r="Q13" s="12"/>
      <c r="R13" s="14">
        <v>0</v>
      </c>
      <c r="S13" s="12"/>
      <c r="T13" s="14">
        <v>1706234</v>
      </c>
      <c r="U13" s="12"/>
      <c r="V13" s="14">
        <v>11660</v>
      </c>
      <c r="W13" s="12"/>
      <c r="X13" s="14">
        <v>15365756304</v>
      </c>
      <c r="Y13" s="12"/>
      <c r="Z13" s="14">
        <v>19740902498.358799</v>
      </c>
      <c r="AA13" s="12"/>
      <c r="AB13" s="15">
        <f t="shared" si="0"/>
        <v>0.12087738065002773</v>
      </c>
    </row>
    <row r="14" spans="1:28" ht="21.75" customHeight="1" x14ac:dyDescent="0.2">
      <c r="A14" s="26" t="s">
        <v>23</v>
      </c>
      <c r="B14" s="26"/>
      <c r="C14" s="26"/>
      <c r="E14" s="27">
        <v>52179419</v>
      </c>
      <c r="F14" s="27"/>
      <c r="G14" s="12"/>
      <c r="H14" s="14">
        <v>242541189141</v>
      </c>
      <c r="I14" s="12"/>
      <c r="J14" s="14">
        <v>543130996235.95398</v>
      </c>
      <c r="K14" s="12"/>
      <c r="L14" s="14">
        <v>0</v>
      </c>
      <c r="M14" s="12"/>
      <c r="N14" s="14">
        <v>0</v>
      </c>
      <c r="O14" s="12"/>
      <c r="P14" s="14">
        <v>0</v>
      </c>
      <c r="Q14" s="12"/>
      <c r="R14" s="14">
        <v>0</v>
      </c>
      <c r="S14" s="12"/>
      <c r="T14" s="14">
        <v>52179419</v>
      </c>
      <c r="U14" s="12"/>
      <c r="V14" s="14">
        <v>13430</v>
      </c>
      <c r="W14" s="12"/>
      <c r="X14" s="14">
        <v>242541189141</v>
      </c>
      <c r="Y14" s="12"/>
      <c r="Z14" s="14">
        <v>695352648183.87598</v>
      </c>
      <c r="AA14" s="12"/>
      <c r="AB14" s="15">
        <f t="shared" si="0"/>
        <v>4.2577793364571379</v>
      </c>
    </row>
    <row r="15" spans="1:28" ht="21.75" customHeight="1" x14ac:dyDescent="0.2">
      <c r="A15" s="26" t="s">
        <v>24</v>
      </c>
      <c r="B15" s="26"/>
      <c r="C15" s="26"/>
      <c r="E15" s="27">
        <v>13783210</v>
      </c>
      <c r="F15" s="27"/>
      <c r="G15" s="12"/>
      <c r="H15" s="14">
        <v>218067768572</v>
      </c>
      <c r="I15" s="12"/>
      <c r="J15" s="14">
        <v>470340536404.61298</v>
      </c>
      <c r="K15" s="12"/>
      <c r="L15" s="14">
        <v>0</v>
      </c>
      <c r="M15" s="12"/>
      <c r="N15" s="14">
        <v>0</v>
      </c>
      <c r="O15" s="12"/>
      <c r="P15" s="14">
        <v>0</v>
      </c>
      <c r="Q15" s="12"/>
      <c r="R15" s="14">
        <v>0</v>
      </c>
      <c r="S15" s="12"/>
      <c r="T15" s="14">
        <v>13783210</v>
      </c>
      <c r="U15" s="12"/>
      <c r="V15" s="14">
        <v>51160</v>
      </c>
      <c r="W15" s="12"/>
      <c r="X15" s="14">
        <v>218067768572</v>
      </c>
      <c r="Y15" s="12"/>
      <c r="Z15" s="14">
        <v>699698221647.57202</v>
      </c>
      <c r="AA15" s="12"/>
      <c r="AB15" s="15">
        <f t="shared" si="0"/>
        <v>4.2843881268990911</v>
      </c>
    </row>
    <row r="16" spans="1:28" ht="21.75" customHeight="1" x14ac:dyDescent="0.2">
      <c r="A16" s="26" t="s">
        <v>25</v>
      </c>
      <c r="B16" s="26"/>
      <c r="C16" s="26"/>
      <c r="E16" s="27">
        <v>92056591</v>
      </c>
      <c r="F16" s="27"/>
      <c r="G16" s="12"/>
      <c r="H16" s="14">
        <v>387147409049</v>
      </c>
      <c r="I16" s="12"/>
      <c r="J16" s="14">
        <v>893354036934.35498</v>
      </c>
      <c r="K16" s="12"/>
      <c r="L16" s="14">
        <v>0</v>
      </c>
      <c r="M16" s="12"/>
      <c r="N16" s="14">
        <v>0</v>
      </c>
      <c r="O16" s="12"/>
      <c r="P16" s="14">
        <v>0</v>
      </c>
      <c r="Q16" s="12"/>
      <c r="R16" s="14">
        <v>0</v>
      </c>
      <c r="S16" s="12"/>
      <c r="T16" s="14">
        <v>92056591</v>
      </c>
      <c r="U16" s="12"/>
      <c r="V16" s="14">
        <v>9800</v>
      </c>
      <c r="W16" s="12"/>
      <c r="X16" s="14">
        <v>387147409049</v>
      </c>
      <c r="Y16" s="12"/>
      <c r="Z16" s="14">
        <v>895180936805.38599</v>
      </c>
      <c r="AA16" s="12"/>
      <c r="AB16" s="15">
        <f t="shared" si="0"/>
        <v>5.4813667641522006</v>
      </c>
    </row>
    <row r="17" spans="1:28" ht="21.75" customHeight="1" x14ac:dyDescent="0.2">
      <c r="A17" s="26" t="s">
        <v>26</v>
      </c>
      <c r="B17" s="26"/>
      <c r="C17" s="26"/>
      <c r="E17" s="27">
        <v>22388235</v>
      </c>
      <c r="F17" s="27"/>
      <c r="G17" s="12"/>
      <c r="H17" s="14">
        <v>93731616851</v>
      </c>
      <c r="I17" s="12"/>
      <c r="J17" s="14">
        <v>163503680223.79199</v>
      </c>
      <c r="K17" s="12"/>
      <c r="L17" s="14">
        <v>0</v>
      </c>
      <c r="M17" s="12"/>
      <c r="N17" s="14">
        <v>0</v>
      </c>
      <c r="O17" s="12"/>
      <c r="P17" s="14">
        <v>0</v>
      </c>
      <c r="Q17" s="12"/>
      <c r="R17" s="14">
        <v>0</v>
      </c>
      <c r="S17" s="12"/>
      <c r="T17" s="14">
        <v>22388235</v>
      </c>
      <c r="U17" s="12"/>
      <c r="V17" s="14">
        <v>8240</v>
      </c>
      <c r="W17" s="12"/>
      <c r="X17" s="14">
        <v>93731616851</v>
      </c>
      <c r="Y17" s="12"/>
      <c r="Z17" s="14">
        <v>183053033294.02802</v>
      </c>
      <c r="AA17" s="12"/>
      <c r="AB17" s="15">
        <f t="shared" si="0"/>
        <v>1.1208692807466121</v>
      </c>
    </row>
    <row r="18" spans="1:28" ht="21.75" customHeight="1" x14ac:dyDescent="0.2">
      <c r="A18" s="26" t="s">
        <v>27</v>
      </c>
      <c r="B18" s="26"/>
      <c r="C18" s="26"/>
      <c r="E18" s="27">
        <v>10828624</v>
      </c>
      <c r="F18" s="27"/>
      <c r="G18" s="12"/>
      <c r="H18" s="14">
        <v>132683072333</v>
      </c>
      <c r="I18" s="12"/>
      <c r="J18" s="14">
        <v>295592714440.565</v>
      </c>
      <c r="K18" s="12"/>
      <c r="L18" s="14">
        <v>0</v>
      </c>
      <c r="M18" s="12"/>
      <c r="N18" s="14">
        <v>0</v>
      </c>
      <c r="O18" s="12"/>
      <c r="P18" s="14">
        <v>0</v>
      </c>
      <c r="Q18" s="12"/>
      <c r="R18" s="14">
        <v>0</v>
      </c>
      <c r="S18" s="12"/>
      <c r="T18" s="14">
        <v>10828624</v>
      </c>
      <c r="U18" s="12"/>
      <c r="V18" s="14">
        <v>25220</v>
      </c>
      <c r="W18" s="12"/>
      <c r="X18" s="14">
        <v>132683072333</v>
      </c>
      <c r="Y18" s="12"/>
      <c r="Z18" s="14">
        <v>270986850534.026</v>
      </c>
      <c r="AA18" s="12"/>
      <c r="AB18" s="15">
        <f t="shared" si="0"/>
        <v>1.6593051247721264</v>
      </c>
    </row>
    <row r="19" spans="1:28" ht="21.75" customHeight="1" x14ac:dyDescent="0.2">
      <c r="A19" s="26" t="s">
        <v>28</v>
      </c>
      <c r="B19" s="26"/>
      <c r="C19" s="26"/>
      <c r="E19" s="27">
        <v>27652778</v>
      </c>
      <c r="F19" s="27"/>
      <c r="G19" s="12"/>
      <c r="H19" s="14">
        <v>168306434603</v>
      </c>
      <c r="I19" s="12"/>
      <c r="J19" s="14">
        <v>470030447306.40802</v>
      </c>
      <c r="K19" s="12"/>
      <c r="L19" s="14">
        <v>0</v>
      </c>
      <c r="M19" s="12"/>
      <c r="N19" s="14">
        <v>0</v>
      </c>
      <c r="O19" s="12"/>
      <c r="P19" s="14">
        <v>0</v>
      </c>
      <c r="Q19" s="12"/>
      <c r="R19" s="14">
        <v>0</v>
      </c>
      <c r="S19" s="12"/>
      <c r="T19" s="14">
        <v>27652778</v>
      </c>
      <c r="U19" s="12"/>
      <c r="V19" s="14">
        <v>17230</v>
      </c>
      <c r="W19" s="12"/>
      <c r="X19" s="14">
        <v>168306434603</v>
      </c>
      <c r="Y19" s="12"/>
      <c r="Z19" s="14">
        <v>472774349509.01398</v>
      </c>
      <c r="AA19" s="12"/>
      <c r="AB19" s="15">
        <f t="shared" si="0"/>
        <v>2.8948891780363857</v>
      </c>
    </row>
    <row r="20" spans="1:28" ht="21.75" customHeight="1" x14ac:dyDescent="0.2">
      <c r="A20" s="26" t="s">
        <v>29</v>
      </c>
      <c r="B20" s="26"/>
      <c r="C20" s="26"/>
      <c r="E20" s="27">
        <v>19506278</v>
      </c>
      <c r="F20" s="27"/>
      <c r="G20" s="12"/>
      <c r="H20" s="14">
        <v>224380654233</v>
      </c>
      <c r="I20" s="12"/>
      <c r="J20" s="14">
        <v>281622444553.92297</v>
      </c>
      <c r="K20" s="12"/>
      <c r="L20" s="14">
        <v>0</v>
      </c>
      <c r="M20" s="12"/>
      <c r="N20" s="14">
        <v>0</v>
      </c>
      <c r="O20" s="12"/>
      <c r="P20" s="14">
        <v>0</v>
      </c>
      <c r="Q20" s="12"/>
      <c r="R20" s="14">
        <v>0</v>
      </c>
      <c r="S20" s="12"/>
      <c r="T20" s="14">
        <v>19506278</v>
      </c>
      <c r="U20" s="12"/>
      <c r="V20" s="14">
        <v>18270</v>
      </c>
      <c r="W20" s="12"/>
      <c r="X20" s="14">
        <v>224380654233</v>
      </c>
      <c r="Y20" s="12"/>
      <c r="Z20" s="14">
        <v>353624883986.26599</v>
      </c>
      <c r="AA20" s="12"/>
      <c r="AB20" s="15">
        <f t="shared" si="0"/>
        <v>2.1653138559639555</v>
      </c>
    </row>
    <row r="21" spans="1:28" ht="21.75" customHeight="1" x14ac:dyDescent="0.2">
      <c r="A21" s="26" t="s">
        <v>30</v>
      </c>
      <c r="B21" s="26"/>
      <c r="C21" s="26"/>
      <c r="E21" s="27">
        <v>585000</v>
      </c>
      <c r="F21" s="27"/>
      <c r="G21" s="12"/>
      <c r="H21" s="14">
        <v>4475351625</v>
      </c>
      <c r="I21" s="12"/>
      <c r="J21" s="14">
        <v>3591417076.6500001</v>
      </c>
      <c r="K21" s="12"/>
      <c r="L21" s="14">
        <v>0</v>
      </c>
      <c r="M21" s="12"/>
      <c r="N21" s="14">
        <v>0</v>
      </c>
      <c r="O21" s="12"/>
      <c r="P21" s="14">
        <v>0</v>
      </c>
      <c r="Q21" s="12"/>
      <c r="R21" s="14">
        <v>0</v>
      </c>
      <c r="S21" s="12"/>
      <c r="T21" s="14">
        <v>585000</v>
      </c>
      <c r="U21" s="12"/>
      <c r="V21" s="14">
        <v>6187</v>
      </c>
      <c r="W21" s="12"/>
      <c r="X21" s="14">
        <v>4475351625</v>
      </c>
      <c r="Y21" s="12"/>
      <c r="Z21" s="14">
        <v>3591417076.6500001</v>
      </c>
      <c r="AA21" s="12"/>
      <c r="AB21" s="15">
        <f t="shared" si="0"/>
        <v>2.1990944389868875E-2</v>
      </c>
    </row>
    <row r="22" spans="1:28" ht="21.75" customHeight="1" x14ac:dyDescent="0.2">
      <c r="A22" s="26" t="s">
        <v>31</v>
      </c>
      <c r="B22" s="26"/>
      <c r="C22" s="26"/>
      <c r="E22" s="27">
        <v>435000</v>
      </c>
      <c r="F22" s="27"/>
      <c r="G22" s="12"/>
      <c r="H22" s="14">
        <v>7458167394</v>
      </c>
      <c r="I22" s="12"/>
      <c r="J22" s="14">
        <v>11395228680</v>
      </c>
      <c r="K22" s="12"/>
      <c r="L22" s="14">
        <v>1015000</v>
      </c>
      <c r="M22" s="12"/>
      <c r="N22" s="14">
        <v>0</v>
      </c>
      <c r="O22" s="12"/>
      <c r="P22" s="14">
        <v>0</v>
      </c>
      <c r="Q22" s="12"/>
      <c r="R22" s="14">
        <v>0</v>
      </c>
      <c r="S22" s="12"/>
      <c r="T22" s="14">
        <v>1450000</v>
      </c>
      <c r="U22" s="12"/>
      <c r="V22" s="14">
        <v>9630</v>
      </c>
      <c r="W22" s="12"/>
      <c r="X22" s="14">
        <v>7458167394</v>
      </c>
      <c r="Y22" s="12"/>
      <c r="Z22" s="14">
        <v>13855562145</v>
      </c>
      <c r="AA22" s="12"/>
      <c r="AB22" s="15">
        <f t="shared" si="0"/>
        <v>8.4840298444335049E-2</v>
      </c>
    </row>
    <row r="23" spans="1:28" ht="21.75" customHeight="1" x14ac:dyDescent="0.2">
      <c r="A23" s="26" t="s">
        <v>32</v>
      </c>
      <c r="B23" s="26"/>
      <c r="C23" s="26"/>
      <c r="E23" s="27">
        <v>25350862</v>
      </c>
      <c r="F23" s="27"/>
      <c r="G23" s="12"/>
      <c r="H23" s="14">
        <v>204644410440</v>
      </c>
      <c r="I23" s="12"/>
      <c r="J23" s="14">
        <v>279470937186.18103</v>
      </c>
      <c r="K23" s="12"/>
      <c r="L23" s="14">
        <v>0</v>
      </c>
      <c r="M23" s="12"/>
      <c r="N23" s="14">
        <v>0</v>
      </c>
      <c r="O23" s="12"/>
      <c r="P23" s="14">
        <v>0</v>
      </c>
      <c r="Q23" s="12"/>
      <c r="R23" s="14">
        <v>0</v>
      </c>
      <c r="S23" s="12"/>
      <c r="T23" s="14">
        <v>25350862</v>
      </c>
      <c r="U23" s="12"/>
      <c r="V23" s="14">
        <v>10700</v>
      </c>
      <c r="W23" s="12"/>
      <c r="X23" s="14">
        <v>204644410440</v>
      </c>
      <c r="Y23" s="12"/>
      <c r="Z23" s="14">
        <v>269157428253.11801</v>
      </c>
      <c r="AA23" s="12"/>
      <c r="AB23" s="15">
        <f t="shared" si="0"/>
        <v>1.6481032167824923</v>
      </c>
    </row>
    <row r="24" spans="1:28" ht="21.75" customHeight="1" x14ac:dyDescent="0.2">
      <c r="A24" s="26" t="s">
        <v>33</v>
      </c>
      <c r="B24" s="26"/>
      <c r="C24" s="26"/>
      <c r="E24" s="27">
        <v>59053409</v>
      </c>
      <c r="F24" s="27"/>
      <c r="G24" s="12"/>
      <c r="H24" s="14">
        <v>155362649979</v>
      </c>
      <c r="I24" s="12"/>
      <c r="J24" s="14">
        <v>168934938085.92401</v>
      </c>
      <c r="K24" s="12"/>
      <c r="L24" s="14">
        <v>0</v>
      </c>
      <c r="M24" s="12"/>
      <c r="N24" s="14">
        <v>0</v>
      </c>
      <c r="O24" s="12"/>
      <c r="P24" s="14">
        <v>0</v>
      </c>
      <c r="Q24" s="12"/>
      <c r="R24" s="14">
        <v>0</v>
      </c>
      <c r="S24" s="12"/>
      <c r="T24" s="14">
        <v>59053409</v>
      </c>
      <c r="U24" s="12"/>
      <c r="V24" s="14">
        <v>3540</v>
      </c>
      <c r="W24" s="12"/>
      <c r="X24" s="14">
        <v>155362649979</v>
      </c>
      <c r="Y24" s="12"/>
      <c r="Z24" s="14">
        <v>207433118565.44199</v>
      </c>
      <c r="AA24" s="12"/>
      <c r="AB24" s="15">
        <f t="shared" si="0"/>
        <v>1.2701532786731429</v>
      </c>
    </row>
    <row r="25" spans="1:28" ht="21.75" customHeight="1" x14ac:dyDescent="0.2">
      <c r="A25" s="26" t="s">
        <v>34</v>
      </c>
      <c r="B25" s="26"/>
      <c r="C25" s="26"/>
      <c r="E25" s="27">
        <v>19882424</v>
      </c>
      <c r="F25" s="27"/>
      <c r="G25" s="12"/>
      <c r="H25" s="14">
        <v>351002137982</v>
      </c>
      <c r="I25" s="12"/>
      <c r="J25" s="14">
        <v>360246662068.88501</v>
      </c>
      <c r="K25" s="12"/>
      <c r="L25" s="14">
        <v>0</v>
      </c>
      <c r="M25" s="12"/>
      <c r="N25" s="14">
        <v>0</v>
      </c>
      <c r="O25" s="12"/>
      <c r="P25" s="14">
        <v>0</v>
      </c>
      <c r="Q25" s="12"/>
      <c r="R25" s="14">
        <v>0</v>
      </c>
      <c r="S25" s="12"/>
      <c r="T25" s="14">
        <v>19882424</v>
      </c>
      <c r="U25" s="12"/>
      <c r="V25" s="14">
        <v>23700</v>
      </c>
      <c r="W25" s="12"/>
      <c r="X25" s="14">
        <v>351002137982</v>
      </c>
      <c r="Y25" s="12"/>
      <c r="Z25" s="14">
        <v>467570968840.776</v>
      </c>
      <c r="AA25" s="12"/>
      <c r="AB25" s="15">
        <f t="shared" si="0"/>
        <v>2.8630278674527441</v>
      </c>
    </row>
    <row r="26" spans="1:28" ht="21.75" customHeight="1" x14ac:dyDescent="0.2">
      <c r="A26" s="26" t="s">
        <v>35</v>
      </c>
      <c r="B26" s="26"/>
      <c r="C26" s="26"/>
      <c r="E26" s="27">
        <v>20884919</v>
      </c>
      <c r="F26" s="27"/>
      <c r="G26" s="12"/>
      <c r="H26" s="14">
        <v>255083564371</v>
      </c>
      <c r="I26" s="12"/>
      <c r="J26" s="14">
        <v>393124388589.18597</v>
      </c>
      <c r="K26" s="12"/>
      <c r="L26" s="14">
        <v>0</v>
      </c>
      <c r="M26" s="12"/>
      <c r="N26" s="14">
        <v>0</v>
      </c>
      <c r="O26" s="12"/>
      <c r="P26" s="14">
        <v>0</v>
      </c>
      <c r="Q26" s="12"/>
      <c r="R26" s="14">
        <v>0</v>
      </c>
      <c r="S26" s="12"/>
      <c r="T26" s="14">
        <v>20884919</v>
      </c>
      <c r="U26" s="12"/>
      <c r="V26" s="14">
        <v>20420</v>
      </c>
      <c r="W26" s="12"/>
      <c r="X26" s="14">
        <v>255083564371</v>
      </c>
      <c r="Y26" s="12"/>
      <c r="Z26" s="14">
        <v>423173432524.57501</v>
      </c>
      <c r="AA26" s="12"/>
      <c r="AB26" s="15">
        <f t="shared" si="0"/>
        <v>2.5911731284070991</v>
      </c>
    </row>
    <row r="27" spans="1:28" ht="21.75" customHeight="1" x14ac:dyDescent="0.2">
      <c r="A27" s="26" t="s">
        <v>36</v>
      </c>
      <c r="B27" s="26"/>
      <c r="C27" s="26"/>
      <c r="E27" s="27">
        <v>66641603</v>
      </c>
      <c r="F27" s="27"/>
      <c r="G27" s="12"/>
      <c r="H27" s="14">
        <v>351138008659</v>
      </c>
      <c r="I27" s="12"/>
      <c r="J27" s="14">
        <v>446353628009.46698</v>
      </c>
      <c r="K27" s="12"/>
      <c r="L27" s="14">
        <v>0</v>
      </c>
      <c r="M27" s="12"/>
      <c r="N27" s="14">
        <v>0</v>
      </c>
      <c r="O27" s="12"/>
      <c r="P27" s="14">
        <v>0</v>
      </c>
      <c r="Q27" s="12"/>
      <c r="R27" s="14">
        <v>0</v>
      </c>
      <c r="S27" s="12"/>
      <c r="T27" s="14">
        <v>66641603</v>
      </c>
      <c r="U27" s="12"/>
      <c r="V27" s="14">
        <v>7300</v>
      </c>
      <c r="W27" s="12"/>
      <c r="X27" s="14">
        <v>351138008659</v>
      </c>
      <c r="Y27" s="12"/>
      <c r="Z27" s="14">
        <v>482723182884.31299</v>
      </c>
      <c r="AA27" s="12"/>
      <c r="AB27" s="15">
        <f t="shared" si="0"/>
        <v>2.9558078173452875</v>
      </c>
    </row>
    <row r="28" spans="1:28" ht="21.75" customHeight="1" x14ac:dyDescent="0.2">
      <c r="A28" s="26" t="s">
        <v>37</v>
      </c>
      <c r="B28" s="26"/>
      <c r="C28" s="26"/>
      <c r="E28" s="27">
        <v>2883127</v>
      </c>
      <c r="F28" s="27"/>
      <c r="G28" s="12"/>
      <c r="H28" s="14">
        <v>208033583663</v>
      </c>
      <c r="I28" s="12"/>
      <c r="J28" s="14">
        <v>460881392997.51898</v>
      </c>
      <c r="K28" s="12"/>
      <c r="L28" s="14">
        <v>0</v>
      </c>
      <c r="M28" s="12"/>
      <c r="N28" s="14">
        <v>0</v>
      </c>
      <c r="O28" s="12"/>
      <c r="P28" s="14">
        <v>0</v>
      </c>
      <c r="Q28" s="12"/>
      <c r="R28" s="14">
        <v>0</v>
      </c>
      <c r="S28" s="12"/>
      <c r="T28" s="14">
        <v>2883127</v>
      </c>
      <c r="U28" s="12"/>
      <c r="V28" s="14">
        <v>160900</v>
      </c>
      <c r="W28" s="12"/>
      <c r="X28" s="14">
        <v>208033583663</v>
      </c>
      <c r="Y28" s="12"/>
      <c r="Z28" s="14">
        <v>460309224911.86102</v>
      </c>
      <c r="AA28" s="12"/>
      <c r="AB28" s="15">
        <f t="shared" si="0"/>
        <v>2.8185627987887627</v>
      </c>
    </row>
    <row r="29" spans="1:28" ht="21.75" customHeight="1" x14ac:dyDescent="0.2">
      <c r="A29" s="26" t="s">
        <v>38</v>
      </c>
      <c r="B29" s="26"/>
      <c r="C29" s="26"/>
      <c r="E29" s="27">
        <v>2029025</v>
      </c>
      <c r="F29" s="27"/>
      <c r="G29" s="12"/>
      <c r="H29" s="14">
        <v>203780388376</v>
      </c>
      <c r="I29" s="12"/>
      <c r="J29" s="14">
        <v>389984081338.47498</v>
      </c>
      <c r="K29" s="12"/>
      <c r="L29" s="14">
        <v>0</v>
      </c>
      <c r="M29" s="12"/>
      <c r="N29" s="14">
        <v>0</v>
      </c>
      <c r="O29" s="12"/>
      <c r="P29" s="14">
        <v>0</v>
      </c>
      <c r="Q29" s="12"/>
      <c r="R29" s="14">
        <v>0</v>
      </c>
      <c r="S29" s="12"/>
      <c r="T29" s="14">
        <v>2029025</v>
      </c>
      <c r="U29" s="12"/>
      <c r="V29" s="14">
        <v>213400</v>
      </c>
      <c r="W29" s="12"/>
      <c r="X29" s="14">
        <v>203780388376</v>
      </c>
      <c r="Y29" s="12"/>
      <c r="Z29" s="14">
        <v>429646891882.45001</v>
      </c>
      <c r="AA29" s="12"/>
      <c r="AB29" s="15">
        <f t="shared" si="0"/>
        <v>2.6308113775190325</v>
      </c>
    </row>
    <row r="30" spans="1:28" ht="21.75" customHeight="1" x14ac:dyDescent="0.2">
      <c r="A30" s="26" t="s">
        <v>39</v>
      </c>
      <c r="B30" s="26"/>
      <c r="C30" s="26"/>
      <c r="E30" s="27">
        <v>40779137</v>
      </c>
      <c r="F30" s="27"/>
      <c r="G30" s="12"/>
      <c r="H30" s="14">
        <v>92146199478</v>
      </c>
      <c r="I30" s="12"/>
      <c r="J30" s="14">
        <v>325734509881.46899</v>
      </c>
      <c r="K30" s="12"/>
      <c r="L30" s="14">
        <v>0</v>
      </c>
      <c r="M30" s="12"/>
      <c r="N30" s="14">
        <v>0</v>
      </c>
      <c r="O30" s="12"/>
      <c r="P30" s="14">
        <v>0</v>
      </c>
      <c r="Q30" s="12"/>
      <c r="R30" s="14">
        <v>0</v>
      </c>
      <c r="S30" s="12"/>
      <c r="T30" s="14">
        <v>40779137</v>
      </c>
      <c r="U30" s="12"/>
      <c r="V30" s="14">
        <v>8680</v>
      </c>
      <c r="W30" s="12"/>
      <c r="X30" s="14">
        <v>92146199478</v>
      </c>
      <c r="Y30" s="12"/>
      <c r="Z30" s="14">
        <v>351226775872.19299</v>
      </c>
      <c r="AA30" s="12"/>
      <c r="AB30" s="15">
        <f t="shared" si="0"/>
        <v>2.1506297741511395</v>
      </c>
    </row>
    <row r="31" spans="1:28" ht="21.75" customHeight="1" x14ac:dyDescent="0.2">
      <c r="A31" s="26" t="s">
        <v>40</v>
      </c>
      <c r="B31" s="26"/>
      <c r="C31" s="26"/>
      <c r="E31" s="27">
        <v>14456055</v>
      </c>
      <c r="F31" s="27"/>
      <c r="G31" s="12"/>
      <c r="H31" s="14">
        <v>166209208465</v>
      </c>
      <c r="I31" s="12"/>
      <c r="J31" s="14">
        <v>54996083370.054901</v>
      </c>
      <c r="K31" s="12"/>
      <c r="L31" s="14">
        <v>0</v>
      </c>
      <c r="M31" s="12"/>
      <c r="N31" s="14">
        <v>0</v>
      </c>
      <c r="O31" s="12"/>
      <c r="P31" s="14">
        <v>-14456055</v>
      </c>
      <c r="Q31" s="12"/>
      <c r="R31" s="14">
        <v>154679515117</v>
      </c>
      <c r="S31" s="12"/>
      <c r="T31" s="14">
        <v>0</v>
      </c>
      <c r="U31" s="12"/>
      <c r="V31" s="14">
        <v>0</v>
      </c>
      <c r="W31" s="12"/>
      <c r="X31" s="14">
        <v>0</v>
      </c>
      <c r="Y31" s="12"/>
      <c r="Z31" s="14">
        <v>0</v>
      </c>
      <c r="AA31" s="12"/>
      <c r="AB31" s="15">
        <f t="shared" si="0"/>
        <v>0</v>
      </c>
    </row>
    <row r="32" spans="1:28" ht="21.75" customHeight="1" x14ac:dyDescent="0.2">
      <c r="A32" s="26" t="s">
        <v>41</v>
      </c>
      <c r="B32" s="26"/>
      <c r="C32" s="26"/>
      <c r="E32" s="27">
        <v>267052810</v>
      </c>
      <c r="F32" s="27"/>
      <c r="G32" s="12"/>
      <c r="H32" s="14">
        <v>573234085507</v>
      </c>
      <c r="I32" s="12"/>
      <c r="J32" s="14">
        <v>671215849675.44702</v>
      </c>
      <c r="K32" s="12"/>
      <c r="L32" s="14">
        <v>0</v>
      </c>
      <c r="M32" s="12"/>
      <c r="N32" s="14">
        <v>0</v>
      </c>
      <c r="O32" s="12"/>
      <c r="P32" s="14">
        <v>0</v>
      </c>
      <c r="Q32" s="12"/>
      <c r="R32" s="14">
        <v>0</v>
      </c>
      <c r="S32" s="12"/>
      <c r="T32" s="14">
        <v>267052810</v>
      </c>
      <c r="U32" s="12"/>
      <c r="V32" s="14">
        <v>3230</v>
      </c>
      <c r="W32" s="12"/>
      <c r="X32" s="14">
        <v>573234085507</v>
      </c>
      <c r="Y32" s="12"/>
      <c r="Z32" s="14">
        <v>855912828445.20105</v>
      </c>
      <c r="AA32" s="12"/>
      <c r="AB32" s="15">
        <f t="shared" si="0"/>
        <v>5.2409205088680144</v>
      </c>
    </row>
    <row r="33" spans="1:28" ht="21.75" customHeight="1" x14ac:dyDescent="0.2">
      <c r="A33" s="26" t="s">
        <v>42</v>
      </c>
      <c r="B33" s="26"/>
      <c r="C33" s="26"/>
      <c r="E33" s="27">
        <v>14040447</v>
      </c>
      <c r="F33" s="27"/>
      <c r="G33" s="12"/>
      <c r="H33" s="14">
        <v>123902183684</v>
      </c>
      <c r="I33" s="12"/>
      <c r="J33" s="14">
        <v>354985177502.70099</v>
      </c>
      <c r="K33" s="12"/>
      <c r="L33" s="14">
        <v>0</v>
      </c>
      <c r="M33" s="12"/>
      <c r="N33" s="14">
        <v>0</v>
      </c>
      <c r="O33" s="12"/>
      <c r="P33" s="14">
        <v>0</v>
      </c>
      <c r="Q33" s="12"/>
      <c r="R33" s="14">
        <v>0</v>
      </c>
      <c r="S33" s="12"/>
      <c r="T33" s="14">
        <v>14040447</v>
      </c>
      <c r="U33" s="12"/>
      <c r="V33" s="14">
        <v>28720</v>
      </c>
      <c r="W33" s="12"/>
      <c r="X33" s="14">
        <v>123902183684</v>
      </c>
      <c r="Y33" s="12"/>
      <c r="Z33" s="14">
        <v>400124579979.49701</v>
      </c>
      <c r="AA33" s="12"/>
      <c r="AB33" s="15">
        <f t="shared" si="0"/>
        <v>2.4500405270546843</v>
      </c>
    </row>
    <row r="34" spans="1:28" ht="21.75" customHeight="1" x14ac:dyDescent="0.2">
      <c r="A34" s="26" t="s">
        <v>43</v>
      </c>
      <c r="B34" s="26"/>
      <c r="C34" s="26"/>
      <c r="E34" s="27">
        <v>113063058</v>
      </c>
      <c r="F34" s="27"/>
      <c r="G34" s="12"/>
      <c r="H34" s="14">
        <v>229689563877</v>
      </c>
      <c r="I34" s="12"/>
      <c r="J34" s="14">
        <v>274975436456.62903</v>
      </c>
      <c r="K34" s="12"/>
      <c r="L34" s="14">
        <v>0</v>
      </c>
      <c r="M34" s="12"/>
      <c r="N34" s="14">
        <v>0</v>
      </c>
      <c r="O34" s="12"/>
      <c r="P34" s="14">
        <v>0</v>
      </c>
      <c r="Q34" s="12"/>
      <c r="R34" s="14">
        <v>0</v>
      </c>
      <c r="S34" s="12"/>
      <c r="T34" s="14">
        <v>113063058</v>
      </c>
      <c r="U34" s="12"/>
      <c r="V34" s="14">
        <v>2501</v>
      </c>
      <c r="W34" s="12"/>
      <c r="X34" s="14">
        <v>229689563877</v>
      </c>
      <c r="Y34" s="12"/>
      <c r="Z34" s="14">
        <v>280584890484.71198</v>
      </c>
      <c r="AA34" s="12"/>
      <c r="AB34" s="15">
        <f t="shared" si="0"/>
        <v>1.7180757878008153</v>
      </c>
    </row>
    <row r="35" spans="1:28" ht="21.75" customHeight="1" x14ac:dyDescent="0.2">
      <c r="A35" s="26" t="s">
        <v>44</v>
      </c>
      <c r="B35" s="26"/>
      <c r="C35" s="26"/>
      <c r="E35" s="27">
        <v>14185143</v>
      </c>
      <c r="F35" s="27"/>
      <c r="G35" s="12"/>
      <c r="H35" s="14">
        <v>161389439541</v>
      </c>
      <c r="I35" s="12"/>
      <c r="J35" s="14">
        <v>489404851437.09003</v>
      </c>
      <c r="K35" s="12"/>
      <c r="L35" s="14">
        <v>0</v>
      </c>
      <c r="M35" s="12"/>
      <c r="N35" s="14">
        <v>0</v>
      </c>
      <c r="O35" s="12"/>
      <c r="P35" s="14">
        <v>0</v>
      </c>
      <c r="Q35" s="12"/>
      <c r="R35" s="14">
        <v>0</v>
      </c>
      <c r="S35" s="12"/>
      <c r="T35" s="14">
        <v>14185143</v>
      </c>
      <c r="U35" s="12"/>
      <c r="V35" s="14">
        <v>38930</v>
      </c>
      <c r="W35" s="12"/>
      <c r="X35" s="14">
        <v>161389439541</v>
      </c>
      <c r="Y35" s="12"/>
      <c r="Z35" s="14">
        <v>547958897510.66699</v>
      </c>
      <c r="AA35" s="12"/>
      <c r="AB35" s="15">
        <f t="shared" si="0"/>
        <v>3.3552587699814174</v>
      </c>
    </row>
    <row r="36" spans="1:28" ht="21.75" customHeight="1" x14ac:dyDescent="0.2">
      <c r="A36" s="26" t="s">
        <v>45</v>
      </c>
      <c r="B36" s="26"/>
      <c r="C36" s="26"/>
      <c r="E36" s="27">
        <v>111258528</v>
      </c>
      <c r="F36" s="27"/>
      <c r="G36" s="12"/>
      <c r="H36" s="14">
        <v>501380745450</v>
      </c>
      <c r="I36" s="12"/>
      <c r="J36" s="14">
        <v>2125171116887.28</v>
      </c>
      <c r="K36" s="12"/>
      <c r="L36" s="14">
        <v>0</v>
      </c>
      <c r="M36" s="12"/>
      <c r="N36" s="14">
        <v>0</v>
      </c>
      <c r="O36" s="12"/>
      <c r="P36" s="14">
        <v>0</v>
      </c>
      <c r="Q36" s="12"/>
      <c r="R36" s="14">
        <v>0</v>
      </c>
      <c r="S36" s="12"/>
      <c r="T36" s="14">
        <v>111258528</v>
      </c>
      <c r="U36" s="12"/>
      <c r="V36" s="14">
        <v>24160</v>
      </c>
      <c r="W36" s="12"/>
      <c r="X36" s="14">
        <v>501380745450</v>
      </c>
      <c r="Y36" s="12"/>
      <c r="Z36" s="14">
        <v>2667227749818.0098</v>
      </c>
      <c r="AA36" s="12"/>
      <c r="AB36" s="15">
        <f t="shared" si="0"/>
        <v>16.331953618730072</v>
      </c>
    </row>
    <row r="37" spans="1:28" ht="21.75" customHeight="1" x14ac:dyDescent="0.2">
      <c r="A37" s="26" t="s">
        <v>46</v>
      </c>
      <c r="B37" s="26"/>
      <c r="C37" s="26"/>
      <c r="E37" s="27">
        <v>15503689</v>
      </c>
      <c r="F37" s="27"/>
      <c r="G37" s="12"/>
      <c r="H37" s="14">
        <v>248557555896</v>
      </c>
      <c r="I37" s="12"/>
      <c r="J37" s="14">
        <v>642429387413.09302</v>
      </c>
      <c r="K37" s="12"/>
      <c r="L37" s="14">
        <v>39146815</v>
      </c>
      <c r="M37" s="12"/>
      <c r="N37" s="14">
        <v>0</v>
      </c>
      <c r="O37" s="12"/>
      <c r="P37" s="14">
        <v>0</v>
      </c>
      <c r="Q37" s="12"/>
      <c r="R37" s="14">
        <v>0</v>
      </c>
      <c r="S37" s="12"/>
      <c r="T37" s="14">
        <v>54650504</v>
      </c>
      <c r="U37" s="12"/>
      <c r="V37" s="14">
        <v>12196</v>
      </c>
      <c r="W37" s="12"/>
      <c r="X37" s="14">
        <v>248557555896</v>
      </c>
      <c r="Y37" s="12"/>
      <c r="Z37" s="14">
        <v>661365366147.35999</v>
      </c>
      <c r="AA37" s="12"/>
      <c r="AB37" s="15">
        <f t="shared" si="0"/>
        <v>4.049668606548547</v>
      </c>
    </row>
    <row r="38" spans="1:28" ht="21.75" customHeight="1" x14ac:dyDescent="0.2">
      <c r="A38" s="26" t="s">
        <v>47</v>
      </c>
      <c r="B38" s="26"/>
      <c r="C38" s="26"/>
      <c r="E38" s="27">
        <v>26122298</v>
      </c>
      <c r="F38" s="27"/>
      <c r="G38" s="12"/>
      <c r="H38" s="14">
        <v>275376795916</v>
      </c>
      <c r="I38" s="12"/>
      <c r="J38" s="14">
        <v>608869553230.44495</v>
      </c>
      <c r="K38" s="12"/>
      <c r="L38" s="14">
        <v>0</v>
      </c>
      <c r="M38" s="12"/>
      <c r="N38" s="14">
        <v>0</v>
      </c>
      <c r="O38" s="12"/>
      <c r="P38" s="14">
        <v>0</v>
      </c>
      <c r="Q38" s="12"/>
      <c r="R38" s="14">
        <v>0</v>
      </c>
      <c r="S38" s="12"/>
      <c r="T38" s="14">
        <v>26122298</v>
      </c>
      <c r="U38" s="12"/>
      <c r="V38" s="14">
        <v>28410</v>
      </c>
      <c r="W38" s="12"/>
      <c r="X38" s="14">
        <v>275376795916</v>
      </c>
      <c r="Y38" s="12"/>
      <c r="Z38" s="14">
        <v>736397786601.82898</v>
      </c>
      <c r="AA38" s="12"/>
      <c r="AB38" s="15">
        <f t="shared" si="0"/>
        <v>4.5091066919715308</v>
      </c>
    </row>
    <row r="39" spans="1:28" ht="21.75" customHeight="1" x14ac:dyDescent="0.2">
      <c r="A39" s="26" t="s">
        <v>48</v>
      </c>
      <c r="B39" s="26"/>
      <c r="C39" s="26"/>
      <c r="E39" s="27">
        <v>37252222</v>
      </c>
      <c r="F39" s="27"/>
      <c r="G39" s="12"/>
      <c r="H39" s="14">
        <v>155341700899</v>
      </c>
      <c r="I39" s="12"/>
      <c r="J39" s="14">
        <v>230287354278.146</v>
      </c>
      <c r="K39" s="12"/>
      <c r="L39" s="14">
        <v>0</v>
      </c>
      <c r="M39" s="12"/>
      <c r="N39" s="14">
        <v>0</v>
      </c>
      <c r="O39" s="12"/>
      <c r="P39" s="14">
        <v>0</v>
      </c>
      <c r="Q39" s="12"/>
      <c r="R39" s="14">
        <v>0</v>
      </c>
      <c r="S39" s="12"/>
      <c r="T39" s="14">
        <v>37252222</v>
      </c>
      <c r="U39" s="12"/>
      <c r="V39" s="14">
        <v>6830</v>
      </c>
      <c r="W39" s="12"/>
      <c r="X39" s="14">
        <v>155341700899</v>
      </c>
      <c r="Y39" s="12"/>
      <c r="Z39" s="14">
        <v>252465911672.51001</v>
      </c>
      <c r="AA39" s="12"/>
      <c r="AB39" s="15">
        <f t="shared" si="0"/>
        <v>1.545897818447328</v>
      </c>
    </row>
    <row r="40" spans="1:28" ht="21.75" customHeight="1" x14ac:dyDescent="0.2">
      <c r="A40" s="26" t="s">
        <v>49</v>
      </c>
      <c r="B40" s="26"/>
      <c r="C40" s="26"/>
      <c r="E40" s="27">
        <v>28297305</v>
      </c>
      <c r="F40" s="27"/>
      <c r="G40" s="12"/>
      <c r="H40" s="14">
        <v>163147113713</v>
      </c>
      <c r="I40" s="12"/>
      <c r="J40" s="14">
        <v>220697535302.271</v>
      </c>
      <c r="K40" s="12"/>
      <c r="L40" s="14">
        <v>0</v>
      </c>
      <c r="M40" s="12"/>
      <c r="N40" s="14">
        <v>0</v>
      </c>
      <c r="O40" s="12"/>
      <c r="P40" s="14">
        <v>0</v>
      </c>
      <c r="Q40" s="12"/>
      <c r="R40" s="14">
        <v>0</v>
      </c>
      <c r="S40" s="12"/>
      <c r="T40" s="14">
        <v>28297305</v>
      </c>
      <c r="U40" s="12"/>
      <c r="V40" s="14">
        <v>7980</v>
      </c>
      <c r="W40" s="12"/>
      <c r="X40" s="14">
        <v>163147113713</v>
      </c>
      <c r="Y40" s="12"/>
      <c r="Z40" s="14">
        <v>224066963322.15302</v>
      </c>
      <c r="AA40" s="12"/>
      <c r="AB40" s="15">
        <f t="shared" si="0"/>
        <v>1.3720055412278862</v>
      </c>
    </row>
    <row r="41" spans="1:28" ht="21.75" customHeight="1" x14ac:dyDescent="0.2">
      <c r="A41" s="26" t="s">
        <v>50</v>
      </c>
      <c r="B41" s="26"/>
      <c r="C41" s="26"/>
      <c r="E41" s="27">
        <v>125000</v>
      </c>
      <c r="F41" s="27"/>
      <c r="G41" s="12"/>
      <c r="H41" s="14">
        <v>4912955600</v>
      </c>
      <c r="I41" s="12"/>
      <c r="J41" s="14">
        <v>6057808350</v>
      </c>
      <c r="K41" s="12"/>
      <c r="L41" s="14">
        <v>0</v>
      </c>
      <c r="M41" s="12"/>
      <c r="N41" s="14">
        <v>0</v>
      </c>
      <c r="O41" s="12"/>
      <c r="P41" s="14">
        <v>0</v>
      </c>
      <c r="Q41" s="12"/>
      <c r="R41" s="14">
        <v>0</v>
      </c>
      <c r="S41" s="12"/>
      <c r="T41" s="14">
        <v>125000</v>
      </c>
      <c r="U41" s="12"/>
      <c r="V41" s="14">
        <v>51660</v>
      </c>
      <c r="W41" s="12"/>
      <c r="X41" s="14">
        <v>4912955600</v>
      </c>
      <c r="Y41" s="12"/>
      <c r="Z41" s="14">
        <v>6407583525</v>
      </c>
      <c r="AA41" s="12"/>
      <c r="AB41" s="15">
        <f t="shared" si="0"/>
        <v>3.9234878590918724E-2</v>
      </c>
    </row>
    <row r="42" spans="1:28" ht="21.75" customHeight="1" x14ac:dyDescent="0.2">
      <c r="A42" s="26" t="s">
        <v>51</v>
      </c>
      <c r="B42" s="26"/>
      <c r="C42" s="26"/>
      <c r="E42" s="27">
        <v>10200</v>
      </c>
      <c r="F42" s="27"/>
      <c r="G42" s="12"/>
      <c r="H42" s="14">
        <v>698446833</v>
      </c>
      <c r="I42" s="12"/>
      <c r="J42" s="14">
        <v>464490120.52200001</v>
      </c>
      <c r="K42" s="12"/>
      <c r="L42" s="14">
        <v>0</v>
      </c>
      <c r="M42" s="12"/>
      <c r="N42" s="14">
        <v>0</v>
      </c>
      <c r="O42" s="12"/>
      <c r="P42" s="14">
        <v>0</v>
      </c>
      <c r="Q42" s="12"/>
      <c r="R42" s="14">
        <v>0</v>
      </c>
      <c r="S42" s="12"/>
      <c r="T42" s="14">
        <v>10200</v>
      </c>
      <c r="U42" s="12"/>
      <c r="V42" s="14">
        <v>45893</v>
      </c>
      <c r="W42" s="12"/>
      <c r="X42" s="14">
        <v>698446833</v>
      </c>
      <c r="Y42" s="12"/>
      <c r="Z42" s="14">
        <v>464490120.52200001</v>
      </c>
      <c r="AA42" s="12"/>
      <c r="AB42" s="15">
        <f t="shared" si="0"/>
        <v>2.8441632347448601E-3</v>
      </c>
    </row>
    <row r="43" spans="1:28" ht="21.75" customHeight="1" x14ac:dyDescent="0.2">
      <c r="A43" s="26" t="s">
        <v>52</v>
      </c>
      <c r="B43" s="26"/>
      <c r="C43" s="26"/>
      <c r="E43" s="27">
        <v>219000</v>
      </c>
      <c r="F43" s="27"/>
      <c r="G43" s="12"/>
      <c r="H43" s="14">
        <v>5291854766</v>
      </c>
      <c r="I43" s="12"/>
      <c r="J43" s="14">
        <f>5958561504.6-17</f>
        <v>5958561487.6000004</v>
      </c>
      <c r="K43" s="12"/>
      <c r="L43" s="14">
        <v>0</v>
      </c>
      <c r="M43" s="12"/>
      <c r="N43" s="14">
        <v>0</v>
      </c>
      <c r="O43" s="12"/>
      <c r="P43" s="14">
        <v>0</v>
      </c>
      <c r="Q43" s="12"/>
      <c r="R43" s="14">
        <v>0</v>
      </c>
      <c r="S43" s="12"/>
      <c r="T43" s="14">
        <v>219000</v>
      </c>
      <c r="U43" s="12"/>
      <c r="V43" s="14">
        <v>30000</v>
      </c>
      <c r="W43" s="12"/>
      <c r="X43" s="14">
        <v>5291854766</v>
      </c>
      <c r="Y43" s="12"/>
      <c r="Z43" s="14">
        <v>6519213900</v>
      </c>
      <c r="AA43" s="12"/>
      <c r="AB43" s="15">
        <f t="shared" si="0"/>
        <v>3.9918413061143784E-2</v>
      </c>
    </row>
    <row r="44" spans="1:28" ht="21.75" customHeight="1" x14ac:dyDescent="0.2">
      <c r="A44" s="26" t="s">
        <v>53</v>
      </c>
      <c r="B44" s="26"/>
      <c r="C44" s="26"/>
      <c r="E44" s="27">
        <v>0</v>
      </c>
      <c r="F44" s="27"/>
      <c r="G44" s="12"/>
      <c r="H44" s="14">
        <v>0</v>
      </c>
      <c r="I44" s="12"/>
      <c r="J44" s="14">
        <v>0</v>
      </c>
      <c r="K44" s="12"/>
      <c r="L44" s="14">
        <v>3910000</v>
      </c>
      <c r="M44" s="12"/>
      <c r="N44" s="14">
        <v>37635245184</v>
      </c>
      <c r="O44" s="12"/>
      <c r="P44" s="14">
        <v>0</v>
      </c>
      <c r="Q44" s="12"/>
      <c r="R44" s="14">
        <v>0</v>
      </c>
      <c r="S44" s="12"/>
      <c r="T44" s="14">
        <v>3910000</v>
      </c>
      <c r="U44" s="12"/>
      <c r="V44" s="14">
        <v>11380</v>
      </c>
      <c r="W44" s="12"/>
      <c r="X44" s="14">
        <v>37635245184</v>
      </c>
      <c r="Y44" s="12"/>
      <c r="Z44" s="14">
        <v>44151847466</v>
      </c>
      <c r="AA44" s="12"/>
      <c r="AB44" s="15">
        <f t="shared" si="0"/>
        <v>0.27035033849102613</v>
      </c>
    </row>
    <row r="45" spans="1:28" ht="21.75" customHeight="1" x14ac:dyDescent="0.2">
      <c r="A45" s="26" t="s">
        <v>54</v>
      </c>
      <c r="B45" s="26"/>
      <c r="C45" s="26"/>
      <c r="E45" s="27">
        <v>0</v>
      </c>
      <c r="F45" s="27"/>
      <c r="G45" s="12"/>
      <c r="H45" s="14">
        <v>0</v>
      </c>
      <c r="I45" s="12"/>
      <c r="J45" s="14">
        <v>0</v>
      </c>
      <c r="K45" s="12"/>
      <c r="L45" s="14">
        <v>3472213</v>
      </c>
      <c r="M45" s="12"/>
      <c r="N45" s="14">
        <v>47069379070</v>
      </c>
      <c r="O45" s="12"/>
      <c r="P45" s="14">
        <v>0</v>
      </c>
      <c r="Q45" s="12"/>
      <c r="R45" s="14">
        <v>0</v>
      </c>
      <c r="S45" s="12"/>
      <c r="T45" s="14">
        <v>3472213</v>
      </c>
      <c r="U45" s="12"/>
      <c r="V45" s="14">
        <v>13650</v>
      </c>
      <c r="W45" s="12"/>
      <c r="X45" s="14">
        <v>47069379070</v>
      </c>
      <c r="Y45" s="12"/>
      <c r="Z45" s="14">
        <v>47029338631.411499</v>
      </c>
      <c r="AA45" s="12"/>
      <c r="AB45" s="15">
        <f t="shared" si="0"/>
        <v>0.28796977584691474</v>
      </c>
    </row>
    <row r="46" spans="1:28" ht="21.75" customHeight="1" x14ac:dyDescent="0.2">
      <c r="A46" s="28" t="s">
        <v>55</v>
      </c>
      <c r="B46" s="28"/>
      <c r="C46" s="28"/>
      <c r="D46" s="8"/>
      <c r="E46" s="27">
        <v>0</v>
      </c>
      <c r="F46" s="27"/>
      <c r="G46" s="12"/>
      <c r="H46" s="16">
        <v>0</v>
      </c>
      <c r="I46" s="12"/>
      <c r="J46" s="16">
        <v>0</v>
      </c>
      <c r="K46" s="12"/>
      <c r="L46" s="14">
        <v>7160000</v>
      </c>
      <c r="M46" s="12"/>
      <c r="N46" s="16">
        <v>80732965301</v>
      </c>
      <c r="O46" s="12"/>
      <c r="P46" s="14">
        <v>0</v>
      </c>
      <c r="Q46" s="12"/>
      <c r="R46" s="16">
        <v>0</v>
      </c>
      <c r="S46" s="12"/>
      <c r="T46" s="16">
        <v>7160000</v>
      </c>
      <c r="U46" s="12"/>
      <c r="V46" s="14">
        <v>11510</v>
      </c>
      <c r="W46" s="12"/>
      <c r="X46" s="16">
        <v>80732965301</v>
      </c>
      <c r="Y46" s="12"/>
      <c r="Z46" s="16">
        <f>81774558332-14</f>
        <v>81774558318</v>
      </c>
      <c r="AA46" s="12"/>
      <c r="AB46" s="17">
        <f t="shared" si="0"/>
        <v>0.50072150521560821</v>
      </c>
    </row>
    <row r="47" spans="1:28" ht="21.75" customHeight="1" x14ac:dyDescent="0.2">
      <c r="A47" s="30" t="s">
        <v>56</v>
      </c>
      <c r="B47" s="30"/>
      <c r="C47" s="30"/>
      <c r="D47" s="30"/>
      <c r="E47" s="12"/>
      <c r="F47" s="14"/>
      <c r="G47" s="12"/>
      <c r="H47" s="18">
        <f>SUM(H9:H46)</f>
        <v>6929773762468</v>
      </c>
      <c r="I47" s="12"/>
      <c r="J47" s="18">
        <f>SUM(J9:J46)</f>
        <v>13808584204087.004</v>
      </c>
      <c r="K47" s="12"/>
      <c r="L47" s="14"/>
      <c r="M47" s="12"/>
      <c r="N47" s="18">
        <v>165437589555</v>
      </c>
      <c r="O47" s="12"/>
      <c r="P47" s="14"/>
      <c r="Q47" s="12"/>
      <c r="R47" s="18">
        <v>154679515117</v>
      </c>
      <c r="S47" s="12"/>
      <c r="T47" s="18">
        <v>1448133532</v>
      </c>
      <c r="U47" s="12"/>
      <c r="V47" s="14"/>
      <c r="W47" s="12"/>
      <c r="X47" s="18">
        <f>SUM(X9:X46)</f>
        <v>6929002143558</v>
      </c>
      <c r="Y47" s="12"/>
      <c r="Z47" s="18">
        <f>SUM(Z9:Z46)</f>
        <v>15929351285829.871</v>
      </c>
      <c r="AA47" s="12"/>
      <c r="AB47" s="19">
        <f>SUM(AB9:AB46)</f>
        <v>97.538512185314048</v>
      </c>
    </row>
    <row r="49" spans="8:26" x14ac:dyDescent="0.2">
      <c r="J49" s="24"/>
      <c r="Z49" s="24"/>
    </row>
    <row r="50" spans="8:26" x14ac:dyDescent="0.2">
      <c r="H50" s="24"/>
      <c r="X50" s="24"/>
    </row>
    <row r="51" spans="8:26" x14ac:dyDescent="0.2">
      <c r="J51" s="24"/>
      <c r="X51" s="24"/>
      <c r="Z51" s="24"/>
    </row>
    <row r="52" spans="8:26" x14ac:dyDescent="0.2">
      <c r="J52" s="24"/>
      <c r="Z52" s="24"/>
    </row>
    <row r="54" spans="8:26" x14ac:dyDescent="0.2">
      <c r="H54" s="24"/>
    </row>
    <row r="56" spans="8:26" x14ac:dyDescent="0.2">
      <c r="J56" s="24"/>
    </row>
  </sheetData>
  <mergeCells count="90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32:C32"/>
    <mergeCell ref="E32:F32"/>
    <mergeCell ref="A33:C33"/>
    <mergeCell ref="E33:F33"/>
    <mergeCell ref="A34:C34"/>
    <mergeCell ref="E34:F34"/>
    <mergeCell ref="A35:C35"/>
    <mergeCell ref="E35:F35"/>
    <mergeCell ref="A36:C36"/>
    <mergeCell ref="E36:F36"/>
    <mergeCell ref="A37:C37"/>
    <mergeCell ref="E37:F37"/>
    <mergeCell ref="A38:C38"/>
    <mergeCell ref="E38:F38"/>
    <mergeCell ref="A39:C39"/>
    <mergeCell ref="E39:F39"/>
    <mergeCell ref="A40:C40"/>
    <mergeCell ref="E40:F40"/>
    <mergeCell ref="A41:C41"/>
    <mergeCell ref="E41:F41"/>
    <mergeCell ref="A42:C42"/>
    <mergeCell ref="E42:F42"/>
    <mergeCell ref="A43:C43"/>
    <mergeCell ref="E43:F43"/>
    <mergeCell ref="A47:D47"/>
    <mergeCell ref="A44:C44"/>
    <mergeCell ref="E44:F44"/>
    <mergeCell ref="A45:C45"/>
    <mergeCell ref="E45:F45"/>
    <mergeCell ref="A46:C46"/>
    <mergeCell ref="E46:F46"/>
  </mergeCells>
  <pageMargins left="0.39" right="0.39" top="0.39" bottom="0.3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W16"/>
  <sheetViews>
    <sheetView rightToLeft="1" workbookViewId="0">
      <selection activeCell="A11" sqref="A11:B11"/>
    </sheetView>
  </sheetViews>
  <sheetFormatPr defaultRowHeight="12.75" x14ac:dyDescent="0.2"/>
  <cols>
    <col min="1" max="1" width="5.140625" customWidth="1"/>
    <col min="2" max="2" width="35" customWidth="1"/>
    <col min="3" max="3" width="1.28515625" customWidth="1"/>
    <col min="4" max="4" width="15.85546875" bestFit="1" customWidth="1"/>
    <col min="5" max="5" width="1.28515625" customWidth="1"/>
    <col min="6" max="6" width="16.140625" bestFit="1" customWidth="1"/>
    <col min="7" max="7" width="1.28515625" customWidth="1"/>
    <col min="8" max="8" width="16.140625" bestFit="1" customWidth="1"/>
    <col min="9" max="9" width="1.28515625" customWidth="1"/>
    <col min="10" max="10" width="14.85546875" bestFit="1" customWidth="1"/>
    <col min="11" max="11" width="1.28515625" customWidth="1"/>
    <col min="12" max="12" width="18.28515625" bestFit="1" customWidth="1"/>
    <col min="13" max="13" width="0.28515625" customWidth="1"/>
    <col min="17" max="17" width="14.85546875" bestFit="1" customWidth="1"/>
  </cols>
  <sheetData>
    <row r="1" spans="1:23" ht="29.1" customHeight="1" x14ac:dyDescent="0.2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23" ht="21.75" customHeight="1" x14ac:dyDescent="0.2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1:23" ht="21.75" customHeight="1" x14ac:dyDescent="0.2">
      <c r="A3" s="33" t="s">
        <v>2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</row>
    <row r="4" spans="1:23" ht="14.45" customHeight="1" x14ac:dyDescent="0.2"/>
    <row r="5" spans="1:23" ht="14.45" customHeight="1" x14ac:dyDescent="0.2">
      <c r="A5" s="1" t="s">
        <v>58</v>
      </c>
      <c r="B5" s="34" t="s">
        <v>59</v>
      </c>
      <c r="C5" s="34"/>
      <c r="D5" s="34"/>
      <c r="E5" s="34"/>
      <c r="F5" s="34"/>
      <c r="G5" s="34"/>
      <c r="H5" s="34"/>
      <c r="I5" s="34"/>
      <c r="J5" s="34"/>
      <c r="K5" s="34"/>
      <c r="L5" s="34"/>
    </row>
    <row r="6" spans="1:23" ht="14.45" customHeight="1" x14ac:dyDescent="0.2">
      <c r="D6" s="2" t="s">
        <v>6</v>
      </c>
      <c r="F6" s="35" t="s">
        <v>7</v>
      </c>
      <c r="G6" s="35"/>
      <c r="H6" s="35"/>
      <c r="J6" s="40" t="s">
        <v>8</v>
      </c>
      <c r="K6" s="40"/>
      <c r="L6" s="40"/>
    </row>
    <row r="7" spans="1:23" ht="14.45" customHeight="1" x14ac:dyDescent="0.2">
      <c r="D7" s="3"/>
      <c r="F7" s="3"/>
      <c r="G7" s="3"/>
      <c r="H7" s="3"/>
      <c r="J7" s="39"/>
    </row>
    <row r="8" spans="1:23" ht="14.45" customHeight="1" x14ac:dyDescent="0.2">
      <c r="A8" s="35" t="s">
        <v>60</v>
      </c>
      <c r="B8" s="35"/>
      <c r="D8" s="2" t="s">
        <v>61</v>
      </c>
      <c r="F8" s="2" t="s">
        <v>62</v>
      </c>
      <c r="H8" s="2" t="s">
        <v>63</v>
      </c>
      <c r="J8" s="2" t="s">
        <v>61</v>
      </c>
      <c r="L8" s="2" t="s">
        <v>17</v>
      </c>
    </row>
    <row r="9" spans="1:23" ht="21.75" customHeight="1" x14ac:dyDescent="0.2">
      <c r="A9" s="31" t="s">
        <v>143</v>
      </c>
      <c r="B9" s="31"/>
      <c r="D9" s="14">
        <v>104488989400</v>
      </c>
      <c r="E9" s="12"/>
      <c r="F9" s="14">
        <v>205279818914</v>
      </c>
      <c r="G9" s="12"/>
      <c r="H9" s="14">
        <v>307786830859</v>
      </c>
      <c r="I9" s="12"/>
      <c r="J9" s="14">
        <v>1981977455</v>
      </c>
      <c r="K9" s="12"/>
      <c r="L9" s="13">
        <f>J9/16331345361887*100</f>
        <v>1.2136032954305199E-2</v>
      </c>
      <c r="Q9" s="14"/>
      <c r="R9" s="12"/>
      <c r="S9" s="14"/>
      <c r="T9" s="12"/>
      <c r="U9" s="14"/>
      <c r="V9" s="12"/>
      <c r="W9" s="14"/>
    </row>
    <row r="10" spans="1:23" ht="21.75" customHeight="1" x14ac:dyDescent="0.2">
      <c r="A10" s="28" t="s">
        <v>144</v>
      </c>
      <c r="B10" s="28"/>
      <c r="D10" s="16">
        <v>409213276</v>
      </c>
      <c r="E10" s="12"/>
      <c r="F10" s="16">
        <v>204223599503</v>
      </c>
      <c r="G10" s="12"/>
      <c r="H10" s="16">
        <v>147000540000</v>
      </c>
      <c r="I10" s="12"/>
      <c r="J10" s="16">
        <v>57632272779</v>
      </c>
      <c r="K10" s="12"/>
      <c r="L10" s="17">
        <f t="shared" ref="L10" si="0">J10/16331345361887*100</f>
        <v>0.35289360124303254</v>
      </c>
      <c r="Q10" s="24"/>
      <c r="R10" s="24"/>
      <c r="S10" s="24"/>
      <c r="T10" s="24"/>
      <c r="U10" s="24"/>
      <c r="V10" s="24"/>
      <c r="W10" s="24"/>
    </row>
    <row r="11" spans="1:23" ht="21.75" customHeight="1" x14ac:dyDescent="0.2">
      <c r="A11" s="30" t="s">
        <v>56</v>
      </c>
      <c r="B11" s="30"/>
      <c r="D11" s="18">
        <v>104898202676</v>
      </c>
      <c r="E11" s="12"/>
      <c r="F11" s="18">
        <v>409503418417</v>
      </c>
      <c r="G11" s="12"/>
      <c r="H11" s="18">
        <v>454787370859</v>
      </c>
      <c r="I11" s="12"/>
      <c r="J11" s="18">
        <v>59614250234</v>
      </c>
      <c r="K11" s="12"/>
      <c r="L11" s="19">
        <f>SUM(L9:L10)</f>
        <v>0.36502963419733775</v>
      </c>
    </row>
    <row r="12" spans="1:23" x14ac:dyDescent="0.2">
      <c r="D12" s="24"/>
    </row>
    <row r="14" spans="1:23" x14ac:dyDescent="0.2">
      <c r="J14" s="24"/>
    </row>
    <row r="15" spans="1:23" x14ac:dyDescent="0.2">
      <c r="D15" s="24"/>
    </row>
    <row r="16" spans="1:23" x14ac:dyDescent="0.2">
      <c r="J16" s="24"/>
    </row>
  </sheetData>
  <mergeCells count="10">
    <mergeCell ref="A1:L1"/>
    <mergeCell ref="A2:L2"/>
    <mergeCell ref="A3:L3"/>
    <mergeCell ref="B5:L5"/>
    <mergeCell ref="F6:H6"/>
    <mergeCell ref="J6:L6"/>
    <mergeCell ref="A11:B11"/>
    <mergeCell ref="A8:B8"/>
    <mergeCell ref="A9:B9"/>
    <mergeCell ref="A10:B10"/>
  </mergeCells>
  <pageMargins left="0.39" right="0.39" top="0.39" bottom="0.39" header="0" footer="0"/>
  <pageSetup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28"/>
  <sheetViews>
    <sheetView rightToLeft="1" workbookViewId="0">
      <selection activeCell="D17" sqref="D17:M23"/>
    </sheetView>
  </sheetViews>
  <sheetFormatPr defaultRowHeight="12.75" x14ac:dyDescent="0.2"/>
  <cols>
    <col min="1" max="1" width="2.5703125" customWidth="1"/>
    <col min="2" max="2" width="49.42578125" customWidth="1"/>
    <col min="3" max="3" width="1.28515625" customWidth="1"/>
    <col min="4" max="4" width="17.85546875" bestFit="1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</row>
    <row r="2" spans="1:10" ht="21.75" customHeight="1" x14ac:dyDescent="0.2">
      <c r="A2" s="33" t="s">
        <v>64</v>
      </c>
      <c r="B2" s="33"/>
      <c r="C2" s="33"/>
      <c r="D2" s="33"/>
      <c r="E2" s="33"/>
      <c r="F2" s="33"/>
      <c r="G2" s="33"/>
      <c r="H2" s="33"/>
      <c r="I2" s="33"/>
      <c r="J2" s="33"/>
    </row>
    <row r="3" spans="1:10" ht="21.75" customHeight="1" x14ac:dyDescent="0.2">
      <c r="A3" s="33" t="s">
        <v>2</v>
      </c>
      <c r="B3" s="33"/>
      <c r="C3" s="33"/>
      <c r="D3" s="33"/>
      <c r="E3" s="33"/>
      <c r="F3" s="33"/>
      <c r="G3" s="33"/>
      <c r="H3" s="33"/>
      <c r="I3" s="33"/>
      <c r="J3" s="33"/>
    </row>
    <row r="4" spans="1:10" ht="14.45" customHeight="1" x14ac:dyDescent="0.2"/>
    <row r="5" spans="1:10" ht="29.1" customHeight="1" x14ac:dyDescent="0.2">
      <c r="A5" s="1" t="s">
        <v>65</v>
      </c>
      <c r="B5" s="34" t="s">
        <v>66</v>
      </c>
      <c r="C5" s="34"/>
      <c r="D5" s="34"/>
      <c r="E5" s="34"/>
      <c r="F5" s="34"/>
      <c r="G5" s="34"/>
      <c r="H5" s="34"/>
      <c r="I5" s="34"/>
      <c r="J5" s="34"/>
    </row>
    <row r="6" spans="1:10" ht="14.45" customHeight="1" x14ac:dyDescent="0.2"/>
    <row r="7" spans="1:10" ht="24" customHeight="1" x14ac:dyDescent="0.2">
      <c r="A7" s="35" t="s">
        <v>67</v>
      </c>
      <c r="B7" s="35"/>
      <c r="D7" s="2" t="s">
        <v>68</v>
      </c>
      <c r="F7" s="2" t="s">
        <v>61</v>
      </c>
      <c r="H7" s="2" t="s">
        <v>69</v>
      </c>
      <c r="J7" s="2" t="s">
        <v>70</v>
      </c>
    </row>
    <row r="8" spans="1:10" ht="21.75" customHeight="1" x14ac:dyDescent="0.2">
      <c r="A8" s="31" t="s">
        <v>71</v>
      </c>
      <c r="B8" s="31"/>
      <c r="D8" s="20" t="s">
        <v>72</v>
      </c>
      <c r="E8" s="12"/>
      <c r="F8" s="11">
        <f>'درآمد سرمایه گذاری در سهام'!J63</f>
        <v>2124079297728</v>
      </c>
      <c r="G8" s="12"/>
      <c r="H8" s="13">
        <f>F8/$F$13*100</f>
        <v>99.993051234186282</v>
      </c>
      <c r="I8" s="12"/>
      <c r="J8" s="13">
        <f>F8/16331345361887*100</f>
        <v>13.00615014048404</v>
      </c>
    </row>
    <row r="9" spans="1:10" ht="21.75" customHeight="1" x14ac:dyDescent="0.2">
      <c r="A9" s="26" t="s">
        <v>73</v>
      </c>
      <c r="B9" s="26"/>
      <c r="D9" s="21" t="s">
        <v>74</v>
      </c>
      <c r="E9" s="12"/>
      <c r="F9" s="14">
        <v>0</v>
      </c>
      <c r="G9" s="12"/>
      <c r="H9" s="15">
        <f t="shared" ref="H9:H12" si="0">F9/$F$13*100</f>
        <v>0</v>
      </c>
      <c r="I9" s="12"/>
      <c r="J9" s="15">
        <f t="shared" ref="J9:J12" si="1">F9/16331345361887*100</f>
        <v>0</v>
      </c>
    </row>
    <row r="10" spans="1:10" ht="21.75" customHeight="1" x14ac:dyDescent="0.2">
      <c r="A10" s="26" t="s">
        <v>75</v>
      </c>
      <c r="B10" s="26"/>
      <c r="D10" s="21" t="s">
        <v>76</v>
      </c>
      <c r="E10" s="12"/>
      <c r="F10" s="14">
        <v>0</v>
      </c>
      <c r="G10" s="12"/>
      <c r="H10" s="15">
        <f t="shared" si="0"/>
        <v>0</v>
      </c>
      <c r="I10" s="12"/>
      <c r="J10" s="15">
        <f t="shared" si="1"/>
        <v>0</v>
      </c>
    </row>
    <row r="11" spans="1:10" ht="21.75" customHeight="1" x14ac:dyDescent="0.2">
      <c r="A11" s="26" t="s">
        <v>77</v>
      </c>
      <c r="B11" s="26"/>
      <c r="D11" s="21" t="s">
        <v>78</v>
      </c>
      <c r="E11" s="12"/>
      <c r="F11" s="14">
        <f>'سود سپرده بانکی'!G10</f>
        <v>9536952</v>
      </c>
      <c r="G11" s="12"/>
      <c r="H11" s="15">
        <f t="shared" si="0"/>
        <v>4.4896107738256992E-4</v>
      </c>
      <c r="I11" s="12"/>
      <c r="J11" s="15">
        <f t="shared" si="1"/>
        <v>5.839660964035884E-5</v>
      </c>
    </row>
    <row r="12" spans="1:10" ht="21.75" customHeight="1" x14ac:dyDescent="0.2">
      <c r="A12" s="28" t="s">
        <v>79</v>
      </c>
      <c r="B12" s="28"/>
      <c r="D12" s="22" t="s">
        <v>80</v>
      </c>
      <c r="E12" s="12"/>
      <c r="F12" s="16">
        <f>'سایر درآمدها'!D11</f>
        <v>138070601</v>
      </c>
      <c r="G12" s="12"/>
      <c r="H12" s="17">
        <f t="shared" si="0"/>
        <v>6.4998047363370327E-3</v>
      </c>
      <c r="I12" s="12"/>
      <c r="J12" s="17">
        <f t="shared" si="1"/>
        <v>8.4543311001321363E-4</v>
      </c>
    </row>
    <row r="13" spans="1:10" ht="21.75" customHeight="1" x14ac:dyDescent="0.2">
      <c r="A13" s="30" t="s">
        <v>56</v>
      </c>
      <c r="B13" s="30"/>
      <c r="D13" s="18"/>
      <c r="E13" s="12"/>
      <c r="F13" s="18">
        <f>SUM(F8:F12)</f>
        <v>2124226905281</v>
      </c>
      <c r="G13" s="12"/>
      <c r="H13" s="19">
        <f>SUM(H8:H12)</f>
        <v>100</v>
      </c>
      <c r="I13" s="12"/>
      <c r="J13" s="19">
        <f>SUM(J8:J12)</f>
        <v>13.007053970203694</v>
      </c>
    </row>
    <row r="16" spans="1:10" ht="18.75" x14ac:dyDescent="0.2">
      <c r="B16" s="14"/>
      <c r="C16" s="14"/>
      <c r="D16" s="14"/>
      <c r="E16" s="14"/>
      <c r="F16" s="14"/>
      <c r="G16" s="14"/>
      <c r="H16" s="14"/>
    </row>
    <row r="17" spans="2:8" ht="18.75" x14ac:dyDescent="0.2">
      <c r="B17" s="14"/>
      <c r="C17" s="14"/>
      <c r="D17" s="14"/>
      <c r="E17" s="14"/>
      <c r="F17" s="14"/>
      <c r="G17" s="14"/>
      <c r="H17" s="15"/>
    </row>
    <row r="18" spans="2:8" ht="18.75" x14ac:dyDescent="0.2">
      <c r="B18" s="14"/>
      <c r="C18" s="14"/>
      <c r="D18" s="14"/>
      <c r="E18" s="14"/>
      <c r="F18" s="14"/>
      <c r="G18" s="14"/>
      <c r="H18" s="14"/>
    </row>
    <row r="19" spans="2:8" ht="18.75" x14ac:dyDescent="0.2">
      <c r="B19" s="14"/>
      <c r="C19" s="14"/>
      <c r="D19" s="14"/>
      <c r="E19" s="14"/>
      <c r="F19" s="14"/>
      <c r="G19" s="14"/>
      <c r="H19" s="14"/>
    </row>
    <row r="20" spans="2:8" ht="18.75" x14ac:dyDescent="0.2">
      <c r="B20" s="14"/>
      <c r="C20" s="14"/>
      <c r="D20" s="14"/>
      <c r="E20" s="14"/>
      <c r="F20" s="14"/>
      <c r="G20" s="14"/>
      <c r="H20" s="14"/>
    </row>
    <row r="21" spans="2:8" ht="18.75" x14ac:dyDescent="0.2">
      <c r="B21" s="14"/>
      <c r="C21" s="14"/>
      <c r="D21" s="14"/>
      <c r="E21" s="14"/>
      <c r="F21" s="14"/>
      <c r="G21" s="14"/>
      <c r="H21" s="14"/>
    </row>
    <row r="22" spans="2:8" ht="18.75" x14ac:dyDescent="0.2">
      <c r="B22" s="14"/>
      <c r="C22" s="14"/>
      <c r="D22" s="14"/>
      <c r="E22" s="14"/>
      <c r="F22" s="14"/>
      <c r="G22" s="14"/>
      <c r="H22" s="14"/>
    </row>
    <row r="23" spans="2:8" ht="18.75" x14ac:dyDescent="0.2">
      <c r="B23" s="14"/>
      <c r="C23" s="14"/>
      <c r="D23" s="14"/>
      <c r="E23" s="14"/>
      <c r="F23" s="14"/>
      <c r="G23" s="14"/>
      <c r="H23" s="14"/>
    </row>
    <row r="24" spans="2:8" ht="18.75" x14ac:dyDescent="0.2">
      <c r="B24" s="14"/>
      <c r="C24" s="14"/>
      <c r="D24" s="14"/>
      <c r="E24" s="14"/>
      <c r="F24" s="14"/>
      <c r="G24" s="14"/>
      <c r="H24" s="14"/>
    </row>
    <row r="25" spans="2:8" ht="18.75" x14ac:dyDescent="0.2">
      <c r="B25" s="14"/>
      <c r="C25" s="14"/>
      <c r="D25" s="14"/>
      <c r="E25" s="14"/>
      <c r="F25" s="14"/>
      <c r="G25" s="14"/>
      <c r="H25" s="14"/>
    </row>
    <row r="28" spans="2:8" x14ac:dyDescent="0.2">
      <c r="F28" s="24"/>
    </row>
  </sheetData>
  <mergeCells count="11">
    <mergeCell ref="A1:J1"/>
    <mergeCell ref="A2:J2"/>
    <mergeCell ref="A3:J3"/>
    <mergeCell ref="B5:J5"/>
    <mergeCell ref="A7:B7"/>
    <mergeCell ref="A13:B13"/>
    <mergeCell ref="A8:B8"/>
    <mergeCell ref="A9:B9"/>
    <mergeCell ref="A10:B10"/>
    <mergeCell ref="A11:B11"/>
    <mergeCell ref="A12:B12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78"/>
  <sheetViews>
    <sheetView rightToLeft="1" workbookViewId="0">
      <selection activeCell="L9" sqref="L9"/>
    </sheetView>
  </sheetViews>
  <sheetFormatPr defaultRowHeight="18.75" x14ac:dyDescent="0.2"/>
  <cols>
    <col min="1" max="1" width="5.140625" customWidth="1"/>
    <col min="2" max="2" width="29.140625" customWidth="1"/>
    <col min="3" max="3" width="1.28515625" customWidth="1"/>
    <col min="4" max="4" width="15" bestFit="1" customWidth="1"/>
    <col min="5" max="5" width="1.28515625" customWidth="1"/>
    <col min="6" max="6" width="17.85546875" bestFit="1" customWidth="1"/>
    <col min="7" max="7" width="1.28515625" customWidth="1"/>
    <col min="8" max="8" width="15.28515625" bestFit="1" customWidth="1"/>
    <col min="9" max="9" width="1.28515625" customWidth="1"/>
    <col min="10" max="10" width="17.85546875" bestFit="1" customWidth="1"/>
    <col min="11" max="11" width="1.28515625" customWidth="1"/>
    <col min="12" max="12" width="17.28515625" bestFit="1" customWidth="1"/>
    <col min="13" max="13" width="1.28515625" customWidth="1"/>
    <col min="14" max="14" width="16" bestFit="1" customWidth="1"/>
    <col min="15" max="16" width="1.28515625" customWidth="1"/>
    <col min="17" max="17" width="17.7109375" bestFit="1" customWidth="1"/>
    <col min="18" max="18" width="1.28515625" customWidth="1"/>
    <col min="19" max="19" width="16" bestFit="1" customWidth="1"/>
    <col min="20" max="20" width="1.28515625" customWidth="1"/>
    <col min="21" max="21" width="17.85546875" bestFit="1" customWidth="1"/>
    <col min="22" max="22" width="1.28515625" customWidth="1"/>
    <col min="23" max="23" width="17.28515625" bestFit="1" customWidth="1"/>
    <col min="24" max="24" width="0.28515625" customWidth="1"/>
    <col min="27" max="27" width="17.7109375" style="14" bestFit="1" customWidth="1"/>
  </cols>
  <sheetData>
    <row r="1" spans="1:23" ht="29.1" customHeight="1" x14ac:dyDescent="0.2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</row>
    <row r="2" spans="1:23" ht="21.75" customHeight="1" x14ac:dyDescent="0.2">
      <c r="A2" s="33" t="s">
        <v>64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</row>
    <row r="3" spans="1:23" ht="21.75" customHeight="1" x14ac:dyDescent="0.2">
      <c r="A3" s="33" t="s">
        <v>2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</row>
    <row r="4" spans="1:23" ht="14.45" customHeight="1" x14ac:dyDescent="0.2"/>
    <row r="5" spans="1:23" ht="20.25" customHeight="1" x14ac:dyDescent="0.2">
      <c r="A5" s="1" t="s">
        <v>81</v>
      </c>
      <c r="B5" s="34" t="s">
        <v>82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</row>
    <row r="6" spans="1:23" ht="18.75" customHeight="1" x14ac:dyDescent="0.2">
      <c r="D6" s="35" t="s">
        <v>83</v>
      </c>
      <c r="E6" s="35"/>
      <c r="F6" s="35"/>
      <c r="G6" s="35"/>
      <c r="H6" s="35"/>
      <c r="I6" s="35"/>
      <c r="J6" s="35"/>
      <c r="K6" s="35"/>
      <c r="L6" s="35"/>
      <c r="N6" s="35" t="s">
        <v>84</v>
      </c>
      <c r="O6" s="35"/>
      <c r="P6" s="35"/>
      <c r="Q6" s="35"/>
      <c r="R6" s="35"/>
      <c r="S6" s="35"/>
      <c r="T6" s="35"/>
      <c r="U6" s="35"/>
      <c r="V6" s="35"/>
      <c r="W6" s="35"/>
    </row>
    <row r="7" spans="1:23" ht="18.75" customHeight="1" x14ac:dyDescent="0.2">
      <c r="D7" s="3"/>
      <c r="E7" s="3"/>
      <c r="F7" s="3"/>
      <c r="G7" s="3"/>
      <c r="H7" s="3"/>
      <c r="I7" s="3"/>
      <c r="J7" s="36" t="s">
        <v>56</v>
      </c>
      <c r="K7" s="36"/>
      <c r="L7" s="36"/>
      <c r="N7" s="3"/>
      <c r="O7" s="3"/>
      <c r="P7" s="3"/>
      <c r="Q7" s="3"/>
      <c r="R7" s="3"/>
      <c r="S7" s="3"/>
      <c r="T7" s="3"/>
      <c r="U7" s="36" t="s">
        <v>56</v>
      </c>
      <c r="V7" s="36"/>
      <c r="W7" s="36"/>
    </row>
    <row r="8" spans="1:23" ht="21.75" customHeight="1" x14ac:dyDescent="0.2">
      <c r="A8" s="35" t="s">
        <v>85</v>
      </c>
      <c r="B8" s="35"/>
      <c r="D8" s="2" t="s">
        <v>86</v>
      </c>
      <c r="F8" s="2" t="s">
        <v>87</v>
      </c>
      <c r="H8" s="2" t="s">
        <v>88</v>
      </c>
      <c r="J8" s="4" t="s">
        <v>61</v>
      </c>
      <c r="K8" s="3"/>
      <c r="L8" s="4" t="s">
        <v>69</v>
      </c>
      <c r="N8" s="2" t="s">
        <v>86</v>
      </c>
      <c r="P8" s="35" t="s">
        <v>87</v>
      </c>
      <c r="Q8" s="35"/>
      <c r="S8" s="2" t="s">
        <v>88</v>
      </c>
      <c r="U8" s="4" t="s">
        <v>61</v>
      </c>
      <c r="V8" s="3"/>
      <c r="W8" s="4" t="s">
        <v>69</v>
      </c>
    </row>
    <row r="9" spans="1:23" ht="21.75" customHeight="1" x14ac:dyDescent="0.2">
      <c r="A9" s="31" t="s">
        <v>40</v>
      </c>
      <c r="B9" s="31"/>
      <c r="D9" s="11">
        <v>0</v>
      </c>
      <c r="E9" s="12"/>
      <c r="F9" s="11">
        <v>0</v>
      </c>
      <c r="G9" s="12"/>
      <c r="H9" s="11">
        <v>99683431747</v>
      </c>
      <c r="I9" s="12"/>
      <c r="J9" s="11">
        <f>D9+F9+H9</f>
        <v>99683431747</v>
      </c>
      <c r="K9" s="12"/>
      <c r="L9" s="13">
        <f>J9/درآمد!$F$13*100</f>
        <v>4.6926922683814487</v>
      </c>
      <c r="M9" s="12"/>
      <c r="N9" s="11">
        <v>23824653725</v>
      </c>
      <c r="O9" s="12"/>
      <c r="P9" s="32">
        <v>0</v>
      </c>
      <c r="Q9" s="32"/>
      <c r="R9" s="12"/>
      <c r="S9" s="11">
        <v>99683431747</v>
      </c>
      <c r="T9" s="12"/>
      <c r="U9" s="11">
        <f>N9+P9+S9</f>
        <v>123508085472</v>
      </c>
      <c r="V9" s="12"/>
      <c r="W9" s="13">
        <f>U9/8801984361122*100</f>
        <v>1.4031845593537986</v>
      </c>
    </row>
    <row r="10" spans="1:23" ht="21.75" customHeight="1" x14ac:dyDescent="0.2">
      <c r="A10" s="26" t="s">
        <v>52</v>
      </c>
      <c r="B10" s="26"/>
      <c r="D10" s="14">
        <v>0</v>
      </c>
      <c r="E10" s="12"/>
      <c r="F10" s="14">
        <v>560652395</v>
      </c>
      <c r="G10" s="12"/>
      <c r="H10" s="14">
        <v>0</v>
      </c>
      <c r="I10" s="12"/>
      <c r="J10" s="14">
        <f t="shared" ref="J10:J62" si="0">D10+F10+H10</f>
        <v>560652395</v>
      </c>
      <c r="K10" s="12"/>
      <c r="L10" s="15">
        <f>J10/درآمد!$F$13*100</f>
        <v>2.6393244224812932E-2</v>
      </c>
      <c r="M10" s="12"/>
      <c r="N10" s="14">
        <v>257763000</v>
      </c>
      <c r="O10" s="12"/>
      <c r="P10" s="27">
        <v>1227359133</v>
      </c>
      <c r="Q10" s="27"/>
      <c r="R10" s="12"/>
      <c r="S10" s="14">
        <v>837746628</v>
      </c>
      <c r="T10" s="12"/>
      <c r="U10" s="14">
        <f>N10+P10+S10</f>
        <v>2322868761</v>
      </c>
      <c r="V10" s="12"/>
      <c r="W10" s="15">
        <f>U10/8801984361122*100</f>
        <v>2.6390285027771861E-2</v>
      </c>
    </row>
    <row r="11" spans="1:23" ht="21.75" customHeight="1" x14ac:dyDescent="0.2">
      <c r="A11" s="26" t="s">
        <v>89</v>
      </c>
      <c r="B11" s="26"/>
      <c r="D11" s="14">
        <v>0</v>
      </c>
      <c r="E11" s="12"/>
      <c r="F11" s="14">
        <v>0</v>
      </c>
      <c r="G11" s="12"/>
      <c r="H11" s="14">
        <v>0</v>
      </c>
      <c r="I11" s="12"/>
      <c r="J11" s="14">
        <f t="shared" si="0"/>
        <v>0</v>
      </c>
      <c r="K11" s="12"/>
      <c r="L11" s="15">
        <f>J11/درآمد!$F$13*100</f>
        <v>0</v>
      </c>
      <c r="M11" s="12"/>
      <c r="N11" s="14">
        <v>0</v>
      </c>
      <c r="O11" s="12"/>
      <c r="P11" s="27">
        <v>0</v>
      </c>
      <c r="Q11" s="27"/>
      <c r="R11" s="12"/>
      <c r="S11" s="14">
        <v>5878009268</v>
      </c>
      <c r="T11" s="12"/>
      <c r="U11" s="14">
        <f t="shared" ref="U11:U62" si="1">N11+P11+S11</f>
        <v>5878009268</v>
      </c>
      <c r="V11" s="12"/>
      <c r="W11" s="15">
        <f t="shared" ref="W11:W62" si="2">U11/8801984361122*100</f>
        <v>6.6780501155658978E-2</v>
      </c>
    </row>
    <row r="12" spans="1:23" ht="21.75" customHeight="1" x14ac:dyDescent="0.2">
      <c r="A12" s="26" t="s">
        <v>90</v>
      </c>
      <c r="B12" s="26"/>
      <c r="D12" s="14">
        <v>0</v>
      </c>
      <c r="E12" s="12"/>
      <c r="F12" s="14">
        <v>0</v>
      </c>
      <c r="G12" s="12"/>
      <c r="H12" s="14">
        <v>0</v>
      </c>
      <c r="I12" s="12"/>
      <c r="J12" s="14">
        <f t="shared" si="0"/>
        <v>0</v>
      </c>
      <c r="K12" s="12"/>
      <c r="L12" s="15">
        <f>J12/درآمد!$F$13*100</f>
        <v>0</v>
      </c>
      <c r="M12" s="12"/>
      <c r="N12" s="14">
        <v>0</v>
      </c>
      <c r="O12" s="12"/>
      <c r="P12" s="27">
        <v>0</v>
      </c>
      <c r="Q12" s="27"/>
      <c r="R12" s="12"/>
      <c r="S12" s="14">
        <v>0</v>
      </c>
      <c r="T12" s="12"/>
      <c r="U12" s="14">
        <f t="shared" si="1"/>
        <v>0</v>
      </c>
      <c r="V12" s="12"/>
      <c r="W12" s="15">
        <f t="shared" si="2"/>
        <v>0</v>
      </c>
    </row>
    <row r="13" spans="1:23" ht="21.75" customHeight="1" x14ac:dyDescent="0.2">
      <c r="A13" s="26" t="s">
        <v>91</v>
      </c>
      <c r="B13" s="26"/>
      <c r="D13" s="14">
        <v>0</v>
      </c>
      <c r="E13" s="12"/>
      <c r="F13" s="14">
        <v>0</v>
      </c>
      <c r="G13" s="12"/>
      <c r="H13" s="14">
        <v>0</v>
      </c>
      <c r="I13" s="12"/>
      <c r="J13" s="14">
        <f t="shared" si="0"/>
        <v>0</v>
      </c>
      <c r="K13" s="12"/>
      <c r="L13" s="15">
        <f>J13/درآمد!$F$13*100</f>
        <v>0</v>
      </c>
      <c r="M13" s="12"/>
      <c r="N13" s="14">
        <v>0</v>
      </c>
      <c r="O13" s="12"/>
      <c r="P13" s="27">
        <v>0</v>
      </c>
      <c r="Q13" s="27"/>
      <c r="R13" s="12"/>
      <c r="S13" s="14">
        <v>67998788132</v>
      </c>
      <c r="T13" s="12"/>
      <c r="U13" s="14">
        <f t="shared" si="1"/>
        <v>67998788132</v>
      </c>
      <c r="V13" s="12"/>
      <c r="W13" s="15">
        <f t="shared" si="2"/>
        <v>0.77253929730150206</v>
      </c>
    </row>
    <row r="14" spans="1:23" ht="21.75" customHeight="1" x14ac:dyDescent="0.2">
      <c r="A14" s="26" t="s">
        <v>92</v>
      </c>
      <c r="B14" s="26"/>
      <c r="D14" s="14">
        <v>0</v>
      </c>
      <c r="E14" s="12"/>
      <c r="F14" s="14">
        <v>0</v>
      </c>
      <c r="G14" s="12"/>
      <c r="H14" s="14">
        <v>0</v>
      </c>
      <c r="I14" s="12"/>
      <c r="J14" s="14">
        <f t="shared" si="0"/>
        <v>0</v>
      </c>
      <c r="K14" s="12"/>
      <c r="L14" s="15">
        <f>J14/درآمد!$F$13*100</f>
        <v>0</v>
      </c>
      <c r="M14" s="12"/>
      <c r="N14" s="14">
        <v>0</v>
      </c>
      <c r="O14" s="12"/>
      <c r="P14" s="27">
        <v>0</v>
      </c>
      <c r="Q14" s="27"/>
      <c r="R14" s="12"/>
      <c r="S14" s="14">
        <v>2489351267</v>
      </c>
      <c r="T14" s="12"/>
      <c r="U14" s="14">
        <f t="shared" si="1"/>
        <v>2489351267</v>
      </c>
      <c r="V14" s="12"/>
      <c r="W14" s="15">
        <f t="shared" si="2"/>
        <v>2.8281705179974661E-2</v>
      </c>
    </row>
    <row r="15" spans="1:23" ht="21.75" customHeight="1" x14ac:dyDescent="0.2">
      <c r="A15" s="26" t="s">
        <v>31</v>
      </c>
      <c r="B15" s="26"/>
      <c r="D15" s="14">
        <v>0</v>
      </c>
      <c r="E15" s="12"/>
      <c r="F15" s="14">
        <v>2460333465</v>
      </c>
      <c r="G15" s="12"/>
      <c r="H15" s="14">
        <v>0</v>
      </c>
      <c r="I15" s="12"/>
      <c r="J15" s="14">
        <f t="shared" si="0"/>
        <v>2460333465</v>
      </c>
      <c r="K15" s="12"/>
      <c r="L15" s="15">
        <f>J15/درآمد!$F$13*100</f>
        <v>0.11582253566619516</v>
      </c>
      <c r="M15" s="12"/>
      <c r="N15" s="14">
        <v>0</v>
      </c>
      <c r="O15" s="12"/>
      <c r="P15" s="27">
        <v>6397394751</v>
      </c>
      <c r="Q15" s="27"/>
      <c r="R15" s="12"/>
      <c r="S15" s="14">
        <v>2214827988</v>
      </c>
      <c r="T15" s="12"/>
      <c r="U15" s="14">
        <f t="shared" si="1"/>
        <v>8612222739</v>
      </c>
      <c r="V15" s="12"/>
      <c r="W15" s="15">
        <f t="shared" si="2"/>
        <v>9.7844104075438171E-2</v>
      </c>
    </row>
    <row r="16" spans="1:23" ht="21.75" customHeight="1" x14ac:dyDescent="0.2">
      <c r="A16" s="26" t="s">
        <v>93</v>
      </c>
      <c r="B16" s="26"/>
      <c r="D16" s="14">
        <v>0</v>
      </c>
      <c r="E16" s="12"/>
      <c r="F16" s="14">
        <v>0</v>
      </c>
      <c r="G16" s="12"/>
      <c r="H16" s="14">
        <v>0</v>
      </c>
      <c r="I16" s="12"/>
      <c r="J16" s="14">
        <f t="shared" si="0"/>
        <v>0</v>
      </c>
      <c r="K16" s="12"/>
      <c r="L16" s="15">
        <f>J16/درآمد!$F$13*100</f>
        <v>0</v>
      </c>
      <c r="M16" s="12"/>
      <c r="N16" s="14">
        <v>763722826</v>
      </c>
      <c r="O16" s="12"/>
      <c r="P16" s="27">
        <v>0</v>
      </c>
      <c r="Q16" s="27"/>
      <c r="R16" s="12"/>
      <c r="S16" s="14">
        <v>2821569210</v>
      </c>
      <c r="T16" s="12"/>
      <c r="U16" s="14">
        <f t="shared" si="1"/>
        <v>3585292036</v>
      </c>
      <c r="V16" s="12"/>
      <c r="W16" s="15">
        <f t="shared" si="2"/>
        <v>4.0732769894889685E-2</v>
      </c>
    </row>
    <row r="17" spans="1:23" ht="21.75" customHeight="1" x14ac:dyDescent="0.2">
      <c r="A17" s="26" t="s">
        <v>94</v>
      </c>
      <c r="B17" s="26"/>
      <c r="D17" s="14">
        <v>0</v>
      </c>
      <c r="E17" s="12"/>
      <c r="F17" s="14">
        <v>0</v>
      </c>
      <c r="G17" s="12"/>
      <c r="H17" s="14">
        <v>0</v>
      </c>
      <c r="I17" s="12"/>
      <c r="J17" s="14">
        <f t="shared" si="0"/>
        <v>0</v>
      </c>
      <c r="K17" s="12"/>
      <c r="L17" s="15">
        <f>J17/درآمد!$F$13*100</f>
        <v>0</v>
      </c>
      <c r="M17" s="12"/>
      <c r="N17" s="14">
        <v>0</v>
      </c>
      <c r="O17" s="12"/>
      <c r="P17" s="27">
        <v>0</v>
      </c>
      <c r="Q17" s="27"/>
      <c r="R17" s="12"/>
      <c r="S17" s="14">
        <v>59279081062</v>
      </c>
      <c r="T17" s="12"/>
      <c r="U17" s="14">
        <f t="shared" si="1"/>
        <v>59279081062</v>
      </c>
      <c r="V17" s="12"/>
      <c r="W17" s="15">
        <f t="shared" si="2"/>
        <v>0.67347405573490049</v>
      </c>
    </row>
    <row r="18" spans="1:23" ht="21.75" customHeight="1" x14ac:dyDescent="0.2">
      <c r="A18" s="26" t="s">
        <v>95</v>
      </c>
      <c r="B18" s="26"/>
      <c r="D18" s="14">
        <v>0</v>
      </c>
      <c r="E18" s="12"/>
      <c r="F18" s="14">
        <v>0</v>
      </c>
      <c r="G18" s="12"/>
      <c r="H18" s="14">
        <v>0</v>
      </c>
      <c r="I18" s="12"/>
      <c r="J18" s="14">
        <f t="shared" si="0"/>
        <v>0</v>
      </c>
      <c r="K18" s="12"/>
      <c r="L18" s="15">
        <f>J18/درآمد!$F$13*100</f>
        <v>0</v>
      </c>
      <c r="M18" s="12"/>
      <c r="N18" s="14">
        <v>0</v>
      </c>
      <c r="O18" s="12"/>
      <c r="P18" s="27">
        <v>0</v>
      </c>
      <c r="Q18" s="27"/>
      <c r="R18" s="12"/>
      <c r="S18" s="14">
        <v>1765589848</v>
      </c>
      <c r="T18" s="12"/>
      <c r="U18" s="14">
        <f t="shared" si="1"/>
        <v>1765589848</v>
      </c>
      <c r="V18" s="12"/>
      <c r="W18" s="15">
        <f t="shared" si="2"/>
        <v>2.0058997784619309E-2</v>
      </c>
    </row>
    <row r="19" spans="1:23" ht="21.75" customHeight="1" x14ac:dyDescent="0.2">
      <c r="A19" s="26" t="s">
        <v>34</v>
      </c>
      <c r="B19" s="26"/>
      <c r="D19" s="14">
        <v>0</v>
      </c>
      <c r="E19" s="12"/>
      <c r="F19" s="14">
        <v>107324306772</v>
      </c>
      <c r="G19" s="12"/>
      <c r="H19" s="14">
        <v>0</v>
      </c>
      <c r="I19" s="12"/>
      <c r="J19" s="14">
        <f t="shared" si="0"/>
        <v>107324306772</v>
      </c>
      <c r="K19" s="12"/>
      <c r="L19" s="15">
        <f>J19/درآمد!$F$13*100</f>
        <v>5.052393720519361</v>
      </c>
      <c r="M19" s="12"/>
      <c r="N19" s="14">
        <v>36583660160</v>
      </c>
      <c r="O19" s="12"/>
      <c r="P19" s="27">
        <v>199418032059</v>
      </c>
      <c r="Q19" s="27"/>
      <c r="R19" s="12"/>
      <c r="S19" s="14">
        <v>11989797293</v>
      </c>
      <c r="T19" s="12"/>
      <c r="U19" s="14">
        <f t="shared" si="1"/>
        <v>247991489512</v>
      </c>
      <c r="V19" s="12"/>
      <c r="W19" s="15">
        <f t="shared" si="2"/>
        <v>2.8174497856116187</v>
      </c>
    </row>
    <row r="20" spans="1:23" ht="21.75" customHeight="1" x14ac:dyDescent="0.2">
      <c r="A20" s="26" t="s">
        <v>96</v>
      </c>
      <c r="B20" s="26"/>
      <c r="D20" s="14">
        <v>0</v>
      </c>
      <c r="E20" s="12"/>
      <c r="F20" s="14">
        <v>0</v>
      </c>
      <c r="G20" s="12"/>
      <c r="H20" s="14">
        <v>0</v>
      </c>
      <c r="I20" s="12"/>
      <c r="J20" s="14">
        <f t="shared" si="0"/>
        <v>0</v>
      </c>
      <c r="K20" s="12"/>
      <c r="L20" s="15">
        <f>J20/درآمد!$F$13*100</f>
        <v>0</v>
      </c>
      <c r="M20" s="12"/>
      <c r="N20" s="14">
        <v>0</v>
      </c>
      <c r="O20" s="12"/>
      <c r="P20" s="27">
        <v>0</v>
      </c>
      <c r="Q20" s="27"/>
      <c r="R20" s="12"/>
      <c r="S20" s="14">
        <v>91983471</v>
      </c>
      <c r="T20" s="12"/>
      <c r="U20" s="14">
        <f t="shared" si="1"/>
        <v>91983471</v>
      </c>
      <c r="V20" s="12"/>
      <c r="W20" s="15">
        <f t="shared" si="2"/>
        <v>1.0450310660206031E-3</v>
      </c>
    </row>
    <row r="21" spans="1:23" ht="21.75" customHeight="1" x14ac:dyDescent="0.2">
      <c r="A21" s="26" t="s">
        <v>97</v>
      </c>
      <c r="B21" s="26"/>
      <c r="D21" s="14">
        <v>0</v>
      </c>
      <c r="E21" s="12"/>
      <c r="F21" s="14">
        <v>0</v>
      </c>
      <c r="G21" s="12"/>
      <c r="H21" s="14">
        <v>0</v>
      </c>
      <c r="I21" s="12"/>
      <c r="J21" s="14">
        <f t="shared" si="0"/>
        <v>0</v>
      </c>
      <c r="K21" s="12"/>
      <c r="L21" s="15">
        <f>J21/درآمد!$F$13*100</f>
        <v>0</v>
      </c>
      <c r="M21" s="12"/>
      <c r="N21" s="14">
        <v>0</v>
      </c>
      <c r="O21" s="12"/>
      <c r="P21" s="27">
        <v>0</v>
      </c>
      <c r="Q21" s="27"/>
      <c r="R21" s="12"/>
      <c r="S21" s="14">
        <v>22861217</v>
      </c>
      <c r="T21" s="12"/>
      <c r="U21" s="14">
        <f t="shared" si="1"/>
        <v>22861217</v>
      </c>
      <c r="V21" s="12"/>
      <c r="W21" s="15">
        <f t="shared" si="2"/>
        <v>2.5972798930406018E-4</v>
      </c>
    </row>
    <row r="22" spans="1:23" ht="21.75" customHeight="1" x14ac:dyDescent="0.2">
      <c r="A22" s="26" t="s">
        <v>98</v>
      </c>
      <c r="B22" s="26"/>
      <c r="D22" s="14">
        <v>0</v>
      </c>
      <c r="E22" s="12"/>
      <c r="F22" s="14">
        <v>0</v>
      </c>
      <c r="G22" s="12"/>
      <c r="H22" s="14">
        <v>0</v>
      </c>
      <c r="I22" s="12"/>
      <c r="J22" s="14">
        <f t="shared" si="0"/>
        <v>0</v>
      </c>
      <c r="K22" s="12"/>
      <c r="L22" s="15">
        <f>J22/درآمد!$F$13*100</f>
        <v>0</v>
      </c>
      <c r="M22" s="12"/>
      <c r="N22" s="14">
        <v>0</v>
      </c>
      <c r="O22" s="12"/>
      <c r="P22" s="27">
        <v>0</v>
      </c>
      <c r="Q22" s="27"/>
      <c r="R22" s="12"/>
      <c r="S22" s="14">
        <v>2084704740</v>
      </c>
      <c r="T22" s="12"/>
      <c r="U22" s="14">
        <f t="shared" si="1"/>
        <v>2084704740</v>
      </c>
      <c r="V22" s="12"/>
      <c r="W22" s="15">
        <f t="shared" si="2"/>
        <v>2.3684485843988256E-2</v>
      </c>
    </row>
    <row r="23" spans="1:23" ht="21.75" customHeight="1" x14ac:dyDescent="0.2">
      <c r="A23" s="26" t="s">
        <v>50</v>
      </c>
      <c r="B23" s="26"/>
      <c r="D23" s="14">
        <v>0</v>
      </c>
      <c r="E23" s="12"/>
      <c r="F23" s="14">
        <v>349775174</v>
      </c>
      <c r="G23" s="12"/>
      <c r="H23" s="14">
        <v>0</v>
      </c>
      <c r="I23" s="12"/>
      <c r="J23" s="14">
        <f t="shared" si="0"/>
        <v>349775174</v>
      </c>
      <c r="K23" s="12"/>
      <c r="L23" s="15">
        <f>J23/درآمد!$F$13*100</f>
        <v>1.6465998671348649E-2</v>
      </c>
      <c r="M23" s="12"/>
      <c r="N23" s="14">
        <v>249416667</v>
      </c>
      <c r="O23" s="12"/>
      <c r="P23" s="27">
        <v>1494627925</v>
      </c>
      <c r="Q23" s="27"/>
      <c r="R23" s="12"/>
      <c r="S23" s="14">
        <v>1329663140</v>
      </c>
      <c r="T23" s="12"/>
      <c r="U23" s="14">
        <f t="shared" si="1"/>
        <v>3073707732</v>
      </c>
      <c r="V23" s="12"/>
      <c r="W23" s="15">
        <f t="shared" si="2"/>
        <v>3.4920622508447519E-2</v>
      </c>
    </row>
    <row r="24" spans="1:23" ht="21.75" customHeight="1" x14ac:dyDescent="0.2">
      <c r="A24" s="26" t="s">
        <v>45</v>
      </c>
      <c r="B24" s="26"/>
      <c r="D24" s="14">
        <f>'درآمد سود سهام'!M12</f>
        <v>14070289050</v>
      </c>
      <c r="E24" s="12"/>
      <c r="F24" s="14">
        <v>542056632931</v>
      </c>
      <c r="G24" s="12"/>
      <c r="H24" s="14">
        <v>0</v>
      </c>
      <c r="I24" s="12"/>
      <c r="J24" s="14">
        <f t="shared" si="0"/>
        <v>556126921981</v>
      </c>
      <c r="K24" s="12"/>
      <c r="L24" s="15">
        <f>J24/درآمد!$F$13*100</f>
        <v>26.18020328235291</v>
      </c>
      <c r="M24" s="12"/>
      <c r="N24" s="14">
        <v>37881548550</v>
      </c>
      <c r="O24" s="12"/>
      <c r="P24" s="27">
        <v>1521728309193</v>
      </c>
      <c r="Q24" s="27"/>
      <c r="R24" s="12"/>
      <c r="S24" s="14">
        <v>61320236478</v>
      </c>
      <c r="T24" s="12"/>
      <c r="U24" s="14">
        <f t="shared" si="1"/>
        <v>1620930094221</v>
      </c>
      <c r="V24" s="12"/>
      <c r="W24" s="15">
        <f t="shared" si="2"/>
        <v>18.415507546009525</v>
      </c>
    </row>
    <row r="25" spans="1:23" ht="21.75" customHeight="1" x14ac:dyDescent="0.2">
      <c r="A25" s="26" t="s">
        <v>99</v>
      </c>
      <c r="B25" s="26"/>
      <c r="D25" s="14">
        <v>0</v>
      </c>
      <c r="E25" s="12"/>
      <c r="F25" s="14">
        <v>0</v>
      </c>
      <c r="G25" s="12"/>
      <c r="H25" s="14">
        <v>0</v>
      </c>
      <c r="I25" s="12"/>
      <c r="J25" s="14">
        <f t="shared" si="0"/>
        <v>0</v>
      </c>
      <c r="K25" s="12"/>
      <c r="L25" s="15">
        <f>J25/درآمد!$F$13*100</f>
        <v>0</v>
      </c>
      <c r="M25" s="12"/>
      <c r="N25" s="14">
        <v>0</v>
      </c>
      <c r="O25" s="12"/>
      <c r="P25" s="27">
        <v>0</v>
      </c>
      <c r="Q25" s="27"/>
      <c r="R25" s="12"/>
      <c r="S25" s="14">
        <v>773500046</v>
      </c>
      <c r="T25" s="12"/>
      <c r="U25" s="14">
        <f t="shared" si="1"/>
        <v>773500046</v>
      </c>
      <c r="V25" s="12"/>
      <c r="W25" s="15">
        <f t="shared" si="2"/>
        <v>8.7877916418088366E-3</v>
      </c>
    </row>
    <row r="26" spans="1:23" ht="21.75" customHeight="1" x14ac:dyDescent="0.2">
      <c r="A26" s="26" t="s">
        <v>100</v>
      </c>
      <c r="B26" s="26"/>
      <c r="D26" s="14">
        <v>0</v>
      </c>
      <c r="E26" s="12"/>
      <c r="F26" s="14">
        <v>0</v>
      </c>
      <c r="G26" s="12"/>
      <c r="H26" s="14">
        <v>0</v>
      </c>
      <c r="I26" s="12"/>
      <c r="J26" s="14">
        <f t="shared" si="0"/>
        <v>0</v>
      </c>
      <c r="K26" s="12"/>
      <c r="L26" s="15">
        <f>J26/درآمد!$F$13*100</f>
        <v>0</v>
      </c>
      <c r="M26" s="12"/>
      <c r="N26" s="14">
        <v>0</v>
      </c>
      <c r="O26" s="12"/>
      <c r="P26" s="27">
        <v>0</v>
      </c>
      <c r="Q26" s="27"/>
      <c r="R26" s="12"/>
      <c r="S26" s="14">
        <v>586544136</v>
      </c>
      <c r="T26" s="12"/>
      <c r="U26" s="14">
        <f t="shared" si="1"/>
        <v>586544136</v>
      </c>
      <c r="V26" s="12"/>
      <c r="W26" s="15">
        <f t="shared" si="2"/>
        <v>6.6637716216668271E-3</v>
      </c>
    </row>
    <row r="27" spans="1:23" ht="21.75" customHeight="1" x14ac:dyDescent="0.2">
      <c r="A27" s="26" t="s">
        <v>101</v>
      </c>
      <c r="B27" s="26"/>
      <c r="D27" s="14">
        <v>0</v>
      </c>
      <c r="E27" s="12"/>
      <c r="F27" s="14">
        <v>0</v>
      </c>
      <c r="G27" s="12"/>
      <c r="H27" s="14">
        <v>0</v>
      </c>
      <c r="I27" s="12"/>
      <c r="J27" s="14">
        <f t="shared" si="0"/>
        <v>0</v>
      </c>
      <c r="K27" s="12"/>
      <c r="L27" s="15">
        <f>J27/درآمد!$F$13*100</f>
        <v>0</v>
      </c>
      <c r="M27" s="12"/>
      <c r="N27" s="14">
        <v>0</v>
      </c>
      <c r="O27" s="12"/>
      <c r="P27" s="27">
        <v>0</v>
      </c>
      <c r="Q27" s="27"/>
      <c r="R27" s="12"/>
      <c r="S27" s="14">
        <v>4238680822</v>
      </c>
      <c r="T27" s="12"/>
      <c r="U27" s="14">
        <f t="shared" si="1"/>
        <v>4238680822</v>
      </c>
      <c r="V27" s="12"/>
      <c r="W27" s="15">
        <f t="shared" si="2"/>
        <v>4.8155968564566845E-2</v>
      </c>
    </row>
    <row r="28" spans="1:23" ht="21.75" customHeight="1" x14ac:dyDescent="0.2">
      <c r="A28" s="26" t="s">
        <v>102</v>
      </c>
      <c r="B28" s="26"/>
      <c r="D28" s="14">
        <v>0</v>
      </c>
      <c r="E28" s="12"/>
      <c r="F28" s="14">
        <v>0</v>
      </c>
      <c r="G28" s="12"/>
      <c r="H28" s="14">
        <v>0</v>
      </c>
      <c r="I28" s="12"/>
      <c r="J28" s="14">
        <f t="shared" si="0"/>
        <v>0</v>
      </c>
      <c r="K28" s="12"/>
      <c r="L28" s="15">
        <f>J28/درآمد!$F$13*100</f>
        <v>0</v>
      </c>
      <c r="M28" s="12"/>
      <c r="N28" s="14">
        <v>0</v>
      </c>
      <c r="O28" s="12"/>
      <c r="P28" s="27">
        <v>0</v>
      </c>
      <c r="Q28" s="27"/>
      <c r="R28" s="12"/>
      <c r="S28" s="14">
        <v>443206519</v>
      </c>
      <c r="T28" s="12"/>
      <c r="U28" s="14">
        <f t="shared" si="1"/>
        <v>443206519</v>
      </c>
      <c r="V28" s="12"/>
      <c r="W28" s="15">
        <f t="shared" si="2"/>
        <v>5.0353022774912532E-3</v>
      </c>
    </row>
    <row r="29" spans="1:23" ht="21.75" customHeight="1" x14ac:dyDescent="0.2">
      <c r="A29" s="26" t="s">
        <v>103</v>
      </c>
      <c r="B29" s="26"/>
      <c r="D29" s="14">
        <v>0</v>
      </c>
      <c r="E29" s="12"/>
      <c r="F29" s="14">
        <v>0</v>
      </c>
      <c r="G29" s="12"/>
      <c r="H29" s="14">
        <v>0</v>
      </c>
      <c r="I29" s="12"/>
      <c r="J29" s="14">
        <f t="shared" si="0"/>
        <v>0</v>
      </c>
      <c r="K29" s="12"/>
      <c r="L29" s="15">
        <f>J29/درآمد!$F$13*100</f>
        <v>0</v>
      </c>
      <c r="M29" s="12"/>
      <c r="N29" s="14">
        <v>0</v>
      </c>
      <c r="O29" s="12"/>
      <c r="P29" s="27">
        <v>0</v>
      </c>
      <c r="Q29" s="27"/>
      <c r="R29" s="12"/>
      <c r="S29" s="14">
        <v>2051855628</v>
      </c>
      <c r="T29" s="12"/>
      <c r="U29" s="14">
        <f t="shared" si="1"/>
        <v>2051855628</v>
      </c>
      <c r="V29" s="12"/>
      <c r="W29" s="15">
        <f t="shared" si="2"/>
        <v>2.3311284635575601E-2</v>
      </c>
    </row>
    <row r="30" spans="1:23" ht="21.75" customHeight="1" x14ac:dyDescent="0.2">
      <c r="A30" s="26" t="s">
        <v>39</v>
      </c>
      <c r="B30" s="26"/>
      <c r="D30" s="14">
        <v>0</v>
      </c>
      <c r="E30" s="12"/>
      <c r="F30" s="14">
        <v>25492265991</v>
      </c>
      <c r="G30" s="12"/>
      <c r="H30" s="14">
        <v>0</v>
      </c>
      <c r="I30" s="12"/>
      <c r="J30" s="14">
        <f t="shared" si="0"/>
        <v>25492265991</v>
      </c>
      <c r="K30" s="12"/>
      <c r="L30" s="15">
        <f>J30/درآمد!$F$13*100</f>
        <v>1.2000726441993632</v>
      </c>
      <c r="M30" s="12"/>
      <c r="N30" s="14">
        <v>18215469931</v>
      </c>
      <c r="O30" s="12"/>
      <c r="P30" s="27">
        <v>207644642802</v>
      </c>
      <c r="Q30" s="27"/>
      <c r="R30" s="12"/>
      <c r="S30" s="14">
        <v>35200326182</v>
      </c>
      <c r="T30" s="12"/>
      <c r="U30" s="14">
        <f t="shared" si="1"/>
        <v>261060438915</v>
      </c>
      <c r="V30" s="12"/>
      <c r="W30" s="15">
        <f t="shared" si="2"/>
        <v>2.9659270933051545</v>
      </c>
    </row>
    <row r="31" spans="1:23" ht="21.75" customHeight="1" x14ac:dyDescent="0.2">
      <c r="A31" s="26" t="s">
        <v>104</v>
      </c>
      <c r="B31" s="26"/>
      <c r="D31" s="14">
        <v>0</v>
      </c>
      <c r="E31" s="12"/>
      <c r="F31" s="14">
        <v>0</v>
      </c>
      <c r="G31" s="12"/>
      <c r="H31" s="14">
        <v>0</v>
      </c>
      <c r="I31" s="12"/>
      <c r="J31" s="14">
        <f t="shared" si="0"/>
        <v>0</v>
      </c>
      <c r="K31" s="12"/>
      <c r="L31" s="15">
        <f>J31/درآمد!$F$13*100</f>
        <v>0</v>
      </c>
      <c r="M31" s="12"/>
      <c r="N31" s="14">
        <v>0</v>
      </c>
      <c r="O31" s="12"/>
      <c r="P31" s="27">
        <v>0</v>
      </c>
      <c r="Q31" s="27"/>
      <c r="R31" s="12"/>
      <c r="S31" s="14">
        <v>16259818317</v>
      </c>
      <c r="T31" s="12"/>
      <c r="U31" s="14">
        <f t="shared" si="1"/>
        <v>16259818317</v>
      </c>
      <c r="V31" s="12"/>
      <c r="W31" s="15">
        <f t="shared" si="2"/>
        <v>0.18472900711820103</v>
      </c>
    </row>
    <row r="32" spans="1:23" ht="21.75" customHeight="1" x14ac:dyDescent="0.2">
      <c r="A32" s="26" t="s">
        <v>19</v>
      </c>
      <c r="B32" s="26"/>
      <c r="D32" s="14">
        <v>0</v>
      </c>
      <c r="E32" s="12"/>
      <c r="F32" s="14">
        <v>38172048387</v>
      </c>
      <c r="G32" s="12"/>
      <c r="H32" s="14">
        <v>0</v>
      </c>
      <c r="I32" s="12"/>
      <c r="J32" s="14">
        <f t="shared" si="0"/>
        <v>38172048387</v>
      </c>
      <c r="K32" s="12"/>
      <c r="L32" s="15">
        <f>J32/درآمد!$F$13*100</f>
        <v>1.7969854487814458</v>
      </c>
      <c r="M32" s="12"/>
      <c r="N32" s="14">
        <v>6975393012</v>
      </c>
      <c r="O32" s="12"/>
      <c r="P32" s="27">
        <v>167902217598</v>
      </c>
      <c r="Q32" s="27"/>
      <c r="R32" s="12"/>
      <c r="S32" s="14">
        <v>19212523703</v>
      </c>
      <c r="T32" s="12"/>
      <c r="U32" s="14">
        <f t="shared" si="1"/>
        <v>194090134313</v>
      </c>
      <c r="V32" s="12"/>
      <c r="W32" s="15">
        <f t="shared" si="2"/>
        <v>2.2050724740012955</v>
      </c>
    </row>
    <row r="33" spans="1:23" ht="21.75" customHeight="1" x14ac:dyDescent="0.2">
      <c r="A33" s="26" t="s">
        <v>46</v>
      </c>
      <c r="B33" s="26"/>
      <c r="D33" s="14">
        <v>0</v>
      </c>
      <c r="E33" s="12"/>
      <c r="F33" s="14">
        <v>18935978734</v>
      </c>
      <c r="G33" s="12"/>
      <c r="H33" s="14">
        <v>0</v>
      </c>
      <c r="I33" s="12"/>
      <c r="J33" s="14">
        <f t="shared" si="0"/>
        <v>18935978734</v>
      </c>
      <c r="K33" s="12"/>
      <c r="L33" s="15">
        <f>J33/درآمد!$F$13*100</f>
        <v>0.89142919181202462</v>
      </c>
      <c r="M33" s="12"/>
      <c r="N33" s="14">
        <v>46511067000</v>
      </c>
      <c r="O33" s="12"/>
      <c r="P33" s="27">
        <v>335758698571</v>
      </c>
      <c r="Q33" s="27"/>
      <c r="R33" s="12"/>
      <c r="S33" s="14">
        <v>0</v>
      </c>
      <c r="T33" s="12"/>
      <c r="U33" s="14">
        <f t="shared" si="1"/>
        <v>382269765571</v>
      </c>
      <c r="V33" s="12"/>
      <c r="W33" s="15">
        <f t="shared" si="2"/>
        <v>4.3429952825123133</v>
      </c>
    </row>
    <row r="34" spans="1:23" ht="21.75" customHeight="1" x14ac:dyDescent="0.2">
      <c r="A34" s="26" t="s">
        <v>26</v>
      </c>
      <c r="B34" s="26"/>
      <c r="D34" s="14">
        <v>0</v>
      </c>
      <c r="E34" s="12"/>
      <c r="F34" s="14">
        <v>19549353071</v>
      </c>
      <c r="G34" s="12"/>
      <c r="H34" s="14">
        <v>0</v>
      </c>
      <c r="I34" s="12"/>
      <c r="J34" s="14">
        <f t="shared" si="0"/>
        <v>19549353071</v>
      </c>
      <c r="K34" s="12"/>
      <c r="L34" s="15">
        <f>J34/درآمد!$F$13*100</f>
        <v>0.92030437155271527</v>
      </c>
      <c r="M34" s="12"/>
      <c r="N34" s="14">
        <v>19029999750</v>
      </c>
      <c r="O34" s="12"/>
      <c r="P34" s="27">
        <v>73576656101</v>
      </c>
      <c r="Q34" s="27"/>
      <c r="R34" s="12"/>
      <c r="S34" s="14">
        <v>0</v>
      </c>
      <c r="T34" s="12"/>
      <c r="U34" s="14">
        <f t="shared" si="1"/>
        <v>92606655851</v>
      </c>
      <c r="V34" s="12"/>
      <c r="W34" s="15">
        <f t="shared" si="2"/>
        <v>1.0521111155348077</v>
      </c>
    </row>
    <row r="35" spans="1:23" ht="21.75" customHeight="1" x14ac:dyDescent="0.2">
      <c r="A35" s="26" t="s">
        <v>43</v>
      </c>
      <c r="B35" s="26"/>
      <c r="D35" s="14">
        <v>0</v>
      </c>
      <c r="E35" s="12"/>
      <c r="F35" s="14">
        <v>5609454028</v>
      </c>
      <c r="G35" s="12"/>
      <c r="H35" s="14">
        <v>0</v>
      </c>
      <c r="I35" s="12"/>
      <c r="J35" s="14">
        <f t="shared" si="0"/>
        <v>5609454028</v>
      </c>
      <c r="K35" s="12"/>
      <c r="L35" s="15">
        <f>J35/درآمد!$F$13*100</f>
        <v>0.26407037845413045</v>
      </c>
      <c r="M35" s="12"/>
      <c r="N35" s="14">
        <v>28265764500</v>
      </c>
      <c r="O35" s="12"/>
      <c r="P35" s="27">
        <v>121052017926</v>
      </c>
      <c r="Q35" s="27"/>
      <c r="R35" s="12"/>
      <c r="S35" s="14">
        <v>0</v>
      </c>
      <c r="T35" s="12"/>
      <c r="U35" s="14">
        <f t="shared" si="1"/>
        <v>149317782426</v>
      </c>
      <c r="V35" s="12"/>
      <c r="W35" s="15">
        <f t="shared" si="2"/>
        <v>1.6964104490520393</v>
      </c>
    </row>
    <row r="36" spans="1:23" ht="21.75" customHeight="1" x14ac:dyDescent="0.2">
      <c r="A36" s="26" t="s">
        <v>28</v>
      </c>
      <c r="B36" s="26"/>
      <c r="D36" s="14">
        <v>0</v>
      </c>
      <c r="E36" s="12"/>
      <c r="F36" s="14">
        <v>2743902203</v>
      </c>
      <c r="G36" s="12"/>
      <c r="H36" s="14">
        <v>0</v>
      </c>
      <c r="I36" s="12"/>
      <c r="J36" s="14">
        <f t="shared" si="0"/>
        <v>2743902203</v>
      </c>
      <c r="K36" s="12"/>
      <c r="L36" s="15">
        <f>J36/درآمد!$F$13*100</f>
        <v>0.12917180345369117</v>
      </c>
      <c r="M36" s="12"/>
      <c r="N36" s="14">
        <v>24701935506</v>
      </c>
      <c r="O36" s="12"/>
      <c r="P36" s="27">
        <v>292550569037</v>
      </c>
      <c r="Q36" s="27"/>
      <c r="R36" s="12"/>
      <c r="S36" s="14">
        <v>0</v>
      </c>
      <c r="T36" s="12"/>
      <c r="U36" s="14">
        <f t="shared" si="1"/>
        <v>317252504543</v>
      </c>
      <c r="V36" s="12"/>
      <c r="W36" s="15">
        <f t="shared" si="2"/>
        <v>3.6043293367378744</v>
      </c>
    </row>
    <row r="37" spans="1:23" ht="21.75" customHeight="1" x14ac:dyDescent="0.2">
      <c r="A37" s="26" t="s">
        <v>27</v>
      </c>
      <c r="B37" s="26"/>
      <c r="D37" s="14">
        <v>0</v>
      </c>
      <c r="E37" s="12"/>
      <c r="F37" s="14">
        <v>-24605863905</v>
      </c>
      <c r="G37" s="12"/>
      <c r="H37" s="14">
        <v>0</v>
      </c>
      <c r="I37" s="12"/>
      <c r="J37" s="14">
        <f t="shared" si="0"/>
        <v>-24605863905</v>
      </c>
      <c r="K37" s="12"/>
      <c r="L37" s="15">
        <f>J37/درآمد!$F$13*100</f>
        <v>-1.158344423744367</v>
      </c>
      <c r="M37" s="12"/>
      <c r="N37" s="14">
        <v>7850223727</v>
      </c>
      <c r="O37" s="12"/>
      <c r="P37" s="27">
        <v>148435910606</v>
      </c>
      <c r="Q37" s="27"/>
      <c r="R37" s="12"/>
      <c r="S37" s="14">
        <v>0</v>
      </c>
      <c r="T37" s="12"/>
      <c r="U37" s="14">
        <f t="shared" si="1"/>
        <v>156286134333</v>
      </c>
      <c r="V37" s="12"/>
      <c r="W37" s="15">
        <f t="shared" si="2"/>
        <v>1.7755784141506703</v>
      </c>
    </row>
    <row r="38" spans="1:23" ht="21.75" customHeight="1" x14ac:dyDescent="0.2">
      <c r="A38" s="26" t="s">
        <v>38</v>
      </c>
      <c r="B38" s="26"/>
      <c r="D38" s="14">
        <v>0</v>
      </c>
      <c r="E38" s="12"/>
      <c r="F38" s="14">
        <v>39662810544</v>
      </c>
      <c r="G38" s="12"/>
      <c r="H38" s="14">
        <v>0</v>
      </c>
      <c r="I38" s="12"/>
      <c r="J38" s="14">
        <f t="shared" si="0"/>
        <v>39662810544</v>
      </c>
      <c r="K38" s="12"/>
      <c r="L38" s="15">
        <f>J38/درآمد!$F$13*100</f>
        <v>1.8671644938398551</v>
      </c>
      <c r="M38" s="12"/>
      <c r="N38" s="14">
        <v>45909660000</v>
      </c>
      <c r="O38" s="12"/>
      <c r="P38" s="27">
        <v>140219459594</v>
      </c>
      <c r="Q38" s="27"/>
      <c r="R38" s="12"/>
      <c r="S38" s="14">
        <v>0</v>
      </c>
      <c r="T38" s="12"/>
      <c r="U38" s="14">
        <f t="shared" si="1"/>
        <v>186129119594</v>
      </c>
      <c r="V38" s="12"/>
      <c r="W38" s="15">
        <f t="shared" si="2"/>
        <v>2.1146267927505598</v>
      </c>
    </row>
    <row r="39" spans="1:23" ht="21.75" customHeight="1" x14ac:dyDescent="0.2">
      <c r="A39" s="26" t="s">
        <v>20</v>
      </c>
      <c r="B39" s="26"/>
      <c r="D39" s="14">
        <v>0</v>
      </c>
      <c r="E39" s="12"/>
      <c r="F39" s="14">
        <v>103096932620</v>
      </c>
      <c r="G39" s="12"/>
      <c r="H39" s="14">
        <v>0</v>
      </c>
      <c r="I39" s="12"/>
      <c r="J39" s="14">
        <f t="shared" si="0"/>
        <v>103096932620</v>
      </c>
      <c r="K39" s="12"/>
      <c r="L39" s="15">
        <f>J39/درآمد!$F$13*100</f>
        <v>4.8533860654759939</v>
      </c>
      <c r="M39" s="12"/>
      <c r="N39" s="14">
        <v>71190795720</v>
      </c>
      <c r="O39" s="12"/>
      <c r="P39" s="27">
        <v>687312884132</v>
      </c>
      <c r="Q39" s="27"/>
      <c r="R39" s="12"/>
      <c r="S39" s="14">
        <v>0</v>
      </c>
      <c r="T39" s="12"/>
      <c r="U39" s="14">
        <f t="shared" si="1"/>
        <v>758503679852</v>
      </c>
      <c r="V39" s="12"/>
      <c r="W39" s="15">
        <f t="shared" si="2"/>
        <v>8.6174168088991312</v>
      </c>
    </row>
    <row r="40" spans="1:23" ht="21.75" customHeight="1" x14ac:dyDescent="0.2">
      <c r="A40" s="26" t="s">
        <v>41</v>
      </c>
      <c r="B40" s="26"/>
      <c r="D40" s="14">
        <v>0</v>
      </c>
      <c r="E40" s="12"/>
      <c r="F40" s="14">
        <v>184696978770</v>
      </c>
      <c r="G40" s="12"/>
      <c r="H40" s="14">
        <v>0</v>
      </c>
      <c r="I40" s="12"/>
      <c r="J40" s="14">
        <f t="shared" si="0"/>
        <v>184696978770</v>
      </c>
      <c r="K40" s="12"/>
      <c r="L40" s="15">
        <f>J40/درآمد!$F$13*100</f>
        <v>8.6947857741010797</v>
      </c>
      <c r="M40" s="12"/>
      <c r="N40" s="14">
        <v>14687904550</v>
      </c>
      <c r="O40" s="12"/>
      <c r="P40" s="27">
        <v>510102846674</v>
      </c>
      <c r="Q40" s="27"/>
      <c r="R40" s="12"/>
      <c r="S40" s="14">
        <v>0</v>
      </c>
      <c r="T40" s="12"/>
      <c r="U40" s="14">
        <f t="shared" si="1"/>
        <v>524790751224</v>
      </c>
      <c r="V40" s="12"/>
      <c r="W40" s="15">
        <f t="shared" si="2"/>
        <v>5.9621868171225003</v>
      </c>
    </row>
    <row r="41" spans="1:23" ht="21.75" customHeight="1" x14ac:dyDescent="0.2">
      <c r="A41" s="26" t="s">
        <v>37</v>
      </c>
      <c r="B41" s="26"/>
      <c r="D41" s="14">
        <v>0</v>
      </c>
      <c r="E41" s="12"/>
      <c r="F41" s="14">
        <v>-572168085</v>
      </c>
      <c r="G41" s="12"/>
      <c r="H41" s="14">
        <v>0</v>
      </c>
      <c r="I41" s="12"/>
      <c r="J41" s="14">
        <f t="shared" si="0"/>
        <v>-572168085</v>
      </c>
      <c r="K41" s="12"/>
      <c r="L41" s="15">
        <f>J41/درآمد!$F$13*100</f>
        <v>-2.6935356273736284E-2</v>
      </c>
      <c r="M41" s="12"/>
      <c r="N41" s="14">
        <v>69462479800</v>
      </c>
      <c r="O41" s="12"/>
      <c r="P41" s="27">
        <v>63263921883</v>
      </c>
      <c r="Q41" s="27"/>
      <c r="R41" s="12"/>
      <c r="S41" s="14">
        <v>0</v>
      </c>
      <c r="T41" s="12"/>
      <c r="U41" s="14">
        <f t="shared" si="1"/>
        <v>132726401683</v>
      </c>
      <c r="V41" s="12"/>
      <c r="W41" s="15">
        <f t="shared" si="2"/>
        <v>1.5079145365134594</v>
      </c>
    </row>
    <row r="42" spans="1:23" ht="21.75" customHeight="1" x14ac:dyDescent="0.2">
      <c r="A42" s="26" t="s">
        <v>29</v>
      </c>
      <c r="B42" s="26"/>
      <c r="D42" s="14">
        <v>0</v>
      </c>
      <c r="E42" s="12"/>
      <c r="F42" s="14">
        <v>72002439433</v>
      </c>
      <c r="G42" s="12"/>
      <c r="H42" s="14">
        <v>0</v>
      </c>
      <c r="I42" s="12"/>
      <c r="J42" s="14">
        <f t="shared" si="0"/>
        <v>72002439433</v>
      </c>
      <c r="K42" s="12"/>
      <c r="L42" s="15">
        <f>J42/درآمد!$F$13*100</f>
        <v>3.3895832528058141</v>
      </c>
      <c r="M42" s="12"/>
      <c r="N42" s="14">
        <v>10277946206</v>
      </c>
      <c r="O42" s="12"/>
      <c r="P42" s="27">
        <v>129244229753</v>
      </c>
      <c r="Q42" s="27"/>
      <c r="R42" s="12"/>
      <c r="S42" s="14">
        <v>0</v>
      </c>
      <c r="T42" s="12"/>
      <c r="U42" s="14">
        <f t="shared" si="1"/>
        <v>139522175959</v>
      </c>
      <c r="V42" s="12"/>
      <c r="W42" s="15">
        <f t="shared" si="2"/>
        <v>1.5851218342907272</v>
      </c>
    </row>
    <row r="43" spans="1:23" ht="21.75" customHeight="1" x14ac:dyDescent="0.2">
      <c r="A43" s="26" t="s">
        <v>44</v>
      </c>
      <c r="B43" s="26"/>
      <c r="D43" s="14">
        <v>0</v>
      </c>
      <c r="E43" s="12"/>
      <c r="F43" s="14">
        <v>58554046073</v>
      </c>
      <c r="G43" s="12"/>
      <c r="H43" s="14">
        <v>0</v>
      </c>
      <c r="I43" s="12"/>
      <c r="J43" s="14">
        <f t="shared" si="0"/>
        <v>58554046073</v>
      </c>
      <c r="K43" s="12"/>
      <c r="L43" s="15">
        <f>J43/درآمد!$F$13*100</f>
        <v>2.7564873567616481</v>
      </c>
      <c r="M43" s="12"/>
      <c r="N43" s="14">
        <v>26655451327</v>
      </c>
      <c r="O43" s="12"/>
      <c r="P43" s="27">
        <v>268701139313</v>
      </c>
      <c r="Q43" s="27"/>
      <c r="R43" s="12"/>
      <c r="S43" s="14">
        <v>0</v>
      </c>
      <c r="T43" s="12"/>
      <c r="U43" s="14">
        <f t="shared" si="1"/>
        <v>295356590640</v>
      </c>
      <c r="V43" s="12"/>
      <c r="W43" s="15">
        <f t="shared" si="2"/>
        <v>3.3555682278257364</v>
      </c>
    </row>
    <row r="44" spans="1:23" ht="21.75" customHeight="1" x14ac:dyDescent="0.2">
      <c r="A44" s="26" t="s">
        <v>48</v>
      </c>
      <c r="B44" s="26"/>
      <c r="D44" s="14">
        <v>0</v>
      </c>
      <c r="E44" s="12"/>
      <c r="F44" s="14">
        <v>22178557394</v>
      </c>
      <c r="G44" s="12"/>
      <c r="H44" s="14">
        <v>0</v>
      </c>
      <c r="I44" s="12"/>
      <c r="J44" s="14">
        <f t="shared" si="0"/>
        <v>22178557394</v>
      </c>
      <c r="K44" s="12"/>
      <c r="L44" s="15">
        <f>J44/درآمد!$F$13*100</f>
        <v>1.0440766633198322</v>
      </c>
      <c r="M44" s="12"/>
      <c r="N44" s="14">
        <v>12523608843</v>
      </c>
      <c r="O44" s="12"/>
      <c r="P44" s="27">
        <v>112999749924</v>
      </c>
      <c r="Q44" s="27"/>
      <c r="R44" s="12"/>
      <c r="S44" s="14">
        <v>0</v>
      </c>
      <c r="T44" s="12"/>
      <c r="U44" s="14">
        <f t="shared" si="1"/>
        <v>125523358767</v>
      </c>
      <c r="V44" s="12"/>
      <c r="W44" s="15">
        <f t="shared" si="2"/>
        <v>1.4260802293790871</v>
      </c>
    </row>
    <row r="45" spans="1:23" ht="21.75" customHeight="1" x14ac:dyDescent="0.2">
      <c r="A45" s="26" t="s">
        <v>25</v>
      </c>
      <c r="B45" s="26"/>
      <c r="D45" s="14">
        <v>0</v>
      </c>
      <c r="E45" s="12"/>
      <c r="F45" s="14">
        <v>1826899871</v>
      </c>
      <c r="G45" s="12"/>
      <c r="H45" s="14">
        <v>0</v>
      </c>
      <c r="I45" s="12"/>
      <c r="J45" s="14">
        <f t="shared" si="0"/>
        <v>1826899871</v>
      </c>
      <c r="K45" s="12"/>
      <c r="L45" s="15">
        <f>J45/درآمد!$F$13*100</f>
        <v>8.600304734198494E-2</v>
      </c>
      <c r="M45" s="12"/>
      <c r="N45" s="14">
        <v>102182816010</v>
      </c>
      <c r="O45" s="12"/>
      <c r="P45" s="27">
        <v>540396981851</v>
      </c>
      <c r="Q45" s="27"/>
      <c r="R45" s="12"/>
      <c r="S45" s="14">
        <v>0</v>
      </c>
      <c r="T45" s="12"/>
      <c r="U45" s="14">
        <f t="shared" si="1"/>
        <v>642579797861</v>
      </c>
      <c r="V45" s="12"/>
      <c r="W45" s="15">
        <f t="shared" si="2"/>
        <v>7.3003969502519039</v>
      </c>
    </row>
    <row r="46" spans="1:23" ht="21.75" customHeight="1" x14ac:dyDescent="0.2">
      <c r="A46" s="26" t="s">
        <v>21</v>
      </c>
      <c r="B46" s="26"/>
      <c r="D46" s="14">
        <v>0</v>
      </c>
      <c r="E46" s="12"/>
      <c r="F46" s="14">
        <v>126135984097</v>
      </c>
      <c r="G46" s="12"/>
      <c r="H46" s="14">
        <v>0</v>
      </c>
      <c r="I46" s="12"/>
      <c r="J46" s="14">
        <f t="shared" si="0"/>
        <v>126135984097</v>
      </c>
      <c r="K46" s="12"/>
      <c r="L46" s="15">
        <f>J46/درآمد!$F$13*100</f>
        <v>5.9379713053918923</v>
      </c>
      <c r="M46" s="12"/>
      <c r="N46" s="14">
        <v>55064049964</v>
      </c>
      <c r="O46" s="12"/>
      <c r="P46" s="27">
        <v>310520038192</v>
      </c>
      <c r="Q46" s="27"/>
      <c r="R46" s="12"/>
      <c r="S46" s="14">
        <v>0</v>
      </c>
      <c r="T46" s="12"/>
      <c r="U46" s="14">
        <f t="shared" si="1"/>
        <v>365584088156</v>
      </c>
      <c r="V46" s="12"/>
      <c r="W46" s="15">
        <f t="shared" si="2"/>
        <v>4.1534280584588377</v>
      </c>
    </row>
    <row r="47" spans="1:23" ht="21.75" customHeight="1" x14ac:dyDescent="0.2">
      <c r="A47" s="26" t="s">
        <v>22</v>
      </c>
      <c r="B47" s="26"/>
      <c r="D47" s="14">
        <v>0</v>
      </c>
      <c r="E47" s="12"/>
      <c r="F47" s="14">
        <v>-1252853159</v>
      </c>
      <c r="G47" s="12"/>
      <c r="H47" s="14">
        <v>0</v>
      </c>
      <c r="I47" s="12"/>
      <c r="J47" s="14">
        <f t="shared" si="0"/>
        <v>-1252853159</v>
      </c>
      <c r="K47" s="12"/>
      <c r="L47" s="15">
        <f>J47/درآمد!$F$13*100</f>
        <v>-5.897925291715804E-2</v>
      </c>
      <c r="M47" s="12"/>
      <c r="N47" s="14">
        <v>2260593490</v>
      </c>
      <c r="O47" s="12"/>
      <c r="P47" s="27">
        <v>4375146194</v>
      </c>
      <c r="Q47" s="27"/>
      <c r="R47" s="12"/>
      <c r="S47" s="14">
        <v>0</v>
      </c>
      <c r="T47" s="12"/>
      <c r="U47" s="14">
        <f t="shared" si="1"/>
        <v>6635739684</v>
      </c>
      <c r="V47" s="12"/>
      <c r="W47" s="15">
        <f t="shared" si="2"/>
        <v>7.5389132856333932E-2</v>
      </c>
    </row>
    <row r="48" spans="1:23" ht="21.75" customHeight="1" x14ac:dyDescent="0.2">
      <c r="A48" s="26" t="s">
        <v>49</v>
      </c>
      <c r="B48" s="26"/>
      <c r="D48" s="14">
        <v>0</v>
      </c>
      <c r="E48" s="12"/>
      <c r="F48" s="14">
        <v>3369428020</v>
      </c>
      <c r="G48" s="12"/>
      <c r="H48" s="14">
        <v>0</v>
      </c>
      <c r="I48" s="12"/>
      <c r="J48" s="14">
        <f t="shared" si="0"/>
        <v>3369428020</v>
      </c>
      <c r="K48" s="12"/>
      <c r="L48" s="15">
        <f>J48/درآمد!$F$13*100</f>
        <v>0.15861902566168093</v>
      </c>
      <c r="M48" s="12"/>
      <c r="N48" s="14">
        <v>9870337203</v>
      </c>
      <c r="O48" s="12"/>
      <c r="P48" s="27">
        <v>34232291566</v>
      </c>
      <c r="Q48" s="27"/>
      <c r="R48" s="12"/>
      <c r="S48" s="14">
        <v>0</v>
      </c>
      <c r="T48" s="12"/>
      <c r="U48" s="14">
        <f t="shared" si="1"/>
        <v>44102628769</v>
      </c>
      <c r="V48" s="12"/>
      <c r="W48" s="15">
        <f t="shared" si="2"/>
        <v>0.50105325071695739</v>
      </c>
    </row>
    <row r="49" spans="1:23" ht="21.75" customHeight="1" x14ac:dyDescent="0.2">
      <c r="A49" s="26" t="s">
        <v>24</v>
      </c>
      <c r="B49" s="26"/>
      <c r="D49" s="14">
        <v>0</v>
      </c>
      <c r="E49" s="12"/>
      <c r="F49" s="14">
        <v>229357685243</v>
      </c>
      <c r="G49" s="12"/>
      <c r="H49" s="14">
        <v>0</v>
      </c>
      <c r="I49" s="12"/>
      <c r="J49" s="14">
        <f t="shared" si="0"/>
        <v>229357685243</v>
      </c>
      <c r="K49" s="12"/>
      <c r="L49" s="15">
        <f>J49/درآمد!$F$13*100</f>
        <v>10.797230967784008</v>
      </c>
      <c r="M49" s="12"/>
      <c r="N49" s="14">
        <v>33165845267</v>
      </c>
      <c r="O49" s="12"/>
      <c r="P49" s="27">
        <v>426848747121</v>
      </c>
      <c r="Q49" s="27"/>
      <c r="R49" s="12"/>
      <c r="S49" s="14">
        <v>0</v>
      </c>
      <c r="T49" s="12"/>
      <c r="U49" s="14">
        <f t="shared" si="1"/>
        <v>460014592388</v>
      </c>
      <c r="V49" s="12"/>
      <c r="W49" s="15">
        <f t="shared" si="2"/>
        <v>5.2262600513114457</v>
      </c>
    </row>
    <row r="50" spans="1:23" ht="21.75" customHeight="1" x14ac:dyDescent="0.2">
      <c r="A50" s="26" t="s">
        <v>30</v>
      </c>
      <c r="B50" s="26"/>
      <c r="D50" s="14">
        <v>0</v>
      </c>
      <c r="E50" s="12"/>
      <c r="F50" s="14">
        <v>0</v>
      </c>
      <c r="G50" s="12"/>
      <c r="H50" s="14">
        <v>0</v>
      </c>
      <c r="I50" s="12"/>
      <c r="J50" s="14">
        <f t="shared" si="0"/>
        <v>0</v>
      </c>
      <c r="K50" s="12"/>
      <c r="L50" s="15">
        <f>J50/درآمد!$F$13*100</f>
        <v>0</v>
      </c>
      <c r="M50" s="12"/>
      <c r="N50" s="14">
        <v>233706147</v>
      </c>
      <c r="O50" s="12"/>
      <c r="P50" s="27">
        <v>-883934548</v>
      </c>
      <c r="Q50" s="27"/>
      <c r="R50" s="12"/>
      <c r="S50" s="14">
        <v>0</v>
      </c>
      <c r="T50" s="12"/>
      <c r="U50" s="14">
        <f t="shared" si="1"/>
        <v>-650228401</v>
      </c>
      <c r="V50" s="12"/>
      <c r="W50" s="15">
        <f t="shared" si="2"/>
        <v>-7.3872933002702423E-3</v>
      </c>
    </row>
    <row r="51" spans="1:23" ht="21.75" customHeight="1" x14ac:dyDescent="0.2">
      <c r="A51" s="26" t="s">
        <v>18</v>
      </c>
      <c r="B51" s="26"/>
      <c r="D51" s="14">
        <v>0</v>
      </c>
      <c r="E51" s="12"/>
      <c r="F51" s="14">
        <v>5609282464</v>
      </c>
      <c r="G51" s="12"/>
      <c r="H51" s="14">
        <v>0</v>
      </c>
      <c r="I51" s="12"/>
      <c r="J51" s="14">
        <f t="shared" si="0"/>
        <v>5609282464</v>
      </c>
      <c r="K51" s="12"/>
      <c r="L51" s="15">
        <f>J51/درآمد!$F$13*100</f>
        <v>0.26406230191581087</v>
      </c>
      <c r="M51" s="12"/>
      <c r="N51" s="14">
        <v>0</v>
      </c>
      <c r="O51" s="12"/>
      <c r="P51" s="27">
        <v>12526874416</v>
      </c>
      <c r="Q51" s="27"/>
      <c r="R51" s="12"/>
      <c r="S51" s="14">
        <v>0</v>
      </c>
      <c r="T51" s="12"/>
      <c r="U51" s="14">
        <f t="shared" si="1"/>
        <v>12526874416</v>
      </c>
      <c r="V51" s="12"/>
      <c r="W51" s="15">
        <f t="shared" si="2"/>
        <v>0.14231875338623282</v>
      </c>
    </row>
    <row r="52" spans="1:23" ht="21.75" customHeight="1" x14ac:dyDescent="0.2">
      <c r="A52" s="26" t="s">
        <v>51</v>
      </c>
      <c r="B52" s="26"/>
      <c r="D52" s="14">
        <v>0</v>
      </c>
      <c r="E52" s="12"/>
      <c r="F52" s="14">
        <v>0</v>
      </c>
      <c r="G52" s="12"/>
      <c r="H52" s="14">
        <v>0</v>
      </c>
      <c r="I52" s="12"/>
      <c r="J52" s="14">
        <f t="shared" si="0"/>
        <v>0</v>
      </c>
      <c r="K52" s="12"/>
      <c r="L52" s="15">
        <f>J52/درآمد!$F$13*100</f>
        <v>0</v>
      </c>
      <c r="M52" s="12"/>
      <c r="N52" s="14">
        <v>0</v>
      </c>
      <c r="O52" s="12"/>
      <c r="P52" s="27">
        <v>92891951</v>
      </c>
      <c r="Q52" s="27"/>
      <c r="R52" s="12"/>
      <c r="S52" s="14">
        <v>0</v>
      </c>
      <c r="T52" s="12"/>
      <c r="U52" s="14">
        <f t="shared" si="1"/>
        <v>92891951</v>
      </c>
      <c r="V52" s="12"/>
      <c r="W52" s="15">
        <f t="shared" si="2"/>
        <v>1.0553523749746692E-3</v>
      </c>
    </row>
    <row r="53" spans="1:23" ht="21.75" customHeight="1" x14ac:dyDescent="0.2">
      <c r="A53" s="26" t="s">
        <v>47</v>
      </c>
      <c r="B53" s="26"/>
      <c r="D53" s="14">
        <v>0</v>
      </c>
      <c r="E53" s="12"/>
      <c r="F53" s="14">
        <v>127528233371</v>
      </c>
      <c r="G53" s="12"/>
      <c r="H53" s="14">
        <v>0</v>
      </c>
      <c r="I53" s="12"/>
      <c r="J53" s="14">
        <f t="shared" si="0"/>
        <v>127528233371</v>
      </c>
      <c r="K53" s="12"/>
      <c r="L53" s="15">
        <f>J53/درآمد!$F$13*100</f>
        <v>6.0035127628764373</v>
      </c>
      <c r="M53" s="12"/>
      <c r="N53" s="14">
        <v>0</v>
      </c>
      <c r="O53" s="12"/>
      <c r="P53" s="27">
        <v>405653831760</v>
      </c>
      <c r="Q53" s="27"/>
      <c r="R53" s="12"/>
      <c r="S53" s="14">
        <v>0</v>
      </c>
      <c r="T53" s="12"/>
      <c r="U53" s="14">
        <f t="shared" si="1"/>
        <v>405653831760</v>
      </c>
      <c r="V53" s="12"/>
      <c r="W53" s="15">
        <f t="shared" si="2"/>
        <v>4.608663400400439</v>
      </c>
    </row>
    <row r="54" spans="1:23" ht="21.75" customHeight="1" x14ac:dyDescent="0.2">
      <c r="A54" s="26" t="s">
        <v>32</v>
      </c>
      <c r="B54" s="26"/>
      <c r="D54" s="14">
        <v>0</v>
      </c>
      <c r="E54" s="12"/>
      <c r="F54" s="14">
        <v>-10313508932</v>
      </c>
      <c r="G54" s="12"/>
      <c r="H54" s="14">
        <v>0</v>
      </c>
      <c r="I54" s="12"/>
      <c r="J54" s="14">
        <f t="shared" si="0"/>
        <v>-10313508932</v>
      </c>
      <c r="K54" s="12"/>
      <c r="L54" s="15">
        <f>J54/درآمد!$F$13*100</f>
        <v>-0.48551823283848733</v>
      </c>
      <c r="M54" s="12"/>
      <c r="N54" s="14">
        <v>0</v>
      </c>
      <c r="O54" s="12"/>
      <c r="P54" s="27">
        <v>116016023091</v>
      </c>
      <c r="Q54" s="27"/>
      <c r="R54" s="12"/>
      <c r="S54" s="14">
        <v>0</v>
      </c>
      <c r="T54" s="12"/>
      <c r="U54" s="14">
        <f t="shared" si="1"/>
        <v>116016023091</v>
      </c>
      <c r="V54" s="12"/>
      <c r="W54" s="15">
        <f t="shared" si="2"/>
        <v>1.3180666805480588</v>
      </c>
    </row>
    <row r="55" spans="1:23" ht="21.75" customHeight="1" x14ac:dyDescent="0.2">
      <c r="A55" s="26" t="s">
        <v>42</v>
      </c>
      <c r="B55" s="26"/>
      <c r="D55" s="14">
        <v>0</v>
      </c>
      <c r="E55" s="12"/>
      <c r="F55" s="14">
        <v>45139402477</v>
      </c>
      <c r="G55" s="12"/>
      <c r="H55" s="14">
        <v>0</v>
      </c>
      <c r="I55" s="12"/>
      <c r="J55" s="14">
        <f t="shared" si="0"/>
        <v>45139402477</v>
      </c>
      <c r="K55" s="12"/>
      <c r="L55" s="15">
        <f>J55/درآمد!$F$13*100</f>
        <v>2.1249802629267052</v>
      </c>
      <c r="M55" s="12"/>
      <c r="N55" s="14">
        <v>0</v>
      </c>
      <c r="O55" s="12"/>
      <c r="P55" s="27">
        <v>205913694015</v>
      </c>
      <c r="Q55" s="27"/>
      <c r="R55" s="12"/>
      <c r="S55" s="14">
        <v>0</v>
      </c>
      <c r="T55" s="12"/>
      <c r="U55" s="14">
        <f t="shared" si="1"/>
        <v>205913694015</v>
      </c>
      <c r="V55" s="12"/>
      <c r="W55" s="15">
        <f t="shared" si="2"/>
        <v>2.3394008165307842</v>
      </c>
    </row>
    <row r="56" spans="1:23" ht="21.75" customHeight="1" x14ac:dyDescent="0.2">
      <c r="A56" s="26" t="s">
        <v>23</v>
      </c>
      <c r="B56" s="26"/>
      <c r="D56" s="14">
        <v>0</v>
      </c>
      <c r="E56" s="12"/>
      <c r="F56" s="14">
        <v>152221651948</v>
      </c>
      <c r="G56" s="12"/>
      <c r="H56" s="14">
        <v>0</v>
      </c>
      <c r="I56" s="12"/>
      <c r="J56" s="14">
        <f t="shared" si="0"/>
        <v>152221651948</v>
      </c>
      <c r="K56" s="12"/>
      <c r="L56" s="15">
        <f>J56/درآمد!$F$13*100</f>
        <v>7.1659789059993857</v>
      </c>
      <c r="M56" s="12"/>
      <c r="N56" s="14">
        <v>0</v>
      </c>
      <c r="O56" s="12"/>
      <c r="P56" s="27">
        <v>155535320561</v>
      </c>
      <c r="Q56" s="27"/>
      <c r="R56" s="12"/>
      <c r="S56" s="14">
        <v>0</v>
      </c>
      <c r="T56" s="12"/>
      <c r="U56" s="14">
        <f t="shared" si="1"/>
        <v>155535320561</v>
      </c>
      <c r="V56" s="12"/>
      <c r="W56" s="15">
        <f t="shared" si="2"/>
        <v>1.7670483629577107</v>
      </c>
    </row>
    <row r="57" spans="1:23" ht="21.75" customHeight="1" x14ac:dyDescent="0.2">
      <c r="A57" s="26" t="s">
        <v>36</v>
      </c>
      <c r="B57" s="26"/>
      <c r="D57" s="14">
        <v>0</v>
      </c>
      <c r="E57" s="12"/>
      <c r="F57" s="14">
        <v>36369554875</v>
      </c>
      <c r="G57" s="12"/>
      <c r="H57" s="14">
        <v>0</v>
      </c>
      <c r="I57" s="12"/>
      <c r="J57" s="14">
        <f t="shared" si="0"/>
        <v>36369554875</v>
      </c>
      <c r="K57" s="12"/>
      <c r="L57" s="15">
        <f>J57/درآمد!$F$13*100</f>
        <v>1.7121313539802336</v>
      </c>
      <c r="M57" s="12"/>
      <c r="N57" s="14">
        <v>0</v>
      </c>
      <c r="O57" s="12"/>
      <c r="P57" s="27">
        <v>236307793136</v>
      </c>
      <c r="Q57" s="27"/>
      <c r="R57" s="12"/>
      <c r="S57" s="14">
        <v>0</v>
      </c>
      <c r="T57" s="12"/>
      <c r="U57" s="14">
        <f t="shared" si="1"/>
        <v>236307793136</v>
      </c>
      <c r="V57" s="12"/>
      <c r="W57" s="15">
        <f t="shared" si="2"/>
        <v>2.6847104407474491</v>
      </c>
    </row>
    <row r="58" spans="1:23" ht="21.75" customHeight="1" x14ac:dyDescent="0.2">
      <c r="A58" s="26" t="s">
        <v>35</v>
      </c>
      <c r="B58" s="26"/>
      <c r="D58" s="14">
        <v>0</v>
      </c>
      <c r="E58" s="12"/>
      <c r="F58" s="14">
        <v>30049043935</v>
      </c>
      <c r="G58" s="12"/>
      <c r="H58" s="14">
        <v>0</v>
      </c>
      <c r="I58" s="12"/>
      <c r="J58" s="14">
        <f t="shared" si="0"/>
        <v>30049043935</v>
      </c>
      <c r="K58" s="12"/>
      <c r="L58" s="15">
        <f>J58/درآمد!$F$13*100</f>
        <v>1.414587295749604</v>
      </c>
      <c r="M58" s="12"/>
      <c r="N58" s="14">
        <v>0</v>
      </c>
      <c r="O58" s="12"/>
      <c r="P58" s="27">
        <v>198033561273</v>
      </c>
      <c r="Q58" s="27"/>
      <c r="R58" s="12"/>
      <c r="S58" s="14">
        <v>0</v>
      </c>
      <c r="T58" s="12"/>
      <c r="U58" s="14">
        <f t="shared" si="1"/>
        <v>198033561273</v>
      </c>
      <c r="V58" s="12"/>
      <c r="W58" s="15">
        <f t="shared" si="2"/>
        <v>2.2498740414457679</v>
      </c>
    </row>
    <row r="59" spans="1:23" ht="21.75" customHeight="1" x14ac:dyDescent="0.2">
      <c r="A59" s="26" t="s">
        <v>54</v>
      </c>
      <c r="B59" s="26"/>
      <c r="D59" s="14">
        <v>0</v>
      </c>
      <c r="E59" s="12"/>
      <c r="F59" s="14">
        <v>-40040438</v>
      </c>
      <c r="G59" s="12"/>
      <c r="H59" s="14">
        <v>0</v>
      </c>
      <c r="I59" s="12"/>
      <c r="J59" s="14">
        <f t="shared" si="0"/>
        <v>-40040438</v>
      </c>
      <c r="K59" s="12"/>
      <c r="L59" s="15">
        <f>J59/درآمد!$F$13*100</f>
        <v>-1.8849416651515066E-3</v>
      </c>
      <c r="M59" s="12"/>
      <c r="N59" s="14">
        <v>0</v>
      </c>
      <c r="O59" s="12"/>
      <c r="P59" s="27">
        <v>-40040438</v>
      </c>
      <c r="Q59" s="27"/>
      <c r="R59" s="12"/>
      <c r="S59" s="14">
        <v>0</v>
      </c>
      <c r="T59" s="12"/>
      <c r="U59" s="14">
        <f t="shared" si="1"/>
        <v>-40040438</v>
      </c>
      <c r="V59" s="12"/>
      <c r="W59" s="15">
        <f t="shared" si="2"/>
        <v>-4.5490239879153791E-4</v>
      </c>
    </row>
    <row r="60" spans="1:23" ht="21.75" customHeight="1" x14ac:dyDescent="0.2">
      <c r="A60" s="26" t="s">
        <v>33</v>
      </c>
      <c r="B60" s="26"/>
      <c r="D60" s="14">
        <v>0</v>
      </c>
      <c r="E60" s="12"/>
      <c r="F60" s="14">
        <v>38498180480</v>
      </c>
      <c r="G60" s="12"/>
      <c r="H60" s="14">
        <v>0</v>
      </c>
      <c r="I60" s="12"/>
      <c r="J60" s="14">
        <f t="shared" si="0"/>
        <v>38498180480</v>
      </c>
      <c r="K60" s="12"/>
      <c r="L60" s="15">
        <f>J60/درآمد!$F$13*100</f>
        <v>1.8123384269491365</v>
      </c>
      <c r="M60" s="12"/>
      <c r="N60" s="14">
        <v>0</v>
      </c>
      <c r="O60" s="12"/>
      <c r="P60" s="27">
        <v>52070468586</v>
      </c>
      <c r="Q60" s="27"/>
      <c r="R60" s="12"/>
      <c r="S60" s="14">
        <v>0</v>
      </c>
      <c r="T60" s="12"/>
      <c r="U60" s="14">
        <f t="shared" si="1"/>
        <v>52070468586</v>
      </c>
      <c r="V60" s="12"/>
      <c r="W60" s="15">
        <f t="shared" si="2"/>
        <v>0.59157647241448308</v>
      </c>
    </row>
    <row r="61" spans="1:23" ht="21.75" customHeight="1" x14ac:dyDescent="0.2">
      <c r="A61" s="26" t="s">
        <v>55</v>
      </c>
      <c r="B61" s="26"/>
      <c r="D61" s="14">
        <v>0</v>
      </c>
      <c r="E61" s="12"/>
      <c r="F61" s="14">
        <v>1041593030</v>
      </c>
      <c r="G61" s="12"/>
      <c r="H61" s="14">
        <v>0</v>
      </c>
      <c r="I61" s="12"/>
      <c r="J61" s="14">
        <f t="shared" si="0"/>
        <v>1041593030</v>
      </c>
      <c r="K61" s="12"/>
      <c r="L61" s="15">
        <f>J61/درآمد!$F$13*100</f>
        <v>4.9033981605755748E-2</v>
      </c>
      <c r="M61" s="12"/>
      <c r="N61" s="14">
        <v>0</v>
      </c>
      <c r="O61" s="12"/>
      <c r="P61" s="27">
        <v>1041593030</v>
      </c>
      <c r="Q61" s="27"/>
      <c r="R61" s="12"/>
      <c r="S61" s="14">
        <v>0</v>
      </c>
      <c r="T61" s="12"/>
      <c r="U61" s="14">
        <f t="shared" si="1"/>
        <v>1041593030</v>
      </c>
      <c r="V61" s="12"/>
      <c r="W61" s="15">
        <f t="shared" si="2"/>
        <v>1.1833616003689727E-2</v>
      </c>
    </row>
    <row r="62" spans="1:23" ht="21.75" customHeight="1" x14ac:dyDescent="0.2">
      <c r="A62" s="28" t="s">
        <v>53</v>
      </c>
      <c r="B62" s="28"/>
      <c r="D62" s="16">
        <v>0</v>
      </c>
      <c r="E62" s="12"/>
      <c r="F62" s="16">
        <v>6516603654</v>
      </c>
      <c r="G62" s="12"/>
      <c r="H62" s="16">
        <v>0</v>
      </c>
      <c r="I62" s="12"/>
      <c r="J62" s="16">
        <f t="shared" si="0"/>
        <v>6516603654</v>
      </c>
      <c r="K62" s="12"/>
      <c r="L62" s="17">
        <f>J62/درآمد!$F$13*100</f>
        <v>0.30677530906887562</v>
      </c>
      <c r="M62" s="12"/>
      <c r="N62" s="16">
        <v>0</v>
      </c>
      <c r="O62" s="12"/>
      <c r="P62" s="29">
        <v>6516603654</v>
      </c>
      <c r="Q62" s="29"/>
      <c r="R62" s="12"/>
      <c r="S62" s="16">
        <v>0</v>
      </c>
      <c r="T62" s="12"/>
      <c r="U62" s="14">
        <f t="shared" si="1"/>
        <v>6516603654</v>
      </c>
      <c r="V62" s="12"/>
      <c r="W62" s="15">
        <f t="shared" si="2"/>
        <v>7.4035619544878639E-2</v>
      </c>
    </row>
    <row r="63" spans="1:23" ht="21.75" customHeight="1" x14ac:dyDescent="0.2">
      <c r="A63" s="30" t="s">
        <v>56</v>
      </c>
      <c r="B63" s="30"/>
      <c r="D63" s="18">
        <f>SUM(D9:D62)</f>
        <v>14070289050</v>
      </c>
      <c r="E63" s="12"/>
      <c r="F63" s="18">
        <f>SUM(F9:F62)</f>
        <v>2010325576931</v>
      </c>
      <c r="G63" s="12"/>
      <c r="H63" s="18">
        <v>99683431747</v>
      </c>
      <c r="I63" s="12"/>
      <c r="J63" s="18">
        <f>SUM(J9:J62)</f>
        <v>2124079297728</v>
      </c>
      <c r="K63" s="12"/>
      <c r="L63" s="19">
        <f>SUM(L9:L62)</f>
        <v>99.993051234186282</v>
      </c>
      <c r="M63" s="12"/>
      <c r="N63" s="18">
        <f>SUM(N9:N62)</f>
        <v>704595812881</v>
      </c>
      <c r="O63" s="12"/>
      <c r="P63" s="12"/>
      <c r="Q63" s="18">
        <f>SUM(P9:Q62)</f>
        <v>7694188552386</v>
      </c>
      <c r="R63" s="12"/>
      <c r="S63" s="18">
        <f>SUM(S9:S62)</f>
        <v>398574096842</v>
      </c>
      <c r="T63" s="12"/>
      <c r="U63" s="18">
        <f>SUM(U9:U62)</f>
        <v>8797358462109</v>
      </c>
      <c r="V63" s="12"/>
      <c r="W63" s="19">
        <f>SUM(W9:W62)</f>
        <v>99.947444816723021</v>
      </c>
    </row>
    <row r="65" spans="4:27" x14ac:dyDescent="0.2">
      <c r="L65" s="45"/>
      <c r="M65" s="46"/>
      <c r="N65" s="47"/>
      <c r="O65" s="46"/>
      <c r="P65" s="46"/>
      <c r="Q65" s="47"/>
      <c r="R65" s="46"/>
      <c r="S65" s="47"/>
      <c r="T65" s="46"/>
      <c r="U65" s="46"/>
      <c r="V65" s="46"/>
      <c r="W65" s="46"/>
      <c r="X65" s="46"/>
      <c r="Y65" s="46"/>
      <c r="Z65" s="46"/>
      <c r="AA65" s="45"/>
    </row>
    <row r="66" spans="4:27" x14ac:dyDescent="0.2">
      <c r="D66" s="24"/>
      <c r="F66" s="24"/>
      <c r="H66" s="24"/>
      <c r="L66" s="45"/>
      <c r="M66" s="46"/>
      <c r="N66" s="47"/>
      <c r="O66" s="46"/>
      <c r="P66" s="46"/>
      <c r="Q66" s="47"/>
      <c r="R66" s="46"/>
      <c r="S66" s="47"/>
      <c r="T66" s="46"/>
      <c r="U66" s="46"/>
      <c r="V66" s="46"/>
      <c r="W66" s="46"/>
      <c r="X66" s="46"/>
      <c r="Y66" s="46"/>
      <c r="Z66" s="46"/>
      <c r="AA66" s="45"/>
    </row>
    <row r="67" spans="4:27" x14ac:dyDescent="0.2">
      <c r="F67" s="24"/>
      <c r="H67" s="24"/>
      <c r="L67" s="45"/>
      <c r="M67" s="46"/>
      <c r="N67" s="47"/>
      <c r="O67" s="46"/>
      <c r="P67" s="46"/>
      <c r="Q67" s="46"/>
      <c r="R67" s="46"/>
      <c r="S67" s="47"/>
      <c r="T67" s="46"/>
      <c r="U67" s="46"/>
      <c r="V67" s="46"/>
      <c r="W67" s="46"/>
      <c r="X67" s="46"/>
      <c r="Y67" s="46"/>
      <c r="Z67" s="46"/>
      <c r="AA67" s="45"/>
    </row>
    <row r="68" spans="4:27" x14ac:dyDescent="0.2">
      <c r="F68" s="24"/>
      <c r="L68" s="45"/>
      <c r="M68" s="46"/>
      <c r="N68" s="47"/>
      <c r="O68" s="46"/>
      <c r="P68" s="46"/>
      <c r="Q68" s="47"/>
      <c r="R68" s="46"/>
      <c r="S68" s="47"/>
      <c r="T68" s="46"/>
      <c r="U68" s="46"/>
      <c r="V68" s="46"/>
      <c r="W68" s="45"/>
      <c r="X68" s="46"/>
      <c r="Y68" s="46"/>
      <c r="Z68" s="46"/>
      <c r="AA68" s="45"/>
    </row>
    <row r="69" spans="4:27" x14ac:dyDescent="0.2">
      <c r="D69" s="24"/>
      <c r="F69" s="24"/>
      <c r="H69" s="24"/>
      <c r="L69" s="45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5"/>
      <c r="X69" s="46"/>
      <c r="Y69" s="46"/>
      <c r="Z69" s="46"/>
      <c r="AA69" s="45"/>
    </row>
    <row r="70" spans="4:27" x14ac:dyDescent="0.2">
      <c r="L70" s="45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5"/>
      <c r="X70" s="46"/>
      <c r="Y70" s="46"/>
      <c r="Z70" s="46"/>
      <c r="AA70" s="45"/>
    </row>
    <row r="71" spans="4:27" x14ac:dyDescent="0.2">
      <c r="L71" s="45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5"/>
      <c r="X71" s="46"/>
      <c r="Y71" s="46"/>
      <c r="Z71" s="46"/>
      <c r="AA71" s="45"/>
    </row>
    <row r="72" spans="4:27" x14ac:dyDescent="0.2">
      <c r="L72" s="45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5"/>
      <c r="X72" s="46"/>
      <c r="Y72" s="46"/>
      <c r="Z72" s="46"/>
      <c r="AA72" s="45"/>
    </row>
    <row r="73" spans="4:27" x14ac:dyDescent="0.2">
      <c r="L73" s="45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5"/>
      <c r="X73" s="46"/>
      <c r="Y73" s="46"/>
      <c r="Z73" s="46"/>
      <c r="AA73" s="45"/>
    </row>
    <row r="74" spans="4:27" x14ac:dyDescent="0.2">
      <c r="L74" s="45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5"/>
      <c r="X74" s="46"/>
      <c r="Y74" s="46"/>
      <c r="Z74" s="46"/>
      <c r="AA74" s="45"/>
    </row>
    <row r="75" spans="4:27" x14ac:dyDescent="0.2">
      <c r="L75" s="45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5"/>
      <c r="X75" s="46"/>
      <c r="Y75" s="46"/>
      <c r="Z75" s="46"/>
      <c r="AA75" s="45"/>
    </row>
    <row r="76" spans="4:27" x14ac:dyDescent="0.2"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5"/>
      <c r="X76" s="46"/>
      <c r="Y76" s="46"/>
      <c r="Z76" s="46"/>
      <c r="AA76" s="45"/>
    </row>
    <row r="77" spans="4:27" x14ac:dyDescent="0.2"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5"/>
      <c r="X77" s="46"/>
      <c r="Y77" s="46"/>
      <c r="Z77" s="46"/>
      <c r="AA77" s="45"/>
    </row>
    <row r="78" spans="4:27" x14ac:dyDescent="0.2"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5"/>
      <c r="X78" s="46"/>
      <c r="Y78" s="46"/>
      <c r="Z78" s="46"/>
      <c r="AA78" s="45"/>
    </row>
  </sheetData>
  <mergeCells count="119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  <mergeCell ref="A54:B54"/>
    <mergeCell ref="P54:Q54"/>
    <mergeCell ref="A55:B55"/>
    <mergeCell ref="P55:Q55"/>
    <mergeCell ref="A56:B56"/>
    <mergeCell ref="P56:Q56"/>
    <mergeCell ref="A57:B57"/>
    <mergeCell ref="P57:Q57"/>
    <mergeCell ref="A58:B58"/>
    <mergeCell ref="P58:Q58"/>
    <mergeCell ref="A59:B59"/>
    <mergeCell ref="P59:Q59"/>
    <mergeCell ref="A60:B60"/>
    <mergeCell ref="P60:Q60"/>
    <mergeCell ref="A61:B61"/>
    <mergeCell ref="P61:Q61"/>
    <mergeCell ref="A62:B62"/>
    <mergeCell ref="P62:Q62"/>
    <mergeCell ref="A63:B63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7"/>
  <sheetViews>
    <sheetView rightToLeft="1" workbookViewId="0">
      <selection activeCell="H10" sqref="H10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</row>
    <row r="2" spans="1:10" ht="21.75" customHeight="1" x14ac:dyDescent="0.2">
      <c r="A2" s="33" t="s">
        <v>64</v>
      </c>
      <c r="B2" s="33"/>
      <c r="C2" s="33"/>
      <c r="D2" s="33"/>
      <c r="E2" s="33"/>
      <c r="F2" s="33"/>
      <c r="G2" s="33"/>
      <c r="H2" s="33"/>
      <c r="I2" s="33"/>
      <c r="J2" s="33"/>
    </row>
    <row r="3" spans="1:10" ht="21.75" customHeight="1" x14ac:dyDescent="0.2">
      <c r="A3" s="33" t="s">
        <v>2</v>
      </c>
      <c r="B3" s="33"/>
      <c r="C3" s="33"/>
      <c r="D3" s="33"/>
      <c r="E3" s="33"/>
      <c r="F3" s="33"/>
      <c r="G3" s="33"/>
      <c r="H3" s="33"/>
      <c r="I3" s="33"/>
      <c r="J3" s="33"/>
    </row>
    <row r="4" spans="1:10" ht="14.45" customHeight="1" x14ac:dyDescent="0.2"/>
    <row r="5" spans="1:10" ht="22.5" customHeight="1" x14ac:dyDescent="0.2">
      <c r="A5" s="1" t="s">
        <v>105</v>
      </c>
      <c r="B5" s="34" t="s">
        <v>106</v>
      </c>
      <c r="C5" s="34"/>
      <c r="D5" s="34"/>
      <c r="E5" s="34"/>
      <c r="F5" s="34"/>
      <c r="G5" s="34"/>
      <c r="H5" s="34"/>
      <c r="I5" s="34"/>
      <c r="J5" s="34"/>
    </row>
    <row r="6" spans="1:10" ht="22.5" customHeight="1" x14ac:dyDescent="0.2">
      <c r="D6" s="35" t="s">
        <v>83</v>
      </c>
      <c r="E6" s="35"/>
      <c r="F6" s="35"/>
      <c r="H6" s="35" t="s">
        <v>84</v>
      </c>
      <c r="I6" s="35"/>
      <c r="J6" s="35"/>
    </row>
    <row r="7" spans="1:10" ht="40.5" customHeight="1" x14ac:dyDescent="0.2">
      <c r="A7" s="35" t="s">
        <v>107</v>
      </c>
      <c r="B7" s="35"/>
      <c r="D7" s="10" t="s">
        <v>108</v>
      </c>
      <c r="E7" s="3"/>
      <c r="F7" s="10" t="s">
        <v>109</v>
      </c>
      <c r="H7" s="10" t="s">
        <v>108</v>
      </c>
      <c r="I7" s="3"/>
      <c r="J7" s="10" t="s">
        <v>109</v>
      </c>
    </row>
    <row r="8" spans="1:10" ht="21.75" customHeight="1" x14ac:dyDescent="0.2">
      <c r="A8" s="31" t="s">
        <v>145</v>
      </c>
      <c r="B8" s="31"/>
      <c r="D8" s="11">
        <v>7799197</v>
      </c>
      <c r="E8" s="12"/>
      <c r="F8" s="13">
        <f>D8/$D$10*100</f>
        <v>81.778717141493431</v>
      </c>
      <c r="G8" s="12"/>
      <c r="H8" s="11">
        <v>42800712</v>
      </c>
      <c r="I8" s="12"/>
      <c r="J8" s="13">
        <f>H8/$H$10*100</f>
        <v>96.063844944401055</v>
      </c>
    </row>
    <row r="9" spans="1:10" ht="21.75" customHeight="1" x14ac:dyDescent="0.2">
      <c r="A9" s="28" t="s">
        <v>144</v>
      </c>
      <c r="B9" s="28"/>
      <c r="D9" s="16">
        <v>1737755</v>
      </c>
      <c r="E9" s="12"/>
      <c r="F9" s="17">
        <f>D9/$D$10*100</f>
        <v>18.221282858506573</v>
      </c>
      <c r="G9" s="12"/>
      <c r="H9" s="16">
        <v>1753732</v>
      </c>
      <c r="I9" s="12"/>
      <c r="J9" s="17">
        <f>H9/$H$10*100</f>
        <v>3.9361550555989431</v>
      </c>
    </row>
    <row r="10" spans="1:10" ht="21.75" customHeight="1" x14ac:dyDescent="0.2">
      <c r="A10" s="30" t="s">
        <v>56</v>
      </c>
      <c r="B10" s="30"/>
      <c r="D10" s="18">
        <v>9536952</v>
      </c>
      <c r="E10" s="12"/>
      <c r="F10" s="18">
        <f>SUM(F8:F9)</f>
        <v>100</v>
      </c>
      <c r="G10" s="12"/>
      <c r="H10" s="18">
        <f>SUM(H8:H9)</f>
        <v>44554444</v>
      </c>
      <c r="I10" s="12"/>
      <c r="J10" s="18">
        <f>SUM(J8:J9)</f>
        <v>100</v>
      </c>
    </row>
    <row r="13" spans="1:10" x14ac:dyDescent="0.2">
      <c r="D13" s="24"/>
      <c r="H13" s="24"/>
    </row>
    <row r="15" spans="1:10" x14ac:dyDescent="0.2">
      <c r="D15" s="24"/>
    </row>
    <row r="17" spans="8:8" x14ac:dyDescent="0.2">
      <c r="H17" s="24"/>
    </row>
  </sheetData>
  <mergeCells count="10">
    <mergeCell ref="A7:B7"/>
    <mergeCell ref="A8:B8"/>
    <mergeCell ref="A9:B9"/>
    <mergeCell ref="A10:B10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8"/>
  <sheetViews>
    <sheetView rightToLeft="1" topLeftCell="A14" workbookViewId="0">
      <selection activeCell="F35" sqref="F35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33" t="s">
        <v>0</v>
      </c>
      <c r="B1" s="33"/>
      <c r="C1" s="33"/>
      <c r="D1" s="33"/>
      <c r="E1" s="33"/>
      <c r="F1" s="33"/>
    </row>
    <row r="2" spans="1:6" ht="21.75" customHeight="1" x14ac:dyDescent="0.2">
      <c r="A2" s="33" t="s">
        <v>64</v>
      </c>
      <c r="B2" s="33"/>
      <c r="C2" s="33"/>
      <c r="D2" s="33"/>
      <c r="E2" s="33"/>
      <c r="F2" s="33"/>
    </row>
    <row r="3" spans="1:6" ht="21.75" customHeight="1" x14ac:dyDescent="0.2">
      <c r="A3" s="33" t="s">
        <v>2</v>
      </c>
      <c r="B3" s="33"/>
      <c r="C3" s="33"/>
      <c r="D3" s="33"/>
      <c r="E3" s="33"/>
      <c r="F3" s="33"/>
    </row>
    <row r="4" spans="1:6" ht="14.45" customHeight="1" x14ac:dyDescent="0.2"/>
    <row r="5" spans="1:6" ht="29.1" customHeight="1" x14ac:dyDescent="0.2">
      <c r="A5" s="1" t="s">
        <v>110</v>
      </c>
      <c r="B5" s="34" t="s">
        <v>79</v>
      </c>
      <c r="C5" s="34"/>
      <c r="D5" s="34"/>
      <c r="E5" s="34"/>
      <c r="F5" s="34"/>
    </row>
    <row r="6" spans="1:6" ht="14.45" customHeight="1" x14ac:dyDescent="0.2">
      <c r="D6" s="2" t="s">
        <v>83</v>
      </c>
      <c r="F6" s="2" t="s">
        <v>8</v>
      </c>
    </row>
    <row r="7" spans="1:6" ht="14.45" customHeight="1" x14ac:dyDescent="0.2">
      <c r="A7" s="35" t="s">
        <v>79</v>
      </c>
      <c r="B7" s="35"/>
      <c r="D7" s="4" t="s">
        <v>61</v>
      </c>
      <c r="F7" s="4" t="s">
        <v>61</v>
      </c>
    </row>
    <row r="8" spans="1:6" ht="21.75" customHeight="1" x14ac:dyDescent="0.2">
      <c r="A8" s="31" t="s">
        <v>79</v>
      </c>
      <c r="B8" s="31"/>
      <c r="D8" s="11">
        <v>-1412</v>
      </c>
      <c r="E8" s="12"/>
      <c r="F8" s="11">
        <v>2697062401</v>
      </c>
    </row>
    <row r="9" spans="1:6" ht="21.75" customHeight="1" x14ac:dyDescent="0.2">
      <c r="A9" s="26" t="s">
        <v>111</v>
      </c>
      <c r="B9" s="26"/>
      <c r="D9" s="14">
        <v>0</v>
      </c>
      <c r="E9" s="12"/>
      <c r="F9" s="14">
        <v>3231</v>
      </c>
    </row>
    <row r="10" spans="1:6" ht="21.75" customHeight="1" x14ac:dyDescent="0.2">
      <c r="A10" s="28" t="s">
        <v>112</v>
      </c>
      <c r="B10" s="28"/>
      <c r="D10" s="16">
        <v>138072013</v>
      </c>
      <c r="E10" s="12"/>
      <c r="F10" s="16">
        <v>1884278937</v>
      </c>
    </row>
    <row r="11" spans="1:6" ht="21.75" customHeight="1" x14ac:dyDescent="0.2">
      <c r="A11" s="30" t="s">
        <v>56</v>
      </c>
      <c r="B11" s="30"/>
      <c r="D11" s="18">
        <v>138070601</v>
      </c>
      <c r="E11" s="12"/>
      <c r="F11" s="18">
        <v>4581344569</v>
      </c>
    </row>
    <row r="15" spans="1:6" x14ac:dyDescent="0.2">
      <c r="D15" s="24"/>
      <c r="F15" s="24"/>
    </row>
    <row r="18" spans="4:6" x14ac:dyDescent="0.2">
      <c r="D18" s="24"/>
      <c r="E18" s="24"/>
      <c r="F18" s="24"/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38"/>
  <sheetViews>
    <sheetView rightToLeft="1" workbookViewId="0">
      <selection activeCell="S12" sqref="S12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8.85546875" bestFit="1" customWidth="1"/>
    <col min="6" max="6" width="1.28515625" customWidth="1"/>
    <col min="7" max="7" width="15" bestFit="1" customWidth="1"/>
    <col min="8" max="8" width="1.28515625" customWidth="1"/>
    <col min="9" max="9" width="15" bestFit="1" customWidth="1"/>
    <col min="10" max="10" width="1.28515625" customWidth="1"/>
    <col min="11" max="11" width="13.5703125" bestFit="1" customWidth="1"/>
    <col min="12" max="12" width="1.28515625" customWidth="1"/>
    <col min="13" max="13" width="15.5703125" customWidth="1"/>
    <col min="14" max="14" width="1.28515625" customWidth="1"/>
    <col min="15" max="15" width="16" bestFit="1" customWidth="1"/>
    <col min="16" max="16" width="1.28515625" customWidth="1"/>
    <col min="17" max="17" width="14.7109375" bestFit="1" customWidth="1"/>
    <col min="18" max="18" width="1.28515625" customWidth="1"/>
    <col min="19" max="19" width="16" bestFit="1" customWidth="1"/>
    <col min="20" max="20" width="0.28515625" customWidth="1"/>
  </cols>
  <sheetData>
    <row r="1" spans="1:19" ht="29.1" customHeight="1" x14ac:dyDescent="0.2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</row>
    <row r="2" spans="1:19" ht="21.75" customHeight="1" x14ac:dyDescent="0.2">
      <c r="A2" s="33" t="s">
        <v>64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</row>
    <row r="3" spans="1:19" ht="21.75" customHeight="1" x14ac:dyDescent="0.2">
      <c r="A3" s="33" t="s">
        <v>2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</row>
    <row r="4" spans="1:19" ht="14.45" customHeight="1" x14ac:dyDescent="0.2"/>
    <row r="5" spans="1:19" ht="21" customHeight="1" x14ac:dyDescent="0.2">
      <c r="A5" s="34" t="s">
        <v>86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</row>
    <row r="6" spans="1:19" ht="21" customHeight="1" x14ac:dyDescent="0.2">
      <c r="A6" s="35" t="s">
        <v>57</v>
      </c>
      <c r="C6" s="35" t="s">
        <v>113</v>
      </c>
      <c r="D6" s="35"/>
      <c r="E6" s="35"/>
      <c r="F6" s="35"/>
      <c r="G6" s="35"/>
      <c r="I6" s="35" t="s">
        <v>83</v>
      </c>
      <c r="J6" s="35"/>
      <c r="K6" s="35"/>
      <c r="L6" s="35"/>
      <c r="M6" s="35"/>
      <c r="O6" s="35" t="s">
        <v>84</v>
      </c>
      <c r="P6" s="35"/>
      <c r="Q6" s="35"/>
      <c r="R6" s="35"/>
      <c r="S6" s="35"/>
    </row>
    <row r="7" spans="1:19" ht="47.25" customHeight="1" x14ac:dyDescent="0.2">
      <c r="A7" s="35"/>
      <c r="C7" s="10" t="s">
        <v>114</v>
      </c>
      <c r="D7" s="3"/>
      <c r="E7" s="10" t="s">
        <v>115</v>
      </c>
      <c r="F7" s="3"/>
      <c r="G7" s="10" t="s">
        <v>116</v>
      </c>
      <c r="I7" s="10" t="s">
        <v>117</v>
      </c>
      <c r="J7" s="3"/>
      <c r="K7" s="10" t="s">
        <v>118</v>
      </c>
      <c r="L7" s="3"/>
      <c r="M7" s="10" t="s">
        <v>119</v>
      </c>
      <c r="O7" s="10" t="s">
        <v>117</v>
      </c>
      <c r="P7" s="3"/>
      <c r="Q7" s="10" t="s">
        <v>118</v>
      </c>
      <c r="R7" s="3"/>
      <c r="S7" s="10" t="s">
        <v>119</v>
      </c>
    </row>
    <row r="8" spans="1:19" ht="21.75" customHeight="1" x14ac:dyDescent="0.2">
      <c r="A8" s="5" t="s">
        <v>46</v>
      </c>
      <c r="C8" s="20" t="s">
        <v>120</v>
      </c>
      <c r="D8" s="12"/>
      <c r="E8" s="11">
        <v>15503689</v>
      </c>
      <c r="F8" s="12"/>
      <c r="G8" s="11">
        <v>3000</v>
      </c>
      <c r="H8" s="12"/>
      <c r="I8" s="11">
        <v>0</v>
      </c>
      <c r="J8" s="12"/>
      <c r="K8" s="11">
        <v>0</v>
      </c>
      <c r="L8" s="12"/>
      <c r="M8" s="11">
        <v>0</v>
      </c>
      <c r="N8" s="12"/>
      <c r="O8" s="11">
        <v>46511067000</v>
      </c>
      <c r="P8" s="12"/>
      <c r="Q8" s="11">
        <v>0</v>
      </c>
      <c r="R8" s="12"/>
      <c r="S8" s="11">
        <v>46511067000</v>
      </c>
    </row>
    <row r="9" spans="1:19" ht="21.75" customHeight="1" x14ac:dyDescent="0.2">
      <c r="A9" s="6" t="s">
        <v>26</v>
      </c>
      <c r="C9" s="21" t="s">
        <v>121</v>
      </c>
      <c r="D9" s="12"/>
      <c r="E9" s="14">
        <v>22388235</v>
      </c>
      <c r="F9" s="12"/>
      <c r="G9" s="14">
        <v>850</v>
      </c>
      <c r="H9" s="12"/>
      <c r="I9" s="14">
        <v>0</v>
      </c>
      <c r="J9" s="12"/>
      <c r="K9" s="14">
        <v>0</v>
      </c>
      <c r="L9" s="12"/>
      <c r="M9" s="14">
        <v>0</v>
      </c>
      <c r="N9" s="12"/>
      <c r="O9" s="14">
        <v>19029999750</v>
      </c>
      <c r="P9" s="12"/>
      <c r="Q9" s="14">
        <v>0</v>
      </c>
      <c r="R9" s="12"/>
      <c r="S9" s="14">
        <v>19029999750</v>
      </c>
    </row>
    <row r="10" spans="1:19" ht="21.75" customHeight="1" x14ac:dyDescent="0.2">
      <c r="A10" s="6" t="s">
        <v>19</v>
      </c>
      <c r="C10" s="21" t="s">
        <v>122</v>
      </c>
      <c r="D10" s="12"/>
      <c r="E10" s="14">
        <v>55360262</v>
      </c>
      <c r="F10" s="12"/>
      <c r="G10" s="14">
        <v>126</v>
      </c>
      <c r="H10" s="12"/>
      <c r="I10" s="14">
        <v>0</v>
      </c>
      <c r="J10" s="12"/>
      <c r="K10" s="14">
        <v>0</v>
      </c>
      <c r="L10" s="12"/>
      <c r="M10" s="14">
        <v>0</v>
      </c>
      <c r="N10" s="12"/>
      <c r="O10" s="14">
        <v>6975393012</v>
      </c>
      <c r="P10" s="12"/>
      <c r="Q10" s="14">
        <v>0</v>
      </c>
      <c r="R10" s="12"/>
      <c r="S10" s="14">
        <v>6975393012</v>
      </c>
    </row>
    <row r="11" spans="1:19" ht="21.75" customHeight="1" x14ac:dyDescent="0.2">
      <c r="A11" s="6" t="s">
        <v>34</v>
      </c>
      <c r="C11" s="21" t="s">
        <v>122</v>
      </c>
      <c r="D11" s="12"/>
      <c r="E11" s="14">
        <v>19882424</v>
      </c>
      <c r="F11" s="12"/>
      <c r="G11" s="14">
        <v>1840</v>
      </c>
      <c r="H11" s="12"/>
      <c r="I11" s="14">
        <v>0</v>
      </c>
      <c r="J11" s="12"/>
      <c r="K11" s="14">
        <v>0</v>
      </c>
      <c r="L11" s="12"/>
      <c r="M11" s="14">
        <v>0</v>
      </c>
      <c r="N11" s="12"/>
      <c r="O11" s="14">
        <v>36583660160</v>
      </c>
      <c r="P11" s="12"/>
      <c r="Q11" s="14">
        <v>0</v>
      </c>
      <c r="R11" s="12"/>
      <c r="S11" s="14">
        <v>36583660160</v>
      </c>
    </row>
    <row r="12" spans="1:19" ht="21.75" customHeight="1" x14ac:dyDescent="0.2">
      <c r="A12" s="6" t="s">
        <v>45</v>
      </c>
      <c r="C12" s="21" t="s">
        <v>123</v>
      </c>
      <c r="D12" s="12"/>
      <c r="E12" s="14">
        <v>52913910</v>
      </c>
      <c r="F12" s="12"/>
      <c r="G12" s="14">
        <v>450</v>
      </c>
      <c r="H12" s="12"/>
      <c r="I12" s="14">
        <v>14070289050</v>
      </c>
      <c r="J12" s="12"/>
      <c r="K12" s="14">
        <v>0</v>
      </c>
      <c r="L12" s="12"/>
      <c r="M12" s="14">
        <f>I12-K12</f>
        <v>14070289050</v>
      </c>
      <c r="N12" s="12"/>
      <c r="O12" s="14">
        <f>23811259500+I12</f>
        <v>37881548550</v>
      </c>
      <c r="P12" s="12"/>
      <c r="Q12" s="14">
        <v>0</v>
      </c>
      <c r="R12" s="12"/>
      <c r="S12" s="14">
        <f>O12-Q12</f>
        <v>37881548550</v>
      </c>
    </row>
    <row r="13" spans="1:19" ht="21.75" customHeight="1" x14ac:dyDescent="0.2">
      <c r="A13" s="6" t="s">
        <v>43</v>
      </c>
      <c r="C13" s="21" t="s">
        <v>123</v>
      </c>
      <c r="D13" s="12"/>
      <c r="E13" s="14">
        <v>113063058</v>
      </c>
      <c r="F13" s="12"/>
      <c r="G13" s="14">
        <v>250</v>
      </c>
      <c r="H13" s="12"/>
      <c r="I13" s="14">
        <v>0</v>
      </c>
      <c r="J13" s="12"/>
      <c r="K13" s="14">
        <v>0</v>
      </c>
      <c r="L13" s="12"/>
      <c r="M13" s="14">
        <v>0</v>
      </c>
      <c r="N13" s="12"/>
      <c r="O13" s="14">
        <v>28265764500</v>
      </c>
      <c r="P13" s="12"/>
      <c r="Q13" s="14">
        <v>0</v>
      </c>
      <c r="R13" s="12"/>
      <c r="S13" s="14">
        <v>28265764500</v>
      </c>
    </row>
    <row r="14" spans="1:19" ht="21.75" customHeight="1" x14ac:dyDescent="0.2">
      <c r="A14" s="6" t="s">
        <v>28</v>
      </c>
      <c r="C14" s="21" t="s">
        <v>122</v>
      </c>
      <c r="D14" s="12"/>
      <c r="E14" s="14">
        <v>27652778</v>
      </c>
      <c r="F14" s="12"/>
      <c r="G14" s="14">
        <v>930</v>
      </c>
      <c r="H14" s="12"/>
      <c r="I14" s="14">
        <v>0</v>
      </c>
      <c r="J14" s="12"/>
      <c r="K14" s="14">
        <v>0</v>
      </c>
      <c r="L14" s="12"/>
      <c r="M14" s="14">
        <v>0</v>
      </c>
      <c r="N14" s="12"/>
      <c r="O14" s="14">
        <v>25717083540</v>
      </c>
      <c r="P14" s="12"/>
      <c r="Q14" s="14">
        <v>1015148034</v>
      </c>
      <c r="R14" s="12"/>
      <c r="S14" s="14">
        <v>24701935506</v>
      </c>
    </row>
    <row r="15" spans="1:19" ht="21.75" customHeight="1" x14ac:dyDescent="0.2">
      <c r="A15" s="6" t="s">
        <v>27</v>
      </c>
      <c r="C15" s="21" t="s">
        <v>124</v>
      </c>
      <c r="D15" s="12"/>
      <c r="E15" s="14">
        <v>8528624</v>
      </c>
      <c r="F15" s="12"/>
      <c r="G15" s="14">
        <v>940</v>
      </c>
      <c r="H15" s="12"/>
      <c r="I15" s="14">
        <v>0</v>
      </c>
      <c r="J15" s="12"/>
      <c r="K15" s="14">
        <v>0</v>
      </c>
      <c r="L15" s="12"/>
      <c r="M15" s="14">
        <v>0</v>
      </c>
      <c r="N15" s="12"/>
      <c r="O15" s="14">
        <v>8016906560</v>
      </c>
      <c r="P15" s="12"/>
      <c r="Q15" s="14">
        <v>166682833</v>
      </c>
      <c r="R15" s="12"/>
      <c r="S15" s="14">
        <v>7850223727</v>
      </c>
    </row>
    <row r="16" spans="1:19" ht="21.75" customHeight="1" x14ac:dyDescent="0.2">
      <c r="A16" s="6" t="s">
        <v>38</v>
      </c>
      <c r="C16" s="21" t="s">
        <v>125</v>
      </c>
      <c r="D16" s="12"/>
      <c r="E16" s="14">
        <v>1590000</v>
      </c>
      <c r="F16" s="12"/>
      <c r="G16" s="14">
        <v>28874</v>
      </c>
      <c r="H16" s="12"/>
      <c r="I16" s="14">
        <v>0</v>
      </c>
      <c r="J16" s="12"/>
      <c r="K16" s="14">
        <v>0</v>
      </c>
      <c r="L16" s="12"/>
      <c r="M16" s="14">
        <v>0</v>
      </c>
      <c r="N16" s="12"/>
      <c r="O16" s="14">
        <v>45909660000</v>
      </c>
      <c r="P16" s="12"/>
      <c r="Q16" s="14">
        <v>0</v>
      </c>
      <c r="R16" s="12"/>
      <c r="S16" s="14">
        <v>45909660000</v>
      </c>
    </row>
    <row r="17" spans="1:19" ht="21.75" customHeight="1" x14ac:dyDescent="0.2">
      <c r="A17" s="6" t="s">
        <v>20</v>
      </c>
      <c r="C17" s="21" t="s">
        <v>122</v>
      </c>
      <c r="D17" s="12"/>
      <c r="E17" s="14">
        <v>96203778</v>
      </c>
      <c r="F17" s="12"/>
      <c r="G17" s="14">
        <v>740</v>
      </c>
      <c r="H17" s="12"/>
      <c r="I17" s="14">
        <v>0</v>
      </c>
      <c r="J17" s="12"/>
      <c r="K17" s="14">
        <v>0</v>
      </c>
      <c r="L17" s="12"/>
      <c r="M17" s="14">
        <v>0</v>
      </c>
      <c r="N17" s="12"/>
      <c r="O17" s="14">
        <v>71190795720</v>
      </c>
      <c r="P17" s="12"/>
      <c r="Q17" s="14">
        <v>0</v>
      </c>
      <c r="R17" s="12"/>
      <c r="S17" s="14">
        <v>71190795720</v>
      </c>
    </row>
    <row r="18" spans="1:19" ht="21.75" customHeight="1" x14ac:dyDescent="0.2">
      <c r="A18" s="6" t="s">
        <v>41</v>
      </c>
      <c r="C18" s="21" t="s">
        <v>126</v>
      </c>
      <c r="D18" s="12"/>
      <c r="E18" s="14">
        <v>267052810</v>
      </c>
      <c r="F18" s="12"/>
      <c r="G18" s="14">
        <v>55</v>
      </c>
      <c r="H18" s="12"/>
      <c r="I18" s="14">
        <v>0</v>
      </c>
      <c r="J18" s="12"/>
      <c r="K18" s="14">
        <v>0</v>
      </c>
      <c r="L18" s="12"/>
      <c r="M18" s="14">
        <v>0</v>
      </c>
      <c r="N18" s="12"/>
      <c r="O18" s="14">
        <v>14687904550</v>
      </c>
      <c r="P18" s="12"/>
      <c r="Q18" s="14">
        <v>0</v>
      </c>
      <c r="R18" s="12"/>
      <c r="S18" s="14">
        <v>14687904550</v>
      </c>
    </row>
    <row r="19" spans="1:19" ht="21.75" customHeight="1" x14ac:dyDescent="0.2">
      <c r="A19" s="6" t="s">
        <v>37</v>
      </c>
      <c r="C19" s="21" t="s">
        <v>127</v>
      </c>
      <c r="D19" s="12"/>
      <c r="E19" s="14">
        <v>2535127</v>
      </c>
      <c r="F19" s="12"/>
      <c r="G19" s="14">
        <v>27400</v>
      </c>
      <c r="H19" s="12"/>
      <c r="I19" s="14">
        <v>0</v>
      </c>
      <c r="J19" s="12"/>
      <c r="K19" s="14">
        <v>0</v>
      </c>
      <c r="L19" s="12"/>
      <c r="M19" s="14">
        <v>0</v>
      </c>
      <c r="N19" s="12"/>
      <c r="O19" s="14">
        <v>69462479800</v>
      </c>
      <c r="P19" s="12"/>
      <c r="Q19" s="14">
        <v>0</v>
      </c>
      <c r="R19" s="12"/>
      <c r="S19" s="14">
        <v>69462479800</v>
      </c>
    </row>
    <row r="20" spans="1:19" ht="21.75" customHeight="1" x14ac:dyDescent="0.2">
      <c r="A20" s="6" t="s">
        <v>29</v>
      </c>
      <c r="C20" s="21" t="s">
        <v>121</v>
      </c>
      <c r="D20" s="12"/>
      <c r="E20" s="14">
        <v>13340211</v>
      </c>
      <c r="F20" s="12"/>
      <c r="G20" s="14">
        <v>800</v>
      </c>
      <c r="H20" s="12"/>
      <c r="I20" s="14">
        <v>0</v>
      </c>
      <c r="J20" s="12"/>
      <c r="K20" s="14">
        <v>0</v>
      </c>
      <c r="L20" s="12"/>
      <c r="M20" s="14">
        <v>0</v>
      </c>
      <c r="N20" s="12"/>
      <c r="O20" s="14">
        <v>10672168800</v>
      </c>
      <c r="P20" s="12"/>
      <c r="Q20" s="14">
        <v>394222594</v>
      </c>
      <c r="R20" s="12"/>
      <c r="S20" s="14">
        <v>10277946206</v>
      </c>
    </row>
    <row r="21" spans="1:19" ht="21.75" customHeight="1" x14ac:dyDescent="0.2">
      <c r="A21" s="6" t="s">
        <v>44</v>
      </c>
      <c r="C21" s="21" t="s">
        <v>128</v>
      </c>
      <c r="D21" s="12"/>
      <c r="E21" s="14">
        <v>14185143</v>
      </c>
      <c r="F21" s="12"/>
      <c r="G21" s="14">
        <v>1910</v>
      </c>
      <c r="H21" s="12"/>
      <c r="I21" s="14">
        <v>0</v>
      </c>
      <c r="J21" s="12"/>
      <c r="K21" s="14">
        <v>0</v>
      </c>
      <c r="L21" s="12"/>
      <c r="M21" s="14">
        <v>0</v>
      </c>
      <c r="N21" s="12"/>
      <c r="O21" s="14">
        <v>27093623130</v>
      </c>
      <c r="P21" s="12"/>
      <c r="Q21" s="14">
        <v>438171803</v>
      </c>
      <c r="R21" s="12"/>
      <c r="S21" s="14">
        <v>26655451327</v>
      </c>
    </row>
    <row r="22" spans="1:19" ht="21.75" customHeight="1" x14ac:dyDescent="0.2">
      <c r="A22" s="6" t="s">
        <v>48</v>
      </c>
      <c r="C22" s="21" t="s">
        <v>123</v>
      </c>
      <c r="D22" s="12"/>
      <c r="E22" s="14">
        <v>37252222</v>
      </c>
      <c r="F22" s="12"/>
      <c r="G22" s="14">
        <v>350</v>
      </c>
      <c r="H22" s="12"/>
      <c r="I22" s="14">
        <v>0</v>
      </c>
      <c r="J22" s="12"/>
      <c r="K22" s="14">
        <v>0</v>
      </c>
      <c r="L22" s="12"/>
      <c r="M22" s="14">
        <v>0</v>
      </c>
      <c r="N22" s="12"/>
      <c r="O22" s="14">
        <v>13038277700</v>
      </c>
      <c r="P22" s="12"/>
      <c r="Q22" s="14">
        <v>514668857</v>
      </c>
      <c r="R22" s="12"/>
      <c r="S22" s="14">
        <v>12523608843</v>
      </c>
    </row>
    <row r="23" spans="1:19" ht="21.75" customHeight="1" x14ac:dyDescent="0.2">
      <c r="A23" s="6" t="s">
        <v>25</v>
      </c>
      <c r="C23" s="21" t="s">
        <v>121</v>
      </c>
      <c r="D23" s="12"/>
      <c r="E23" s="14">
        <v>92056591</v>
      </c>
      <c r="F23" s="12"/>
      <c r="G23" s="14">
        <v>1110</v>
      </c>
      <c r="H23" s="12"/>
      <c r="I23" s="14">
        <v>0</v>
      </c>
      <c r="J23" s="12"/>
      <c r="K23" s="14">
        <v>0</v>
      </c>
      <c r="L23" s="12"/>
      <c r="M23" s="14">
        <v>0</v>
      </c>
      <c r="N23" s="12"/>
      <c r="O23" s="14">
        <v>102182816010</v>
      </c>
      <c r="P23" s="12"/>
      <c r="Q23" s="14">
        <v>0</v>
      </c>
      <c r="R23" s="12"/>
      <c r="S23" s="14">
        <v>102182816010</v>
      </c>
    </row>
    <row r="24" spans="1:19" ht="21.75" customHeight="1" x14ac:dyDescent="0.2">
      <c r="A24" s="6" t="s">
        <v>21</v>
      </c>
      <c r="C24" s="21" t="s">
        <v>129</v>
      </c>
      <c r="D24" s="12"/>
      <c r="E24" s="14">
        <v>48150989</v>
      </c>
      <c r="F24" s="12"/>
      <c r="G24" s="14">
        <v>1189</v>
      </c>
      <c r="H24" s="12"/>
      <c r="I24" s="14">
        <v>0</v>
      </c>
      <c r="J24" s="12"/>
      <c r="K24" s="14">
        <v>0</v>
      </c>
      <c r="L24" s="12"/>
      <c r="M24" s="14">
        <v>0</v>
      </c>
      <c r="N24" s="12"/>
      <c r="O24" s="14">
        <v>57251525921</v>
      </c>
      <c r="P24" s="12"/>
      <c r="Q24" s="14">
        <v>2187475957</v>
      </c>
      <c r="R24" s="12"/>
      <c r="S24" s="14">
        <v>55064049964</v>
      </c>
    </row>
    <row r="25" spans="1:19" ht="21.75" customHeight="1" x14ac:dyDescent="0.2">
      <c r="A25" s="6" t="s">
        <v>39</v>
      </c>
      <c r="C25" s="21" t="s">
        <v>130</v>
      </c>
      <c r="D25" s="12"/>
      <c r="E25" s="14">
        <v>58840073</v>
      </c>
      <c r="F25" s="12"/>
      <c r="G25" s="14">
        <v>310</v>
      </c>
      <c r="H25" s="12"/>
      <c r="I25" s="14">
        <v>0</v>
      </c>
      <c r="J25" s="12"/>
      <c r="K25" s="14">
        <v>0</v>
      </c>
      <c r="L25" s="12"/>
      <c r="M25" s="14">
        <v>0</v>
      </c>
      <c r="N25" s="12"/>
      <c r="O25" s="14">
        <v>18240422630</v>
      </c>
      <c r="P25" s="12"/>
      <c r="Q25" s="14">
        <v>24952699</v>
      </c>
      <c r="R25" s="12"/>
      <c r="S25" s="14">
        <v>18215469931</v>
      </c>
    </row>
    <row r="26" spans="1:19" ht="21.75" customHeight="1" x14ac:dyDescent="0.2">
      <c r="A26" s="6" t="s">
        <v>40</v>
      </c>
      <c r="C26" s="21" t="s">
        <v>123</v>
      </c>
      <c r="D26" s="12"/>
      <c r="E26" s="14">
        <v>14456055</v>
      </c>
      <c r="F26" s="12"/>
      <c r="G26" s="14">
        <v>1700</v>
      </c>
      <c r="H26" s="12"/>
      <c r="I26" s="14">
        <v>0</v>
      </c>
      <c r="J26" s="12"/>
      <c r="K26" s="14">
        <v>0</v>
      </c>
      <c r="L26" s="12"/>
      <c r="M26" s="14">
        <v>0</v>
      </c>
      <c r="N26" s="12"/>
      <c r="O26" s="14">
        <v>24575293500</v>
      </c>
      <c r="P26" s="12"/>
      <c r="Q26" s="14">
        <v>750639775</v>
      </c>
      <c r="R26" s="12"/>
      <c r="S26" s="14">
        <v>23824653725</v>
      </c>
    </row>
    <row r="27" spans="1:19" ht="21.75" customHeight="1" x14ac:dyDescent="0.2">
      <c r="A27" s="6" t="s">
        <v>22</v>
      </c>
      <c r="C27" s="21" t="s">
        <v>131</v>
      </c>
      <c r="D27" s="12"/>
      <c r="E27" s="14">
        <v>399101</v>
      </c>
      <c r="F27" s="12"/>
      <c r="G27" s="14">
        <v>5800</v>
      </c>
      <c r="H27" s="12"/>
      <c r="I27" s="14">
        <v>0</v>
      </c>
      <c r="J27" s="12"/>
      <c r="K27" s="14">
        <v>0</v>
      </c>
      <c r="L27" s="12"/>
      <c r="M27" s="14">
        <v>0</v>
      </c>
      <c r="N27" s="12"/>
      <c r="O27" s="14">
        <v>2314785800</v>
      </c>
      <c r="P27" s="12"/>
      <c r="Q27" s="14">
        <v>54192310</v>
      </c>
      <c r="R27" s="12"/>
      <c r="S27" s="14">
        <v>2260593490</v>
      </c>
    </row>
    <row r="28" spans="1:19" ht="21.75" customHeight="1" x14ac:dyDescent="0.2">
      <c r="A28" s="6" t="s">
        <v>49</v>
      </c>
      <c r="C28" s="21" t="s">
        <v>132</v>
      </c>
      <c r="D28" s="12"/>
      <c r="E28" s="14">
        <v>15705173</v>
      </c>
      <c r="F28" s="12"/>
      <c r="G28" s="14">
        <v>650</v>
      </c>
      <c r="H28" s="12"/>
      <c r="I28" s="14">
        <v>0</v>
      </c>
      <c r="J28" s="12"/>
      <c r="K28" s="14">
        <v>0</v>
      </c>
      <c r="L28" s="12"/>
      <c r="M28" s="14">
        <v>0</v>
      </c>
      <c r="N28" s="12"/>
      <c r="O28" s="14">
        <v>10208362450</v>
      </c>
      <c r="P28" s="12"/>
      <c r="Q28" s="14">
        <v>338025247</v>
      </c>
      <c r="R28" s="12"/>
      <c r="S28" s="14">
        <v>9870337203</v>
      </c>
    </row>
    <row r="29" spans="1:19" ht="21.75" customHeight="1" x14ac:dyDescent="0.2">
      <c r="A29" s="6" t="s">
        <v>24</v>
      </c>
      <c r="C29" s="21" t="s">
        <v>129</v>
      </c>
      <c r="D29" s="12"/>
      <c r="E29" s="14">
        <v>8614506</v>
      </c>
      <c r="F29" s="12"/>
      <c r="G29" s="14">
        <v>3850</v>
      </c>
      <c r="H29" s="12"/>
      <c r="I29" s="14">
        <v>0</v>
      </c>
      <c r="J29" s="12"/>
      <c r="K29" s="14">
        <v>0</v>
      </c>
      <c r="L29" s="12"/>
      <c r="M29" s="14">
        <v>0</v>
      </c>
      <c r="N29" s="12"/>
      <c r="O29" s="14">
        <f>33165848100-2833</f>
        <v>33165845267</v>
      </c>
      <c r="P29" s="12"/>
      <c r="Q29" s="14">
        <v>0</v>
      </c>
      <c r="R29" s="12"/>
      <c r="S29" s="14">
        <f>O29-Q29</f>
        <v>33165845267</v>
      </c>
    </row>
    <row r="30" spans="1:19" ht="21.75" customHeight="1" x14ac:dyDescent="0.2">
      <c r="A30" s="6" t="s">
        <v>93</v>
      </c>
      <c r="C30" s="21" t="s">
        <v>124</v>
      </c>
      <c r="D30" s="12"/>
      <c r="E30" s="14">
        <v>700000</v>
      </c>
      <c r="F30" s="12"/>
      <c r="G30" s="14">
        <v>1100</v>
      </c>
      <c r="H30" s="12"/>
      <c r="I30" s="14">
        <v>0</v>
      </c>
      <c r="J30" s="12"/>
      <c r="K30" s="14">
        <v>0</v>
      </c>
      <c r="L30" s="12"/>
      <c r="M30" s="14">
        <v>0</v>
      </c>
      <c r="N30" s="12"/>
      <c r="O30" s="14">
        <v>770000000</v>
      </c>
      <c r="P30" s="12"/>
      <c r="Q30" s="14">
        <v>6277174</v>
      </c>
      <c r="R30" s="12"/>
      <c r="S30" s="14">
        <f>O30-Q30</f>
        <v>763722826</v>
      </c>
    </row>
    <row r="31" spans="1:19" ht="21.75" customHeight="1" x14ac:dyDescent="0.2">
      <c r="A31" s="6" t="s">
        <v>50</v>
      </c>
      <c r="C31" s="21" t="s">
        <v>133</v>
      </c>
      <c r="D31" s="12"/>
      <c r="E31" s="14">
        <v>125000</v>
      </c>
      <c r="F31" s="12"/>
      <c r="G31" s="14">
        <v>2050</v>
      </c>
      <c r="H31" s="12"/>
      <c r="I31" s="14">
        <v>0</v>
      </c>
      <c r="J31" s="12"/>
      <c r="K31" s="14">
        <v>0</v>
      </c>
      <c r="L31" s="12"/>
      <c r="M31" s="14">
        <v>0</v>
      </c>
      <c r="N31" s="12"/>
      <c r="O31" s="14">
        <v>256250000</v>
      </c>
      <c r="P31" s="12"/>
      <c r="Q31" s="14">
        <v>6833333</v>
      </c>
      <c r="R31" s="12"/>
      <c r="S31" s="14">
        <v>249416667</v>
      </c>
    </row>
    <row r="32" spans="1:19" ht="21.75" customHeight="1" x14ac:dyDescent="0.2">
      <c r="A32" s="6" t="s">
        <v>52</v>
      </c>
      <c r="C32" s="21" t="s">
        <v>131</v>
      </c>
      <c r="D32" s="12"/>
      <c r="E32" s="14">
        <v>219000</v>
      </c>
      <c r="F32" s="12"/>
      <c r="G32" s="14">
        <v>1177</v>
      </c>
      <c r="H32" s="12"/>
      <c r="I32" s="14">
        <v>0</v>
      </c>
      <c r="J32" s="12"/>
      <c r="K32" s="14">
        <v>0</v>
      </c>
      <c r="L32" s="12"/>
      <c r="M32" s="14">
        <v>0</v>
      </c>
      <c r="N32" s="12"/>
      <c r="O32" s="14">
        <v>257763000</v>
      </c>
      <c r="P32" s="12"/>
      <c r="Q32" s="14">
        <v>0</v>
      </c>
      <c r="R32" s="12"/>
      <c r="S32" s="14">
        <v>257763000</v>
      </c>
    </row>
    <row r="33" spans="1:19" ht="21.75" customHeight="1" x14ac:dyDescent="0.2">
      <c r="A33" s="7" t="s">
        <v>30</v>
      </c>
      <c r="C33" s="43" t="s">
        <v>123</v>
      </c>
      <c r="D33" s="12"/>
      <c r="E33" s="42">
        <v>585000</v>
      </c>
      <c r="F33" s="12"/>
      <c r="G33" s="42">
        <v>414</v>
      </c>
      <c r="H33" s="12"/>
      <c r="I33" s="16">
        <v>0</v>
      </c>
      <c r="J33" s="12"/>
      <c r="K33" s="16">
        <v>0</v>
      </c>
      <c r="L33" s="12"/>
      <c r="M33" s="16">
        <v>0</v>
      </c>
      <c r="N33" s="12"/>
      <c r="O33" s="16">
        <v>242190000</v>
      </c>
      <c r="P33" s="12"/>
      <c r="Q33" s="16">
        <v>8483853</v>
      </c>
      <c r="R33" s="12"/>
      <c r="S33" s="16">
        <v>233706147</v>
      </c>
    </row>
    <row r="34" spans="1:19" ht="21.75" customHeight="1" x14ac:dyDescent="0.2">
      <c r="A34" s="9" t="s">
        <v>56</v>
      </c>
      <c r="C34" s="42"/>
      <c r="D34" s="44"/>
      <c r="E34" s="42"/>
      <c r="F34" s="44"/>
      <c r="G34" s="42"/>
      <c r="H34" s="12"/>
      <c r="I34" s="18">
        <f>SUM(I8:I33)</f>
        <v>14070289050</v>
      </c>
      <c r="J34" s="12"/>
      <c r="K34" s="18">
        <f>SUM(K8:K33)</f>
        <v>0</v>
      </c>
      <c r="L34" s="12"/>
      <c r="M34" s="18">
        <f>SUM(M8:M33)</f>
        <v>14070289050</v>
      </c>
      <c r="N34" s="12"/>
      <c r="O34" s="18">
        <f>SUM(O8:O33)</f>
        <v>710501587350</v>
      </c>
      <c r="P34" s="12"/>
      <c r="Q34" s="18">
        <f>SUM(Q8:Q33)</f>
        <v>5905774469</v>
      </c>
      <c r="R34" s="12"/>
      <c r="S34" s="18">
        <f>SUM(S8:S33)</f>
        <v>704595812881</v>
      </c>
    </row>
    <row r="35" spans="1:19" x14ac:dyDescent="0.2">
      <c r="C35" s="39"/>
      <c r="D35" s="39"/>
      <c r="E35" s="39"/>
      <c r="F35" s="39"/>
      <c r="G35" s="39"/>
    </row>
    <row r="36" spans="1:19" x14ac:dyDescent="0.2">
      <c r="O36" s="24"/>
      <c r="Q36" s="24"/>
      <c r="S36" s="24"/>
    </row>
    <row r="37" spans="1:19" x14ac:dyDescent="0.2">
      <c r="I37" s="24"/>
      <c r="K37" s="24"/>
      <c r="O37" s="24"/>
    </row>
    <row r="38" spans="1:19" x14ac:dyDescent="0.2">
      <c r="O38" s="24"/>
      <c r="S38" s="24"/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S15"/>
  <sheetViews>
    <sheetView rightToLeft="1" workbookViewId="0">
      <selection activeCell="A8" sqref="A8:A9"/>
    </sheetView>
  </sheetViews>
  <sheetFormatPr defaultRowHeight="12.75" x14ac:dyDescent="0.2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  <col min="18" max="18" width="10.140625" bestFit="1" customWidth="1"/>
  </cols>
  <sheetData>
    <row r="1" spans="1:19" ht="29.1" customHeight="1" x14ac:dyDescent="0.2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</row>
    <row r="2" spans="1:19" ht="21.75" customHeight="1" x14ac:dyDescent="0.2">
      <c r="A2" s="33" t="s">
        <v>64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</row>
    <row r="3" spans="1:19" ht="21.75" customHeight="1" x14ac:dyDescent="0.2">
      <c r="A3" s="33" t="s">
        <v>2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</row>
    <row r="4" spans="1:19" ht="14.45" customHeight="1" x14ac:dyDescent="0.2"/>
    <row r="5" spans="1:19" ht="14.45" customHeight="1" x14ac:dyDescent="0.2">
      <c r="A5" s="34" t="s">
        <v>136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</row>
    <row r="6" spans="1:19" ht="14.45" customHeight="1" x14ac:dyDescent="0.2">
      <c r="A6" s="35" t="s">
        <v>67</v>
      </c>
      <c r="C6" s="35" t="s">
        <v>83</v>
      </c>
      <c r="D6" s="35"/>
      <c r="E6" s="35"/>
      <c r="F6" s="35"/>
      <c r="G6" s="35"/>
      <c r="I6" s="35" t="s">
        <v>84</v>
      </c>
      <c r="J6" s="35"/>
      <c r="K6" s="35"/>
      <c r="L6" s="35"/>
      <c r="M6" s="35"/>
    </row>
    <row r="7" spans="1:19" ht="29.1" customHeight="1" x14ac:dyDescent="0.2">
      <c r="A7" s="35"/>
      <c r="C7" s="10" t="s">
        <v>134</v>
      </c>
      <c r="D7" s="3"/>
      <c r="E7" s="10" t="s">
        <v>118</v>
      </c>
      <c r="F7" s="3"/>
      <c r="G7" s="10" t="s">
        <v>135</v>
      </c>
      <c r="I7" s="10" t="s">
        <v>134</v>
      </c>
      <c r="J7" s="3"/>
      <c r="K7" s="10" t="s">
        <v>118</v>
      </c>
      <c r="L7" s="3"/>
      <c r="M7" s="10" t="s">
        <v>135</v>
      </c>
      <c r="R7" s="39"/>
      <c r="S7" s="39"/>
    </row>
    <row r="8" spans="1:19" ht="21.75" customHeight="1" x14ac:dyDescent="0.2">
      <c r="A8" s="48" t="s">
        <v>145</v>
      </c>
      <c r="B8" s="12"/>
      <c r="C8" s="14">
        <v>7799197</v>
      </c>
      <c r="D8" s="12"/>
      <c r="E8" s="14"/>
      <c r="F8" s="12"/>
      <c r="G8" s="14">
        <v>7799197</v>
      </c>
      <c r="H8" s="12"/>
      <c r="I8" s="14">
        <v>42803943</v>
      </c>
      <c r="J8" s="12"/>
      <c r="K8" s="14">
        <v>3231</v>
      </c>
      <c r="L8" s="12"/>
      <c r="M8" s="14">
        <f>I8-K8</f>
        <v>42800712</v>
      </c>
      <c r="R8" s="39"/>
      <c r="S8" s="39"/>
    </row>
    <row r="9" spans="1:19" ht="21.75" customHeight="1" x14ac:dyDescent="0.2">
      <c r="A9" s="49" t="s">
        <v>146</v>
      </c>
      <c r="B9" s="12"/>
      <c r="C9" s="16">
        <v>1737755</v>
      </c>
      <c r="D9" s="12"/>
      <c r="E9" s="16">
        <v>0</v>
      </c>
      <c r="F9" s="12"/>
      <c r="G9" s="16">
        <v>1737755</v>
      </c>
      <c r="H9" s="12"/>
      <c r="I9" s="16">
        <v>1753732</v>
      </c>
      <c r="J9" s="12"/>
      <c r="K9" s="16">
        <v>0</v>
      </c>
      <c r="L9" s="12"/>
      <c r="M9" s="16">
        <v>1753732</v>
      </c>
      <c r="R9" s="39"/>
      <c r="S9" s="39"/>
    </row>
    <row r="10" spans="1:19" ht="21.75" customHeight="1" x14ac:dyDescent="0.2">
      <c r="A10" s="9" t="s">
        <v>56</v>
      </c>
      <c r="B10" s="12"/>
      <c r="C10" s="18">
        <f>SUM(C8:C9)</f>
        <v>9536952</v>
      </c>
      <c r="D10" s="12"/>
      <c r="E10" s="18">
        <v>0</v>
      </c>
      <c r="F10" s="12"/>
      <c r="G10" s="18">
        <f>SUM(G8:G9)</f>
        <v>9536952</v>
      </c>
      <c r="H10" s="12"/>
      <c r="I10" s="18">
        <f>SUM(I8:I9)</f>
        <v>44557675</v>
      </c>
      <c r="J10" s="12"/>
      <c r="K10" s="18">
        <f>SUM(K8:K9)</f>
        <v>3231</v>
      </c>
      <c r="L10" s="12"/>
      <c r="M10" s="18">
        <f>SUM(M8:M9)</f>
        <v>44554444</v>
      </c>
      <c r="R10" s="42"/>
      <c r="S10" s="39"/>
    </row>
    <row r="11" spans="1:19" ht="18.75" x14ac:dyDescent="0.2">
      <c r="R11" s="42"/>
      <c r="S11" s="39"/>
    </row>
    <row r="12" spans="1:19" x14ac:dyDescent="0.2">
      <c r="R12" s="39"/>
      <c r="S12" s="39"/>
    </row>
    <row r="13" spans="1:19" x14ac:dyDescent="0.2">
      <c r="R13" s="39"/>
      <c r="S13" s="39"/>
    </row>
    <row r="14" spans="1:19" x14ac:dyDescent="0.2">
      <c r="I14" s="24"/>
    </row>
    <row r="15" spans="1:19" x14ac:dyDescent="0.2">
      <c r="I15" s="24"/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41"/>
  <sheetViews>
    <sheetView rightToLeft="1" workbookViewId="0">
      <selection activeCell="G36" sqref="G36"/>
    </sheetView>
  </sheetViews>
  <sheetFormatPr defaultRowHeight="12.75" x14ac:dyDescent="0.2"/>
  <cols>
    <col min="1" max="1" width="40.28515625" customWidth="1"/>
    <col min="2" max="2" width="1.28515625" customWidth="1"/>
    <col min="3" max="3" width="10.85546875" style="12" bestFit="1" customWidth="1"/>
    <col min="4" max="4" width="1.28515625" style="12" customWidth="1"/>
    <col min="5" max="5" width="16" style="12" bestFit="1" customWidth="1"/>
    <col min="6" max="6" width="1.28515625" style="12" customWidth="1"/>
    <col min="7" max="7" width="14.85546875" style="12" bestFit="1" customWidth="1"/>
    <col min="8" max="8" width="1.28515625" style="12" customWidth="1"/>
    <col min="9" max="9" width="15.140625" style="12" bestFit="1" customWidth="1"/>
    <col min="10" max="10" width="1.28515625" style="12" customWidth="1"/>
    <col min="11" max="11" width="12.140625" style="12" bestFit="1" customWidth="1"/>
    <col min="12" max="12" width="1.28515625" style="12" customWidth="1"/>
    <col min="13" max="13" width="17.85546875" style="12" bestFit="1" customWidth="1"/>
    <col min="14" max="14" width="1.28515625" style="12" customWidth="1"/>
    <col min="15" max="15" width="17.7109375" style="12" bestFit="1" customWidth="1"/>
    <col min="16" max="16" width="1.28515625" style="12" customWidth="1"/>
    <col min="17" max="17" width="14.28515625" style="12" customWidth="1"/>
    <col min="18" max="18" width="1.28515625" style="12" customWidth="1"/>
    <col min="19" max="19" width="0.28515625" customWidth="1"/>
  </cols>
  <sheetData>
    <row r="1" spans="1:18" ht="29.1" customHeight="1" x14ac:dyDescent="0.2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</row>
    <row r="2" spans="1:18" ht="21.75" customHeight="1" x14ac:dyDescent="0.2">
      <c r="A2" s="33" t="s">
        <v>64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</row>
    <row r="3" spans="1:18" ht="21.75" customHeight="1" x14ac:dyDescent="0.2">
      <c r="A3" s="33" t="s">
        <v>2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</row>
    <row r="4" spans="1:18" ht="14.45" customHeight="1" x14ac:dyDescent="0.2"/>
    <row r="5" spans="1:18" ht="21.75" customHeight="1" x14ac:dyDescent="0.2">
      <c r="A5" s="34" t="s">
        <v>137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</row>
    <row r="6" spans="1:18" ht="21.75" customHeight="1" x14ac:dyDescent="0.2">
      <c r="A6" s="35" t="s">
        <v>67</v>
      </c>
      <c r="C6" s="35" t="s">
        <v>83</v>
      </c>
      <c r="D6" s="35"/>
      <c r="E6" s="35"/>
      <c r="F6" s="35"/>
      <c r="G6" s="35"/>
      <c r="H6" s="35"/>
      <c r="I6" s="35"/>
      <c r="K6" s="35" t="s">
        <v>84</v>
      </c>
      <c r="L6" s="35"/>
      <c r="M6" s="35"/>
      <c r="N6" s="35"/>
      <c r="O6" s="35"/>
      <c r="P6" s="35"/>
      <c r="Q6" s="35"/>
      <c r="R6" s="35"/>
    </row>
    <row r="7" spans="1:18" ht="44.25" customHeight="1" x14ac:dyDescent="0.2">
      <c r="A7" s="35"/>
      <c r="C7" s="10" t="s">
        <v>12</v>
      </c>
      <c r="D7" s="23"/>
      <c r="E7" s="10" t="s">
        <v>138</v>
      </c>
      <c r="F7" s="23"/>
      <c r="G7" s="10" t="s">
        <v>139</v>
      </c>
      <c r="H7" s="23"/>
      <c r="I7" s="10" t="s">
        <v>140</v>
      </c>
      <c r="K7" s="10" t="s">
        <v>12</v>
      </c>
      <c r="L7" s="23"/>
      <c r="M7" s="10" t="s">
        <v>138</v>
      </c>
      <c r="N7" s="23"/>
      <c r="O7" s="10" t="s">
        <v>139</v>
      </c>
      <c r="P7" s="23"/>
      <c r="Q7" s="38" t="s">
        <v>140</v>
      </c>
      <c r="R7" s="38"/>
    </row>
    <row r="8" spans="1:18" ht="21.75" customHeight="1" x14ac:dyDescent="0.2">
      <c r="A8" s="5" t="s">
        <v>40</v>
      </c>
      <c r="C8" s="11">
        <v>14456055</v>
      </c>
      <c r="E8" s="11">
        <v>154679515117</v>
      </c>
      <c r="G8" s="11">
        <v>54996083370</v>
      </c>
      <c r="I8" s="11">
        <v>99683431747</v>
      </c>
      <c r="K8" s="11">
        <v>14456055</v>
      </c>
      <c r="M8" s="11">
        <v>154679515117</v>
      </c>
      <c r="O8" s="11">
        <v>54996083370</v>
      </c>
      <c r="Q8" s="32">
        <v>99683431747</v>
      </c>
      <c r="R8" s="32"/>
    </row>
    <row r="9" spans="1:18" ht="21.75" customHeight="1" x14ac:dyDescent="0.2">
      <c r="A9" s="6" t="s">
        <v>52</v>
      </c>
      <c r="C9" s="14">
        <v>0</v>
      </c>
      <c r="E9" s="14">
        <v>0</v>
      </c>
      <c r="G9" s="14">
        <v>0</v>
      </c>
      <c r="I9" s="14">
        <v>0</v>
      </c>
      <c r="K9" s="14">
        <v>219000</v>
      </c>
      <c r="M9" s="14">
        <v>6129601395</v>
      </c>
      <c r="O9" s="14">
        <v>5291854767</v>
      </c>
      <c r="Q9" s="27">
        <v>837746628</v>
      </c>
      <c r="R9" s="27"/>
    </row>
    <row r="10" spans="1:18" ht="21.75" customHeight="1" x14ac:dyDescent="0.2">
      <c r="A10" s="6" t="s">
        <v>89</v>
      </c>
      <c r="C10" s="14">
        <v>0</v>
      </c>
      <c r="E10" s="14">
        <v>0</v>
      </c>
      <c r="G10" s="14">
        <v>0</v>
      </c>
      <c r="I10" s="14">
        <v>0</v>
      </c>
      <c r="K10" s="14">
        <v>4388000</v>
      </c>
      <c r="M10" s="14">
        <v>38011125276</v>
      </c>
      <c r="O10" s="14">
        <v>32133116008</v>
      </c>
      <c r="Q10" s="27">
        <v>5878009268</v>
      </c>
      <c r="R10" s="27"/>
    </row>
    <row r="11" spans="1:18" ht="21.75" customHeight="1" x14ac:dyDescent="0.2">
      <c r="A11" s="6" t="s">
        <v>90</v>
      </c>
      <c r="C11" s="14">
        <v>0</v>
      </c>
      <c r="E11" s="14">
        <v>0</v>
      </c>
      <c r="G11" s="14">
        <v>0</v>
      </c>
      <c r="I11" s="14">
        <v>0</v>
      </c>
      <c r="K11" s="14">
        <v>15867048</v>
      </c>
      <c r="M11" s="14">
        <v>67720560864</v>
      </c>
      <c r="O11" s="14">
        <v>67720560864</v>
      </c>
      <c r="Q11" s="27">
        <v>0</v>
      </c>
      <c r="R11" s="27"/>
    </row>
    <row r="12" spans="1:18" ht="21.75" customHeight="1" x14ac:dyDescent="0.2">
      <c r="A12" s="6" t="s">
        <v>91</v>
      </c>
      <c r="C12" s="14">
        <v>0</v>
      </c>
      <c r="E12" s="14">
        <v>0</v>
      </c>
      <c r="G12" s="14">
        <v>0</v>
      </c>
      <c r="I12" s="14">
        <v>0</v>
      </c>
      <c r="K12" s="14">
        <v>56570000</v>
      </c>
      <c r="M12" s="14">
        <v>267434459657</v>
      </c>
      <c r="O12" s="14">
        <v>199435671525</v>
      </c>
      <c r="Q12" s="27">
        <v>67998788132</v>
      </c>
      <c r="R12" s="27"/>
    </row>
    <row r="13" spans="1:18" ht="21.75" customHeight="1" x14ac:dyDescent="0.2">
      <c r="A13" s="6" t="s">
        <v>92</v>
      </c>
      <c r="C13" s="14">
        <v>0</v>
      </c>
      <c r="E13" s="14">
        <v>0</v>
      </c>
      <c r="G13" s="14">
        <v>0</v>
      </c>
      <c r="I13" s="14">
        <v>0</v>
      </c>
      <c r="K13" s="14">
        <v>800000</v>
      </c>
      <c r="M13" s="14">
        <v>7969912665</v>
      </c>
      <c r="O13" s="14">
        <v>5480561398</v>
      </c>
      <c r="Q13" s="27">
        <v>2489351267</v>
      </c>
      <c r="R13" s="27"/>
    </row>
    <row r="14" spans="1:18" ht="21.75" customHeight="1" x14ac:dyDescent="0.2">
      <c r="A14" s="6" t="s">
        <v>31</v>
      </c>
      <c r="C14" s="14">
        <v>0</v>
      </c>
      <c r="E14" s="14">
        <v>0</v>
      </c>
      <c r="G14" s="14">
        <v>0</v>
      </c>
      <c r="I14" s="14">
        <v>0</v>
      </c>
      <c r="K14" s="14">
        <v>435000</v>
      </c>
      <c r="M14" s="14">
        <v>9672995382</v>
      </c>
      <c r="O14" s="14">
        <v>7458167394</v>
      </c>
      <c r="Q14" s="27">
        <v>2214827988</v>
      </c>
      <c r="R14" s="27"/>
    </row>
    <row r="15" spans="1:18" ht="21.75" customHeight="1" x14ac:dyDescent="0.2">
      <c r="A15" s="6" t="s">
        <v>93</v>
      </c>
      <c r="C15" s="14">
        <v>0</v>
      </c>
      <c r="E15" s="14">
        <v>0</v>
      </c>
      <c r="G15" s="14">
        <v>0</v>
      </c>
      <c r="I15" s="14">
        <v>0</v>
      </c>
      <c r="K15" s="14">
        <v>700000</v>
      </c>
      <c r="M15" s="14">
        <v>13968184851</v>
      </c>
      <c r="O15" s="14">
        <v>11146615641</v>
      </c>
      <c r="Q15" s="27">
        <v>2821569210</v>
      </c>
      <c r="R15" s="27"/>
    </row>
    <row r="16" spans="1:18" ht="21.75" customHeight="1" x14ac:dyDescent="0.2">
      <c r="A16" s="6" t="s">
        <v>94</v>
      </c>
      <c r="C16" s="14">
        <v>0</v>
      </c>
      <c r="E16" s="14">
        <v>0</v>
      </c>
      <c r="G16" s="14">
        <v>0</v>
      </c>
      <c r="I16" s="14">
        <v>0</v>
      </c>
      <c r="K16" s="14">
        <v>64860375</v>
      </c>
      <c r="M16" s="14">
        <v>301783809269</v>
      </c>
      <c r="O16" s="14">
        <v>242504728207</v>
      </c>
      <c r="Q16" s="27">
        <v>59279081062</v>
      </c>
      <c r="R16" s="27"/>
    </row>
    <row r="17" spans="1:18" ht="21.75" customHeight="1" x14ac:dyDescent="0.2">
      <c r="A17" s="6" t="s">
        <v>95</v>
      </c>
      <c r="C17" s="14">
        <v>0</v>
      </c>
      <c r="E17" s="14">
        <v>0</v>
      </c>
      <c r="G17" s="14">
        <v>0</v>
      </c>
      <c r="I17" s="14">
        <v>0</v>
      </c>
      <c r="K17" s="14">
        <v>400000</v>
      </c>
      <c r="M17" s="14">
        <v>4625130529</v>
      </c>
      <c r="O17" s="14">
        <v>2859540681</v>
      </c>
      <c r="Q17" s="27">
        <v>1765589848</v>
      </c>
      <c r="R17" s="27"/>
    </row>
    <row r="18" spans="1:18" ht="21.75" customHeight="1" x14ac:dyDescent="0.2">
      <c r="A18" s="6" t="s">
        <v>34</v>
      </c>
      <c r="C18" s="14">
        <v>0</v>
      </c>
      <c r="E18" s="14">
        <v>0</v>
      </c>
      <c r="G18" s="14">
        <v>0</v>
      </c>
      <c r="I18" s="14">
        <v>0</v>
      </c>
      <c r="K18" s="14">
        <v>6400000</v>
      </c>
      <c r="M18" s="14">
        <v>98306174154</v>
      </c>
      <c r="O18" s="14">
        <v>86316376861</v>
      </c>
      <c r="Q18" s="27">
        <v>11989797293</v>
      </c>
      <c r="R18" s="27"/>
    </row>
    <row r="19" spans="1:18" ht="21.75" customHeight="1" x14ac:dyDescent="0.2">
      <c r="A19" s="6" t="s">
        <v>96</v>
      </c>
      <c r="C19" s="14">
        <v>0</v>
      </c>
      <c r="E19" s="14">
        <v>0</v>
      </c>
      <c r="G19" s="14">
        <v>0</v>
      </c>
      <c r="I19" s="14">
        <v>0</v>
      </c>
      <c r="K19" s="14">
        <v>257500</v>
      </c>
      <c r="M19" s="14">
        <v>4088152442</v>
      </c>
      <c r="O19" s="14">
        <v>3996168971</v>
      </c>
      <c r="Q19" s="27">
        <v>91983471</v>
      </c>
      <c r="R19" s="27"/>
    </row>
    <row r="20" spans="1:18" ht="21.75" customHeight="1" x14ac:dyDescent="0.2">
      <c r="A20" s="6" t="s">
        <v>97</v>
      </c>
      <c r="C20" s="14">
        <v>0</v>
      </c>
      <c r="E20" s="14">
        <v>0</v>
      </c>
      <c r="G20" s="14">
        <v>0</v>
      </c>
      <c r="I20" s="14">
        <v>0</v>
      </c>
      <c r="K20" s="14">
        <v>2800000</v>
      </c>
      <c r="M20" s="14">
        <v>1569771182</v>
      </c>
      <c r="O20" s="14">
        <v>1546909965</v>
      </c>
      <c r="Q20" s="27">
        <v>22861217</v>
      </c>
      <c r="R20" s="27"/>
    </row>
    <row r="21" spans="1:18" ht="21.75" customHeight="1" x14ac:dyDescent="0.2">
      <c r="A21" s="6" t="s">
        <v>98</v>
      </c>
      <c r="C21" s="14">
        <v>0</v>
      </c>
      <c r="E21" s="14">
        <v>0</v>
      </c>
      <c r="G21" s="14">
        <v>0</v>
      </c>
      <c r="I21" s="14">
        <v>0</v>
      </c>
      <c r="K21" s="14">
        <v>401250</v>
      </c>
      <c r="M21" s="14">
        <v>6103614058</v>
      </c>
      <c r="O21" s="14">
        <v>4018909318</v>
      </c>
      <c r="Q21" s="27">
        <v>2084704740</v>
      </c>
      <c r="R21" s="27"/>
    </row>
    <row r="22" spans="1:18" ht="21.75" customHeight="1" x14ac:dyDescent="0.2">
      <c r="A22" s="6" t="s">
        <v>50</v>
      </c>
      <c r="C22" s="14">
        <v>0</v>
      </c>
      <c r="E22" s="14">
        <v>0</v>
      </c>
      <c r="G22" s="14">
        <v>0</v>
      </c>
      <c r="I22" s="14">
        <v>0</v>
      </c>
      <c r="K22" s="14">
        <v>125000</v>
      </c>
      <c r="M22" s="14">
        <v>6242618740</v>
      </c>
      <c r="O22" s="14">
        <v>4912955600</v>
      </c>
      <c r="Q22" s="27">
        <v>1329663140</v>
      </c>
      <c r="R22" s="27"/>
    </row>
    <row r="23" spans="1:18" ht="21.75" customHeight="1" x14ac:dyDescent="0.2">
      <c r="A23" s="6" t="s">
        <v>45</v>
      </c>
      <c r="C23" s="14">
        <v>0</v>
      </c>
      <c r="E23" s="14">
        <v>0</v>
      </c>
      <c r="G23" s="14">
        <v>0</v>
      </c>
      <c r="I23" s="14">
        <v>0</v>
      </c>
      <c r="K23" s="14">
        <v>9390000</v>
      </c>
      <c r="M23" s="14">
        <v>177883795833</v>
      </c>
      <c r="O23" s="14">
        <v>116563559355</v>
      </c>
      <c r="Q23" s="27">
        <v>61320236478</v>
      </c>
      <c r="R23" s="27"/>
    </row>
    <row r="24" spans="1:18" ht="21.75" customHeight="1" x14ac:dyDescent="0.2">
      <c r="A24" s="6" t="s">
        <v>99</v>
      </c>
      <c r="C24" s="14">
        <v>0</v>
      </c>
      <c r="E24" s="14">
        <v>0</v>
      </c>
      <c r="G24" s="14">
        <v>0</v>
      </c>
      <c r="I24" s="14">
        <v>0</v>
      </c>
      <c r="K24" s="14">
        <v>400000</v>
      </c>
      <c r="M24" s="14">
        <v>2695005330</v>
      </c>
      <c r="O24" s="14">
        <v>1921505284</v>
      </c>
      <c r="Q24" s="27">
        <v>773500046</v>
      </c>
      <c r="R24" s="27"/>
    </row>
    <row r="25" spans="1:18" ht="21.75" customHeight="1" x14ac:dyDescent="0.2">
      <c r="A25" s="6" t="s">
        <v>100</v>
      </c>
      <c r="C25" s="14">
        <v>0</v>
      </c>
      <c r="E25" s="14">
        <v>0</v>
      </c>
      <c r="G25" s="14">
        <v>0</v>
      </c>
      <c r="I25" s="14">
        <v>0</v>
      </c>
      <c r="K25" s="14">
        <v>800000</v>
      </c>
      <c r="M25" s="14">
        <v>3006975020</v>
      </c>
      <c r="O25" s="14">
        <v>2420430884</v>
      </c>
      <c r="Q25" s="27">
        <v>586544136</v>
      </c>
      <c r="R25" s="27"/>
    </row>
    <row r="26" spans="1:18" ht="21.75" customHeight="1" x14ac:dyDescent="0.2">
      <c r="A26" s="6" t="s">
        <v>101</v>
      </c>
      <c r="C26" s="14">
        <v>0</v>
      </c>
      <c r="E26" s="14">
        <v>0</v>
      </c>
      <c r="G26" s="14">
        <v>0</v>
      </c>
      <c r="I26" s="14">
        <v>0</v>
      </c>
      <c r="K26" s="14">
        <v>750000</v>
      </c>
      <c r="M26" s="14">
        <v>10996039522</v>
      </c>
      <c r="O26" s="14">
        <v>6757358700</v>
      </c>
      <c r="Q26" s="27">
        <v>4238680822</v>
      </c>
      <c r="R26" s="27"/>
    </row>
    <row r="27" spans="1:18" ht="21.75" customHeight="1" x14ac:dyDescent="0.2">
      <c r="A27" s="6" t="s">
        <v>102</v>
      </c>
      <c r="C27" s="14">
        <v>0</v>
      </c>
      <c r="E27" s="14">
        <v>0</v>
      </c>
      <c r="G27" s="14">
        <v>0</v>
      </c>
      <c r="I27" s="14">
        <v>0</v>
      </c>
      <c r="K27" s="14">
        <v>1256500</v>
      </c>
      <c r="M27" s="14">
        <v>8110948137</v>
      </c>
      <c r="O27" s="14">
        <v>7667741618</v>
      </c>
      <c r="Q27" s="27">
        <v>443206519</v>
      </c>
      <c r="R27" s="27"/>
    </row>
    <row r="28" spans="1:18" ht="21.75" customHeight="1" x14ac:dyDescent="0.2">
      <c r="A28" s="6" t="s">
        <v>103</v>
      </c>
      <c r="C28" s="14">
        <v>0</v>
      </c>
      <c r="E28" s="14">
        <v>0</v>
      </c>
      <c r="G28" s="14">
        <v>0</v>
      </c>
      <c r="I28" s="14">
        <v>0</v>
      </c>
      <c r="K28" s="14">
        <v>360000</v>
      </c>
      <c r="M28" s="14">
        <v>4858153951</v>
      </c>
      <c r="O28" s="14">
        <v>2806298323</v>
      </c>
      <c r="Q28" s="27">
        <v>2051855628</v>
      </c>
      <c r="R28" s="27"/>
    </row>
    <row r="29" spans="1:18" ht="21.75" customHeight="1" x14ac:dyDescent="0.2">
      <c r="A29" s="6" t="s">
        <v>39</v>
      </c>
      <c r="C29" s="14">
        <v>0</v>
      </c>
      <c r="E29" s="14">
        <v>0</v>
      </c>
      <c r="G29" s="14">
        <v>0</v>
      </c>
      <c r="I29" s="14">
        <v>0</v>
      </c>
      <c r="K29" s="14">
        <v>18460936</v>
      </c>
      <c r="M29" s="14">
        <v>100200734827</v>
      </c>
      <c r="O29" s="14">
        <v>65000408645</v>
      </c>
      <c r="Q29" s="27">
        <v>35200326182</v>
      </c>
      <c r="R29" s="27"/>
    </row>
    <row r="30" spans="1:18" ht="21.75" customHeight="1" x14ac:dyDescent="0.2">
      <c r="A30" s="6" t="s">
        <v>104</v>
      </c>
      <c r="C30" s="14">
        <v>0</v>
      </c>
      <c r="E30" s="14">
        <v>0</v>
      </c>
      <c r="G30" s="14">
        <v>0</v>
      </c>
      <c r="I30" s="14">
        <v>0</v>
      </c>
      <c r="K30" s="14">
        <v>7781334</v>
      </c>
      <c r="M30" s="14">
        <v>90383187483</v>
      </c>
      <c r="O30" s="14">
        <v>74123369166</v>
      </c>
      <c r="Q30" s="27">
        <v>16259818317</v>
      </c>
      <c r="R30" s="27"/>
    </row>
    <row r="31" spans="1:18" ht="21.75" customHeight="1" x14ac:dyDescent="0.2">
      <c r="A31" s="7" t="s">
        <v>19</v>
      </c>
      <c r="C31" s="42">
        <v>0</v>
      </c>
      <c r="E31" s="16">
        <v>0</v>
      </c>
      <c r="G31" s="16">
        <v>0</v>
      </c>
      <c r="I31" s="16">
        <v>0</v>
      </c>
      <c r="K31" s="42">
        <v>14000000</v>
      </c>
      <c r="M31" s="16">
        <v>49048933150</v>
      </c>
      <c r="O31" s="16">
        <v>29836409447</v>
      </c>
      <c r="Q31" s="29">
        <v>19212523703</v>
      </c>
      <c r="R31" s="29"/>
    </row>
    <row r="32" spans="1:18" ht="21.75" customHeight="1" x14ac:dyDescent="0.2">
      <c r="A32" s="9" t="s">
        <v>56</v>
      </c>
      <c r="C32" s="42"/>
      <c r="E32" s="18">
        <v>154679515117</v>
      </c>
      <c r="G32" s="18">
        <v>54996083370</v>
      </c>
      <c r="I32" s="18">
        <v>99683431747</v>
      </c>
      <c r="K32" s="42"/>
      <c r="M32" s="18">
        <v>1435489398834</v>
      </c>
      <c r="O32" s="18">
        <v>1036915301992</v>
      </c>
      <c r="Q32" s="37">
        <v>398574096842</v>
      </c>
      <c r="R32" s="37"/>
    </row>
    <row r="35" spans="5:17" x14ac:dyDescent="0.2">
      <c r="M35" s="25"/>
      <c r="O35" s="25"/>
      <c r="Q35" s="25"/>
    </row>
    <row r="36" spans="5:17" x14ac:dyDescent="0.2">
      <c r="E36" s="25"/>
      <c r="G36" s="25"/>
      <c r="I36" s="25"/>
      <c r="O36" s="25"/>
    </row>
    <row r="37" spans="5:17" x14ac:dyDescent="0.2">
      <c r="E37" s="25"/>
      <c r="M37" s="25"/>
      <c r="O37" s="25"/>
    </row>
    <row r="38" spans="5:17" x14ac:dyDescent="0.2">
      <c r="E38" s="25"/>
      <c r="G38" s="25"/>
      <c r="M38" s="25"/>
      <c r="O38" s="25"/>
    </row>
    <row r="39" spans="5:17" x14ac:dyDescent="0.2">
      <c r="E39" s="25"/>
      <c r="G39" s="25"/>
    </row>
    <row r="40" spans="5:17" x14ac:dyDescent="0.2">
      <c r="M40" s="25"/>
      <c r="O40" s="25"/>
    </row>
    <row r="41" spans="5:17" x14ac:dyDescent="0.2">
      <c r="G41" s="25"/>
    </row>
  </sheetData>
  <mergeCells count="33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29:R29"/>
    <mergeCell ref="Q30:R30"/>
    <mergeCell ref="Q31:R31"/>
    <mergeCell ref="Q32:R32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54"/>
  <sheetViews>
    <sheetView rightToLeft="1" tabSelected="1" workbookViewId="0">
      <selection activeCell="O44" sqref="O44"/>
    </sheetView>
  </sheetViews>
  <sheetFormatPr defaultRowHeight="12.75" x14ac:dyDescent="0.2"/>
  <cols>
    <col min="1" max="1" width="40.28515625" customWidth="1"/>
    <col min="2" max="2" width="1.28515625" customWidth="1"/>
    <col min="3" max="3" width="13.85546875" bestFit="1" customWidth="1"/>
    <col min="4" max="4" width="1.28515625" customWidth="1"/>
    <col min="5" max="5" width="19" bestFit="1" customWidth="1"/>
    <col min="6" max="6" width="1.28515625" customWidth="1"/>
    <col min="7" max="7" width="19" bestFit="1" customWidth="1"/>
    <col min="8" max="8" width="1.28515625" customWidth="1"/>
    <col min="9" max="9" width="26.28515625" bestFit="1" customWidth="1"/>
    <col min="10" max="10" width="1.28515625" customWidth="1"/>
    <col min="11" max="11" width="13.85546875" bestFit="1" customWidth="1"/>
    <col min="12" max="12" width="1.28515625" customWidth="1"/>
    <col min="13" max="13" width="19" bestFit="1" customWidth="1"/>
    <col min="14" max="14" width="1.28515625" customWidth="1"/>
    <col min="15" max="15" width="17.7109375" bestFit="1" customWidth="1"/>
    <col min="16" max="16" width="1.28515625" customWidth="1"/>
    <col min="17" max="17" width="19" customWidth="1"/>
    <col min="18" max="18" width="1.28515625" customWidth="1"/>
    <col min="19" max="19" width="0.28515625" customWidth="1"/>
  </cols>
  <sheetData>
    <row r="1" spans="1:18" ht="29.1" customHeight="1" x14ac:dyDescent="0.2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</row>
    <row r="2" spans="1:18" ht="21.75" customHeight="1" x14ac:dyDescent="0.2">
      <c r="A2" s="33" t="s">
        <v>64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</row>
    <row r="3" spans="1:18" ht="21.75" customHeight="1" x14ac:dyDescent="0.2">
      <c r="A3" s="33" t="s">
        <v>2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</row>
    <row r="4" spans="1:18" ht="14.45" customHeight="1" x14ac:dyDescent="0.2"/>
    <row r="5" spans="1:18" ht="14.45" customHeight="1" x14ac:dyDescent="0.2">
      <c r="A5" s="34" t="s">
        <v>141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</row>
    <row r="6" spans="1:18" ht="14.45" customHeight="1" x14ac:dyDescent="0.2">
      <c r="A6" s="35" t="s">
        <v>67</v>
      </c>
      <c r="C6" s="35" t="s">
        <v>83</v>
      </c>
      <c r="D6" s="35"/>
      <c r="E6" s="35"/>
      <c r="F6" s="35"/>
      <c r="G6" s="35"/>
      <c r="H6" s="35"/>
      <c r="I6" s="35"/>
      <c r="K6" s="35" t="s">
        <v>84</v>
      </c>
      <c r="L6" s="35"/>
      <c r="M6" s="35"/>
      <c r="N6" s="35"/>
      <c r="O6" s="35"/>
      <c r="P6" s="35"/>
      <c r="Q6" s="35"/>
      <c r="R6" s="35"/>
    </row>
    <row r="7" spans="1:18" ht="38.25" customHeight="1" x14ac:dyDescent="0.2">
      <c r="A7" s="35"/>
      <c r="C7" s="10" t="s">
        <v>12</v>
      </c>
      <c r="D7" s="3"/>
      <c r="E7" s="10" t="s">
        <v>14</v>
      </c>
      <c r="F7" s="3"/>
      <c r="G7" s="10" t="s">
        <v>139</v>
      </c>
      <c r="H7" s="3"/>
      <c r="I7" s="10" t="s">
        <v>142</v>
      </c>
      <c r="K7" s="10" t="s">
        <v>12</v>
      </c>
      <c r="L7" s="3"/>
      <c r="M7" s="10" t="s">
        <v>14</v>
      </c>
      <c r="N7" s="3"/>
      <c r="O7" s="10" t="s">
        <v>139</v>
      </c>
      <c r="P7" s="3"/>
      <c r="Q7" s="38" t="s">
        <v>142</v>
      </c>
      <c r="R7" s="38"/>
    </row>
    <row r="8" spans="1:18" ht="21.75" customHeight="1" x14ac:dyDescent="0.2">
      <c r="A8" s="5" t="s">
        <v>27</v>
      </c>
      <c r="C8" s="11">
        <v>10828624</v>
      </c>
      <c r="D8" s="12"/>
      <c r="E8" s="11">
        <v>270986850534</v>
      </c>
      <c r="F8" s="12"/>
      <c r="G8" s="11">
        <v>295592714440</v>
      </c>
      <c r="H8" s="12"/>
      <c r="I8" s="11">
        <v>-24605863905</v>
      </c>
      <c r="J8" s="12"/>
      <c r="K8" s="11">
        <v>10828624</v>
      </c>
      <c r="L8" s="12"/>
      <c r="M8" s="11">
        <v>270986850534</v>
      </c>
      <c r="N8" s="12"/>
      <c r="O8" s="11">
        <v>122550939928</v>
      </c>
      <c r="P8" s="12"/>
      <c r="Q8" s="32">
        <v>148435910606</v>
      </c>
      <c r="R8" s="32"/>
    </row>
    <row r="9" spans="1:18" ht="21.75" customHeight="1" x14ac:dyDescent="0.2">
      <c r="A9" s="6" t="s">
        <v>18</v>
      </c>
      <c r="C9" s="14">
        <v>10666000</v>
      </c>
      <c r="D9" s="12"/>
      <c r="E9" s="14">
        <v>49742693554</v>
      </c>
      <c r="F9" s="12"/>
      <c r="G9" s="14">
        <v>44133411089</v>
      </c>
      <c r="H9" s="12"/>
      <c r="I9" s="14">
        <v>5609282464</v>
      </c>
      <c r="J9" s="12"/>
      <c r="K9" s="14">
        <v>10666000</v>
      </c>
      <c r="L9" s="12"/>
      <c r="M9" s="14">
        <v>49742693554</v>
      </c>
      <c r="N9" s="12"/>
      <c r="O9" s="14">
        <v>37215819138</v>
      </c>
      <c r="P9" s="12"/>
      <c r="Q9" s="27">
        <v>12526874416</v>
      </c>
      <c r="R9" s="27"/>
    </row>
    <row r="10" spans="1:18" ht="21.75" customHeight="1" x14ac:dyDescent="0.2">
      <c r="A10" s="6" t="s">
        <v>20</v>
      </c>
      <c r="C10" s="14">
        <v>96203778</v>
      </c>
      <c r="D10" s="12"/>
      <c r="E10" s="14">
        <v>1181796320215</v>
      </c>
      <c r="F10" s="12"/>
      <c r="G10" s="14">
        <v>1078699387595</v>
      </c>
      <c r="H10" s="12"/>
      <c r="I10" s="14">
        <v>103096932620</v>
      </c>
      <c r="J10" s="12"/>
      <c r="K10" s="14">
        <v>96203778</v>
      </c>
      <c r="L10" s="12"/>
      <c r="M10" s="14">
        <v>1181796320215</v>
      </c>
      <c r="N10" s="12"/>
      <c r="O10" s="14">
        <v>494483436083</v>
      </c>
      <c r="P10" s="12"/>
      <c r="Q10" s="27">
        <v>687312884132</v>
      </c>
      <c r="R10" s="27"/>
    </row>
    <row r="11" spans="1:18" ht="21.75" customHeight="1" x14ac:dyDescent="0.2">
      <c r="A11" s="6" t="s">
        <v>51</v>
      </c>
      <c r="C11" s="14">
        <v>10200</v>
      </c>
      <c r="D11" s="12"/>
      <c r="E11" s="14">
        <v>464490120</v>
      </c>
      <c r="F11" s="12"/>
      <c r="G11" s="14">
        <v>464490120</v>
      </c>
      <c r="H11" s="12"/>
      <c r="I11" s="14">
        <v>0</v>
      </c>
      <c r="J11" s="12"/>
      <c r="K11" s="14">
        <v>10200</v>
      </c>
      <c r="L11" s="12"/>
      <c r="M11" s="14">
        <v>464490120</v>
      </c>
      <c r="N11" s="12"/>
      <c r="O11" s="14">
        <v>371598169</v>
      </c>
      <c r="P11" s="12"/>
      <c r="Q11" s="27">
        <v>92891951</v>
      </c>
      <c r="R11" s="27"/>
    </row>
    <row r="12" spans="1:18" ht="21.75" customHeight="1" x14ac:dyDescent="0.2">
      <c r="A12" s="6" t="s">
        <v>30</v>
      </c>
      <c r="C12" s="14">
        <v>585000</v>
      </c>
      <c r="D12" s="12"/>
      <c r="E12" s="14">
        <v>3591417076</v>
      </c>
      <c r="F12" s="12"/>
      <c r="G12" s="14">
        <v>3591417076</v>
      </c>
      <c r="H12" s="12"/>
      <c r="I12" s="14">
        <v>0</v>
      </c>
      <c r="J12" s="12"/>
      <c r="K12" s="14">
        <v>585000</v>
      </c>
      <c r="L12" s="12"/>
      <c r="M12" s="14">
        <v>3591417076</v>
      </c>
      <c r="N12" s="12"/>
      <c r="O12" s="14">
        <v>4475351625</v>
      </c>
      <c r="P12" s="12"/>
      <c r="Q12" s="27">
        <v>-883934548</v>
      </c>
      <c r="R12" s="27"/>
    </row>
    <row r="13" spans="1:18" ht="21.75" customHeight="1" x14ac:dyDescent="0.2">
      <c r="A13" s="6" t="s">
        <v>29</v>
      </c>
      <c r="C13" s="14">
        <v>19506278</v>
      </c>
      <c r="D13" s="12"/>
      <c r="E13" s="14">
        <v>353624883986</v>
      </c>
      <c r="F13" s="12"/>
      <c r="G13" s="14">
        <v>281622444553</v>
      </c>
      <c r="H13" s="12"/>
      <c r="I13" s="14">
        <v>72002439433</v>
      </c>
      <c r="J13" s="12"/>
      <c r="K13" s="14">
        <v>19506278</v>
      </c>
      <c r="L13" s="12"/>
      <c r="M13" s="14">
        <v>353624883986</v>
      </c>
      <c r="N13" s="12"/>
      <c r="O13" s="14">
        <v>224380654233</v>
      </c>
      <c r="P13" s="12"/>
      <c r="Q13" s="27">
        <v>129244229753</v>
      </c>
      <c r="R13" s="27"/>
    </row>
    <row r="14" spans="1:18" ht="21.75" customHeight="1" x14ac:dyDescent="0.2">
      <c r="A14" s="6" t="s">
        <v>37</v>
      </c>
      <c r="C14" s="14">
        <v>2883127</v>
      </c>
      <c r="D14" s="12"/>
      <c r="E14" s="14">
        <v>460309224911</v>
      </c>
      <c r="F14" s="12"/>
      <c r="G14" s="14">
        <v>460881392997</v>
      </c>
      <c r="H14" s="12"/>
      <c r="I14" s="14">
        <v>-572168085</v>
      </c>
      <c r="J14" s="12"/>
      <c r="K14" s="14">
        <v>2883127</v>
      </c>
      <c r="L14" s="12"/>
      <c r="M14" s="14">
        <v>460309224911</v>
      </c>
      <c r="N14" s="12"/>
      <c r="O14" s="14">
        <v>397045303028</v>
      </c>
      <c r="P14" s="12"/>
      <c r="Q14" s="27">
        <v>63263921883</v>
      </c>
      <c r="R14" s="27"/>
    </row>
    <row r="15" spans="1:18" ht="21.75" customHeight="1" x14ac:dyDescent="0.2">
      <c r="A15" s="6" t="s">
        <v>38</v>
      </c>
      <c r="C15" s="14">
        <v>2029025</v>
      </c>
      <c r="D15" s="12"/>
      <c r="E15" s="14">
        <v>429646891882</v>
      </c>
      <c r="F15" s="12"/>
      <c r="G15" s="14">
        <v>389984081338</v>
      </c>
      <c r="H15" s="12"/>
      <c r="I15" s="14">
        <v>39662810544</v>
      </c>
      <c r="J15" s="12"/>
      <c r="K15" s="14">
        <v>2029025</v>
      </c>
      <c r="L15" s="12"/>
      <c r="M15" s="14">
        <v>429646891882</v>
      </c>
      <c r="N15" s="12"/>
      <c r="O15" s="14">
        <v>289427432288</v>
      </c>
      <c r="P15" s="12"/>
      <c r="Q15" s="27">
        <v>140219459594</v>
      </c>
      <c r="R15" s="27"/>
    </row>
    <row r="16" spans="1:18" ht="21.75" customHeight="1" x14ac:dyDescent="0.2">
      <c r="A16" s="6" t="s">
        <v>46</v>
      </c>
      <c r="C16" s="14">
        <v>54650504</v>
      </c>
      <c r="D16" s="12"/>
      <c r="E16" s="14">
        <v>661365366147</v>
      </c>
      <c r="F16" s="12"/>
      <c r="G16" s="14">
        <v>642429387413</v>
      </c>
      <c r="H16" s="12"/>
      <c r="I16" s="14">
        <v>18935978734</v>
      </c>
      <c r="J16" s="12"/>
      <c r="K16" s="14">
        <v>54650504</v>
      </c>
      <c r="L16" s="12"/>
      <c r="M16" s="14">
        <v>661365366147</v>
      </c>
      <c r="N16" s="12"/>
      <c r="O16" s="14">
        <v>325606667576</v>
      </c>
      <c r="P16" s="12"/>
      <c r="Q16" s="27">
        <v>335758698571</v>
      </c>
      <c r="R16" s="27"/>
    </row>
    <row r="17" spans="1:18" ht="21.75" customHeight="1" x14ac:dyDescent="0.2">
      <c r="A17" s="6" t="s">
        <v>47</v>
      </c>
      <c r="C17" s="14">
        <v>26122298</v>
      </c>
      <c r="D17" s="12"/>
      <c r="E17" s="14">
        <v>736397786601</v>
      </c>
      <c r="F17" s="12"/>
      <c r="G17" s="14">
        <v>608869553230</v>
      </c>
      <c r="H17" s="12"/>
      <c r="I17" s="14">
        <v>127528233371</v>
      </c>
      <c r="J17" s="12"/>
      <c r="K17" s="14">
        <v>26122298</v>
      </c>
      <c r="L17" s="12"/>
      <c r="M17" s="14">
        <v>736397786601</v>
      </c>
      <c r="N17" s="12"/>
      <c r="O17" s="14">
        <v>330743954841</v>
      </c>
      <c r="P17" s="12"/>
      <c r="Q17" s="27">
        <v>405653831760</v>
      </c>
      <c r="R17" s="27"/>
    </row>
    <row r="18" spans="1:18" ht="21.75" customHeight="1" x14ac:dyDescent="0.2">
      <c r="A18" s="6" t="s">
        <v>28</v>
      </c>
      <c r="C18" s="14">
        <v>27652778</v>
      </c>
      <c r="D18" s="12"/>
      <c r="E18" s="14">
        <v>472774349509</v>
      </c>
      <c r="F18" s="12"/>
      <c r="G18" s="14">
        <v>470030447306</v>
      </c>
      <c r="H18" s="12"/>
      <c r="I18" s="14">
        <v>2743902203</v>
      </c>
      <c r="J18" s="12"/>
      <c r="K18" s="14">
        <v>27652778</v>
      </c>
      <c r="L18" s="12"/>
      <c r="M18" s="14">
        <v>472774349509</v>
      </c>
      <c r="N18" s="12"/>
      <c r="O18" s="14">
        <v>180223780472</v>
      </c>
      <c r="P18" s="12"/>
      <c r="Q18" s="27">
        <v>292550569037</v>
      </c>
      <c r="R18" s="27"/>
    </row>
    <row r="19" spans="1:18" ht="21.75" customHeight="1" x14ac:dyDescent="0.2">
      <c r="A19" s="6" t="s">
        <v>31</v>
      </c>
      <c r="C19" s="14">
        <v>1450000</v>
      </c>
      <c r="D19" s="12"/>
      <c r="E19" s="14">
        <v>13855562145</v>
      </c>
      <c r="F19" s="12"/>
      <c r="G19" s="14">
        <v>11395228680</v>
      </c>
      <c r="H19" s="12"/>
      <c r="I19" s="14">
        <v>2460333465</v>
      </c>
      <c r="J19" s="12"/>
      <c r="K19" s="14">
        <v>1450000</v>
      </c>
      <c r="L19" s="12"/>
      <c r="M19" s="14">
        <v>13855562145</v>
      </c>
      <c r="N19" s="12"/>
      <c r="O19" s="14">
        <v>7458167394</v>
      </c>
      <c r="P19" s="12"/>
      <c r="Q19" s="27">
        <v>6397394751</v>
      </c>
      <c r="R19" s="27"/>
    </row>
    <row r="20" spans="1:18" ht="21.75" customHeight="1" x14ac:dyDescent="0.2">
      <c r="A20" s="6" t="s">
        <v>32</v>
      </c>
      <c r="C20" s="14">
        <v>25350862</v>
      </c>
      <c r="D20" s="12"/>
      <c r="E20" s="14">
        <v>269157428253</v>
      </c>
      <c r="F20" s="12"/>
      <c r="G20" s="14">
        <v>279470937186</v>
      </c>
      <c r="H20" s="12"/>
      <c r="I20" s="14">
        <v>-10313508932</v>
      </c>
      <c r="J20" s="12"/>
      <c r="K20" s="14">
        <v>25350862</v>
      </c>
      <c r="L20" s="12"/>
      <c r="M20" s="14">
        <v>269157428253</v>
      </c>
      <c r="N20" s="12"/>
      <c r="O20" s="14">
        <v>153141405162</v>
      </c>
      <c r="P20" s="12"/>
      <c r="Q20" s="27">
        <v>116016023091</v>
      </c>
      <c r="R20" s="27"/>
    </row>
    <row r="21" spans="1:18" ht="21.75" customHeight="1" x14ac:dyDescent="0.2">
      <c r="A21" s="6" t="s">
        <v>43</v>
      </c>
      <c r="C21" s="14">
        <v>113063058</v>
      </c>
      <c r="D21" s="12"/>
      <c r="E21" s="14">
        <v>280584890484</v>
      </c>
      <c r="F21" s="12"/>
      <c r="G21" s="14">
        <v>274975436456</v>
      </c>
      <c r="H21" s="12"/>
      <c r="I21" s="14">
        <v>5609454028</v>
      </c>
      <c r="J21" s="12"/>
      <c r="K21" s="14">
        <v>113063058</v>
      </c>
      <c r="L21" s="12"/>
      <c r="M21" s="14">
        <v>280584890484</v>
      </c>
      <c r="N21" s="12"/>
      <c r="O21" s="14">
        <v>159532872558</v>
      </c>
      <c r="P21" s="12"/>
      <c r="Q21" s="27">
        <v>121052017926</v>
      </c>
      <c r="R21" s="27"/>
    </row>
    <row r="22" spans="1:18" ht="21.75" customHeight="1" x14ac:dyDescent="0.2">
      <c r="A22" s="6" t="s">
        <v>52</v>
      </c>
      <c r="C22" s="14">
        <v>219000</v>
      </c>
      <c r="D22" s="12"/>
      <c r="E22" s="14">
        <v>6519213900</v>
      </c>
      <c r="F22" s="12"/>
      <c r="G22" s="14">
        <v>5958561504</v>
      </c>
      <c r="H22" s="12"/>
      <c r="I22" s="14">
        <v>560652395</v>
      </c>
      <c r="J22" s="12"/>
      <c r="K22" s="14">
        <v>219000</v>
      </c>
      <c r="L22" s="12"/>
      <c r="M22" s="14">
        <v>6519213900</v>
      </c>
      <c r="N22" s="12"/>
      <c r="O22" s="14">
        <v>5291854767</v>
      </c>
      <c r="P22" s="12"/>
      <c r="Q22" s="27">
        <v>1227359133</v>
      </c>
      <c r="R22" s="27"/>
    </row>
    <row r="23" spans="1:18" ht="21.75" customHeight="1" x14ac:dyDescent="0.2">
      <c r="A23" s="6" t="s">
        <v>42</v>
      </c>
      <c r="C23" s="14">
        <v>14040447</v>
      </c>
      <c r="D23" s="12"/>
      <c r="E23" s="14">
        <v>400124579979</v>
      </c>
      <c r="F23" s="12"/>
      <c r="G23" s="14">
        <v>354985177502</v>
      </c>
      <c r="H23" s="12"/>
      <c r="I23" s="14">
        <v>45139402477</v>
      </c>
      <c r="J23" s="12"/>
      <c r="K23" s="14">
        <v>14040447</v>
      </c>
      <c r="L23" s="12"/>
      <c r="M23" s="14">
        <v>400124579979</v>
      </c>
      <c r="N23" s="12"/>
      <c r="O23" s="14">
        <v>194210885964</v>
      </c>
      <c r="P23" s="12"/>
      <c r="Q23" s="27">
        <v>205913694015</v>
      </c>
      <c r="R23" s="27"/>
    </row>
    <row r="24" spans="1:18" ht="21.75" customHeight="1" x14ac:dyDescent="0.2">
      <c r="A24" s="6" t="s">
        <v>44</v>
      </c>
      <c r="C24" s="14">
        <v>14185143</v>
      </c>
      <c r="D24" s="12"/>
      <c r="E24" s="14">
        <v>547958897510</v>
      </c>
      <c r="F24" s="12"/>
      <c r="G24" s="14">
        <v>489404851437</v>
      </c>
      <c r="H24" s="12"/>
      <c r="I24" s="14">
        <v>58554046073</v>
      </c>
      <c r="J24" s="12"/>
      <c r="K24" s="14">
        <v>14185143</v>
      </c>
      <c r="L24" s="12"/>
      <c r="M24" s="14">
        <v>547958897510</v>
      </c>
      <c r="N24" s="12"/>
      <c r="O24" s="14">
        <v>279257758197</v>
      </c>
      <c r="P24" s="12"/>
      <c r="Q24" s="27">
        <v>268701139313</v>
      </c>
      <c r="R24" s="27"/>
    </row>
    <row r="25" spans="1:18" ht="21.75" customHeight="1" x14ac:dyDescent="0.2">
      <c r="A25" s="6" t="s">
        <v>25</v>
      </c>
      <c r="C25" s="14">
        <v>92056591</v>
      </c>
      <c r="D25" s="12"/>
      <c r="E25" s="14">
        <v>895180936805</v>
      </c>
      <c r="F25" s="12"/>
      <c r="G25" s="14">
        <v>893354036934</v>
      </c>
      <c r="H25" s="12"/>
      <c r="I25" s="14">
        <v>1826899871</v>
      </c>
      <c r="J25" s="12"/>
      <c r="K25" s="14">
        <v>92056591</v>
      </c>
      <c r="L25" s="12"/>
      <c r="M25" s="14">
        <v>895180936805</v>
      </c>
      <c r="N25" s="12"/>
      <c r="O25" s="14">
        <v>354783954954</v>
      </c>
      <c r="P25" s="12"/>
      <c r="Q25" s="27">
        <v>540396981851</v>
      </c>
      <c r="R25" s="27"/>
    </row>
    <row r="26" spans="1:18" ht="21.75" customHeight="1" x14ac:dyDescent="0.2">
      <c r="A26" s="6" t="s">
        <v>48</v>
      </c>
      <c r="C26" s="14">
        <v>37252222</v>
      </c>
      <c r="D26" s="12"/>
      <c r="E26" s="14">
        <v>252465911672</v>
      </c>
      <c r="F26" s="12"/>
      <c r="G26" s="14">
        <v>230287354278</v>
      </c>
      <c r="H26" s="12"/>
      <c r="I26" s="14">
        <v>22178557394</v>
      </c>
      <c r="J26" s="12"/>
      <c r="K26" s="14">
        <v>37252222</v>
      </c>
      <c r="L26" s="12"/>
      <c r="M26" s="14">
        <v>252465911672</v>
      </c>
      <c r="N26" s="12"/>
      <c r="O26" s="14">
        <v>139466161748</v>
      </c>
      <c r="P26" s="12"/>
      <c r="Q26" s="27">
        <v>112999749924</v>
      </c>
      <c r="R26" s="27"/>
    </row>
    <row r="27" spans="1:18" ht="21.75" customHeight="1" x14ac:dyDescent="0.2">
      <c r="A27" s="6" t="s">
        <v>19</v>
      </c>
      <c r="C27" s="14">
        <v>132653162</v>
      </c>
      <c r="D27" s="12"/>
      <c r="E27" s="14">
        <v>484390131252</v>
      </c>
      <c r="F27" s="12"/>
      <c r="G27" s="14">
        <v>446218082865</v>
      </c>
      <c r="H27" s="12"/>
      <c r="I27" s="14">
        <v>38172048387</v>
      </c>
      <c r="J27" s="12"/>
      <c r="K27" s="14">
        <v>132653162</v>
      </c>
      <c r="L27" s="12"/>
      <c r="M27" s="14">
        <v>484390131252</v>
      </c>
      <c r="N27" s="12"/>
      <c r="O27" s="14">
        <v>316487913654</v>
      </c>
      <c r="P27" s="12"/>
      <c r="Q27" s="27">
        <v>167902217598</v>
      </c>
      <c r="R27" s="27"/>
    </row>
    <row r="28" spans="1:18" ht="21.75" customHeight="1" x14ac:dyDescent="0.2">
      <c r="A28" s="6" t="s">
        <v>23</v>
      </c>
      <c r="C28" s="14">
        <v>52179419</v>
      </c>
      <c r="D28" s="12"/>
      <c r="E28" s="14">
        <v>695352648183</v>
      </c>
      <c r="F28" s="12"/>
      <c r="G28" s="14">
        <v>543130996235</v>
      </c>
      <c r="H28" s="12"/>
      <c r="I28" s="14">
        <v>152221651948</v>
      </c>
      <c r="J28" s="12"/>
      <c r="K28" s="14">
        <v>52179419</v>
      </c>
      <c r="L28" s="12"/>
      <c r="M28" s="14">
        <v>695352648183</v>
      </c>
      <c r="N28" s="12"/>
      <c r="O28" s="14">
        <v>539817327622</v>
      </c>
      <c r="P28" s="12"/>
      <c r="Q28" s="27">
        <v>155535320561</v>
      </c>
      <c r="R28" s="27"/>
    </row>
    <row r="29" spans="1:18" ht="21.75" customHeight="1" x14ac:dyDescent="0.2">
      <c r="A29" s="6" t="s">
        <v>39</v>
      </c>
      <c r="C29" s="14">
        <v>40779137</v>
      </c>
      <c r="D29" s="12"/>
      <c r="E29" s="14">
        <v>351226775872</v>
      </c>
      <c r="F29" s="12"/>
      <c r="G29" s="14">
        <v>325734509881</v>
      </c>
      <c r="H29" s="12"/>
      <c r="I29" s="14">
        <v>25492265991</v>
      </c>
      <c r="J29" s="12"/>
      <c r="K29" s="14">
        <v>40779137</v>
      </c>
      <c r="L29" s="12"/>
      <c r="M29" s="14">
        <v>351226775872</v>
      </c>
      <c r="N29" s="12"/>
      <c r="O29" s="14">
        <v>143582133070</v>
      </c>
      <c r="P29" s="12"/>
      <c r="Q29" s="27">
        <v>207644642802</v>
      </c>
      <c r="R29" s="27"/>
    </row>
    <row r="30" spans="1:18" ht="21.75" customHeight="1" x14ac:dyDescent="0.2">
      <c r="A30" s="6" t="s">
        <v>49</v>
      </c>
      <c r="C30" s="14">
        <v>28297305</v>
      </c>
      <c r="D30" s="12"/>
      <c r="E30" s="14">
        <v>224066963322</v>
      </c>
      <c r="F30" s="12"/>
      <c r="G30" s="14">
        <v>220697535302</v>
      </c>
      <c r="H30" s="12"/>
      <c r="I30" s="14">
        <v>3369428020</v>
      </c>
      <c r="J30" s="12"/>
      <c r="K30" s="14">
        <v>28297305</v>
      </c>
      <c r="L30" s="12"/>
      <c r="M30" s="14">
        <v>224066963322</v>
      </c>
      <c r="N30" s="12"/>
      <c r="O30" s="14">
        <v>189834671756</v>
      </c>
      <c r="P30" s="12"/>
      <c r="Q30" s="27">
        <v>34232291566</v>
      </c>
      <c r="R30" s="27"/>
    </row>
    <row r="31" spans="1:18" ht="21.75" customHeight="1" x14ac:dyDescent="0.2">
      <c r="A31" s="6" t="s">
        <v>50</v>
      </c>
      <c r="C31" s="14">
        <v>125000</v>
      </c>
      <c r="D31" s="12"/>
      <c r="E31" s="14">
        <v>6407583525</v>
      </c>
      <c r="F31" s="12"/>
      <c r="G31" s="14">
        <v>6057808350</v>
      </c>
      <c r="H31" s="12"/>
      <c r="I31" s="14">
        <v>349775174</v>
      </c>
      <c r="J31" s="12"/>
      <c r="K31" s="14">
        <v>125000</v>
      </c>
      <c r="L31" s="12"/>
      <c r="M31" s="14">
        <v>6407583525</v>
      </c>
      <c r="N31" s="12"/>
      <c r="O31" s="14">
        <v>4912955600</v>
      </c>
      <c r="P31" s="12"/>
      <c r="Q31" s="27">
        <v>1494627925</v>
      </c>
      <c r="R31" s="27"/>
    </row>
    <row r="32" spans="1:18" ht="21.75" customHeight="1" x14ac:dyDescent="0.2">
      <c r="A32" s="6" t="s">
        <v>34</v>
      </c>
      <c r="C32" s="14">
        <v>19882424</v>
      </c>
      <c r="D32" s="12"/>
      <c r="E32" s="14">
        <v>467570968840</v>
      </c>
      <c r="F32" s="12"/>
      <c r="G32" s="14">
        <v>360246662068</v>
      </c>
      <c r="H32" s="12"/>
      <c r="I32" s="14">
        <v>107324306772</v>
      </c>
      <c r="J32" s="12"/>
      <c r="K32" s="14">
        <v>19882424</v>
      </c>
      <c r="L32" s="12"/>
      <c r="M32" s="14">
        <v>467570968840</v>
      </c>
      <c r="N32" s="12"/>
      <c r="O32" s="14">
        <v>268152936781</v>
      </c>
      <c r="P32" s="12"/>
      <c r="Q32" s="27">
        <v>199418032059</v>
      </c>
      <c r="R32" s="27"/>
    </row>
    <row r="33" spans="1:18" ht="21.75" customHeight="1" x14ac:dyDescent="0.2">
      <c r="A33" s="6" t="s">
        <v>36</v>
      </c>
      <c r="C33" s="14">
        <v>66641603</v>
      </c>
      <c r="D33" s="12"/>
      <c r="E33" s="14">
        <v>482723182884</v>
      </c>
      <c r="F33" s="12"/>
      <c r="G33" s="14">
        <v>446353628009</v>
      </c>
      <c r="H33" s="12"/>
      <c r="I33" s="14">
        <v>36369554875</v>
      </c>
      <c r="J33" s="12"/>
      <c r="K33" s="14">
        <v>66641603</v>
      </c>
      <c r="L33" s="12"/>
      <c r="M33" s="14">
        <v>482723182884</v>
      </c>
      <c r="N33" s="12"/>
      <c r="O33" s="14">
        <v>246415389748</v>
      </c>
      <c r="P33" s="12"/>
      <c r="Q33" s="27">
        <v>236307793136</v>
      </c>
      <c r="R33" s="27"/>
    </row>
    <row r="34" spans="1:18" ht="21.75" customHeight="1" x14ac:dyDescent="0.2">
      <c r="A34" s="6" t="s">
        <v>35</v>
      </c>
      <c r="C34" s="14">
        <v>20884919</v>
      </c>
      <c r="D34" s="12"/>
      <c r="E34" s="14">
        <v>423173432524</v>
      </c>
      <c r="F34" s="12"/>
      <c r="G34" s="14">
        <v>393124388589</v>
      </c>
      <c r="H34" s="12"/>
      <c r="I34" s="14">
        <v>30049043935</v>
      </c>
      <c r="J34" s="12"/>
      <c r="K34" s="14">
        <v>20884919</v>
      </c>
      <c r="L34" s="12"/>
      <c r="M34" s="14">
        <v>423173432524</v>
      </c>
      <c r="N34" s="12"/>
      <c r="O34" s="14">
        <v>225139871251</v>
      </c>
      <c r="P34" s="12"/>
      <c r="Q34" s="27">
        <v>198033561273</v>
      </c>
      <c r="R34" s="27"/>
    </row>
    <row r="35" spans="1:18" ht="21.75" customHeight="1" x14ac:dyDescent="0.2">
      <c r="A35" s="6" t="s">
        <v>24</v>
      </c>
      <c r="C35" s="14">
        <v>13783210</v>
      </c>
      <c r="D35" s="12"/>
      <c r="E35" s="14">
        <v>699698221647</v>
      </c>
      <c r="F35" s="12"/>
      <c r="G35" s="14">
        <v>470340536404</v>
      </c>
      <c r="H35" s="12"/>
      <c r="I35" s="14">
        <v>229357685243</v>
      </c>
      <c r="J35" s="12"/>
      <c r="K35" s="14">
        <v>13783210</v>
      </c>
      <c r="L35" s="12"/>
      <c r="M35" s="14">
        <v>699698221647</v>
      </c>
      <c r="N35" s="12"/>
      <c r="O35" s="14">
        <v>272849474526</v>
      </c>
      <c r="P35" s="12"/>
      <c r="Q35" s="27">
        <v>426848747121</v>
      </c>
      <c r="R35" s="27"/>
    </row>
    <row r="36" spans="1:18" ht="21.75" customHeight="1" x14ac:dyDescent="0.2">
      <c r="A36" s="6" t="s">
        <v>41</v>
      </c>
      <c r="C36" s="14">
        <v>267052810</v>
      </c>
      <c r="D36" s="12"/>
      <c r="E36" s="14">
        <v>855912828445</v>
      </c>
      <c r="F36" s="12"/>
      <c r="G36" s="14">
        <v>671215849675</v>
      </c>
      <c r="H36" s="12"/>
      <c r="I36" s="14">
        <v>184696978770</v>
      </c>
      <c r="J36" s="12"/>
      <c r="K36" s="14">
        <v>267052810</v>
      </c>
      <c r="L36" s="12"/>
      <c r="M36" s="14">
        <v>855912828445</v>
      </c>
      <c r="N36" s="12"/>
      <c r="O36" s="14">
        <v>345809981771</v>
      </c>
      <c r="P36" s="12"/>
      <c r="Q36" s="27">
        <v>510102846674</v>
      </c>
      <c r="R36" s="27"/>
    </row>
    <row r="37" spans="1:18" ht="21.75" customHeight="1" x14ac:dyDescent="0.2">
      <c r="A37" s="6" t="s">
        <v>26</v>
      </c>
      <c r="C37" s="14">
        <v>22388235</v>
      </c>
      <c r="D37" s="12"/>
      <c r="E37" s="14">
        <v>183053033294</v>
      </c>
      <c r="F37" s="12"/>
      <c r="G37" s="14">
        <v>163503680223</v>
      </c>
      <c r="H37" s="12"/>
      <c r="I37" s="14">
        <v>19549353071</v>
      </c>
      <c r="J37" s="12"/>
      <c r="K37" s="14">
        <v>22388235</v>
      </c>
      <c r="L37" s="12"/>
      <c r="M37" s="14">
        <v>183053033294</v>
      </c>
      <c r="N37" s="12"/>
      <c r="O37" s="14">
        <v>109476377193</v>
      </c>
      <c r="P37" s="12"/>
      <c r="Q37" s="27">
        <v>73576656101</v>
      </c>
      <c r="R37" s="27"/>
    </row>
    <row r="38" spans="1:18" ht="21.75" customHeight="1" x14ac:dyDescent="0.2">
      <c r="A38" s="6" t="s">
        <v>54</v>
      </c>
      <c r="C38" s="14">
        <v>3472213</v>
      </c>
      <c r="D38" s="12"/>
      <c r="E38" s="14">
        <v>47029338631</v>
      </c>
      <c r="F38" s="12"/>
      <c r="G38" s="14">
        <v>47069379070</v>
      </c>
      <c r="H38" s="12"/>
      <c r="I38" s="14">
        <v>-40040438</v>
      </c>
      <c r="J38" s="12"/>
      <c r="K38" s="14">
        <v>3472213</v>
      </c>
      <c r="L38" s="12"/>
      <c r="M38" s="14">
        <v>47029338631</v>
      </c>
      <c r="N38" s="12"/>
      <c r="O38" s="14">
        <v>47069379070</v>
      </c>
      <c r="P38" s="12"/>
      <c r="Q38" s="27">
        <v>-40040438</v>
      </c>
      <c r="R38" s="27"/>
    </row>
    <row r="39" spans="1:18" ht="21.75" customHeight="1" x14ac:dyDescent="0.2">
      <c r="A39" s="6" t="s">
        <v>22</v>
      </c>
      <c r="C39" s="14">
        <v>1706234</v>
      </c>
      <c r="D39" s="12"/>
      <c r="E39" s="14">
        <v>19740902498</v>
      </c>
      <c r="F39" s="12"/>
      <c r="G39" s="14">
        <v>20993755658</v>
      </c>
      <c r="H39" s="12"/>
      <c r="I39" s="14">
        <v>-1252853159</v>
      </c>
      <c r="J39" s="12"/>
      <c r="K39" s="14">
        <v>1706234</v>
      </c>
      <c r="L39" s="12"/>
      <c r="M39" s="14">
        <v>19740902498</v>
      </c>
      <c r="N39" s="12"/>
      <c r="O39" s="14">
        <v>15365756304</v>
      </c>
      <c r="P39" s="12"/>
      <c r="Q39" s="27">
        <v>4375146194</v>
      </c>
      <c r="R39" s="27"/>
    </row>
    <row r="40" spans="1:18" ht="21.75" customHeight="1" x14ac:dyDescent="0.2">
      <c r="A40" s="6" t="s">
        <v>45</v>
      </c>
      <c r="C40" s="14">
        <v>111258528</v>
      </c>
      <c r="D40" s="12"/>
      <c r="E40" s="14">
        <v>2667227749818</v>
      </c>
      <c r="F40" s="12"/>
      <c r="G40" s="14">
        <v>2125171116887</v>
      </c>
      <c r="H40" s="12"/>
      <c r="I40" s="14">
        <v>542056632931</v>
      </c>
      <c r="J40" s="12"/>
      <c r="K40" s="14">
        <v>111258528</v>
      </c>
      <c r="L40" s="12"/>
      <c r="M40" s="14">
        <v>2667227749818</v>
      </c>
      <c r="N40" s="12"/>
      <c r="O40" s="14">
        <v>1145499440625</v>
      </c>
      <c r="P40" s="12"/>
      <c r="Q40" s="27">
        <v>1521728309193</v>
      </c>
      <c r="R40" s="27"/>
    </row>
    <row r="41" spans="1:18" ht="21.75" customHeight="1" x14ac:dyDescent="0.2">
      <c r="A41" s="6" t="s">
        <v>33</v>
      </c>
      <c r="C41" s="14">
        <v>59053409</v>
      </c>
      <c r="D41" s="12"/>
      <c r="E41" s="14">
        <v>207433118565</v>
      </c>
      <c r="F41" s="12"/>
      <c r="G41" s="14">
        <v>168934938085</v>
      </c>
      <c r="H41" s="12"/>
      <c r="I41" s="14">
        <v>38498180480</v>
      </c>
      <c r="J41" s="12"/>
      <c r="K41" s="14">
        <v>59053409</v>
      </c>
      <c r="L41" s="12"/>
      <c r="M41" s="14">
        <v>207433118565</v>
      </c>
      <c r="N41" s="12"/>
      <c r="O41" s="14">
        <v>155362649979</v>
      </c>
      <c r="P41" s="12"/>
      <c r="Q41" s="27">
        <v>52070468586</v>
      </c>
      <c r="R41" s="27"/>
    </row>
    <row r="42" spans="1:18" ht="21.75" customHeight="1" x14ac:dyDescent="0.2">
      <c r="A42" s="6" t="s">
        <v>55</v>
      </c>
      <c r="C42" s="14">
        <v>7160000</v>
      </c>
      <c r="D42" s="12"/>
      <c r="E42" s="14">
        <v>81774558332</v>
      </c>
      <c r="F42" s="12"/>
      <c r="G42" s="14">
        <v>80732965301</v>
      </c>
      <c r="H42" s="12"/>
      <c r="I42" s="14">
        <v>1041593030</v>
      </c>
      <c r="J42" s="12"/>
      <c r="K42" s="14">
        <v>7160000</v>
      </c>
      <c r="L42" s="12"/>
      <c r="M42" s="14">
        <v>81774558332</v>
      </c>
      <c r="N42" s="12"/>
      <c r="O42" s="14">
        <v>80732965301</v>
      </c>
      <c r="P42" s="12"/>
      <c r="Q42" s="27">
        <v>1041593030</v>
      </c>
      <c r="R42" s="27"/>
    </row>
    <row r="43" spans="1:18" ht="21.75" customHeight="1" x14ac:dyDescent="0.2">
      <c r="A43" s="6" t="s">
        <v>21</v>
      </c>
      <c r="C43" s="14">
        <v>48150989</v>
      </c>
      <c r="D43" s="12"/>
      <c r="E43" s="14">
        <v>701870305450</v>
      </c>
      <c r="F43" s="12"/>
      <c r="G43" s="14">
        <v>575734321353</v>
      </c>
      <c r="H43" s="12"/>
      <c r="I43" s="14">
        <v>126135984097</v>
      </c>
      <c r="J43" s="12"/>
      <c r="K43" s="14">
        <v>48150989</v>
      </c>
      <c r="L43" s="12"/>
      <c r="M43" s="14">
        <v>701870305450</v>
      </c>
      <c r="N43" s="12"/>
      <c r="O43" s="14">
        <v>391350267258</v>
      </c>
      <c r="P43" s="12"/>
      <c r="Q43" s="27">
        <v>310520038192</v>
      </c>
      <c r="R43" s="27"/>
    </row>
    <row r="44" spans="1:18" ht="21.75" customHeight="1" x14ac:dyDescent="0.2">
      <c r="A44" s="7" t="s">
        <v>53</v>
      </c>
      <c r="C44" s="42">
        <v>3910000</v>
      </c>
      <c r="D44" s="12"/>
      <c r="E44" s="16">
        <v>44151847466</v>
      </c>
      <c r="F44" s="12"/>
      <c r="G44" s="16">
        <f>37635245184-1372</f>
        <v>37635243812</v>
      </c>
      <c r="H44" s="12"/>
      <c r="I44" s="16">
        <f>E44-G44</f>
        <v>6516603654</v>
      </c>
      <c r="J44" s="12"/>
      <c r="K44" s="42">
        <v>3910000</v>
      </c>
      <c r="L44" s="12"/>
      <c r="M44" s="16">
        <v>44151847466</v>
      </c>
      <c r="N44" s="12"/>
      <c r="O44" s="41">
        <f>37635245184-1372</f>
        <v>37635243812</v>
      </c>
      <c r="P44" s="12"/>
      <c r="Q44" s="29">
        <f>M44-O44</f>
        <v>6516603654</v>
      </c>
      <c r="R44" s="29"/>
    </row>
    <row r="45" spans="1:18" ht="21.75" customHeight="1" x14ac:dyDescent="0.2">
      <c r="A45" s="9" t="s">
        <v>56</v>
      </c>
      <c r="C45" s="42"/>
      <c r="D45" s="12"/>
      <c r="E45" s="18">
        <v>15929351285831</v>
      </c>
      <c r="F45" s="12"/>
      <c r="G45" s="18">
        <v>13919025710273</v>
      </c>
      <c r="H45" s="12"/>
      <c r="I45" s="18">
        <f>SUM(I8:I44)</f>
        <v>2010325576931</v>
      </c>
      <c r="J45" s="12"/>
      <c r="K45" s="42"/>
      <c r="L45" s="12"/>
      <c r="M45" s="18">
        <v>15929351285831</v>
      </c>
      <c r="N45" s="12"/>
      <c r="O45" s="18">
        <f>SUM(O8:O44)</f>
        <v>8235162733446</v>
      </c>
      <c r="P45" s="12"/>
      <c r="Q45" s="37">
        <f>SUM(Q8:R44)</f>
        <v>7694188552386</v>
      </c>
      <c r="R45" s="37"/>
    </row>
    <row r="47" spans="1:18" x14ac:dyDescent="0.2">
      <c r="Q47" s="24"/>
    </row>
    <row r="48" spans="1:18" x14ac:dyDescent="0.2">
      <c r="I48" s="24"/>
    </row>
    <row r="49" spans="9:17" x14ac:dyDescent="0.2">
      <c r="Q49" s="24"/>
    </row>
    <row r="50" spans="9:17" x14ac:dyDescent="0.2">
      <c r="I50" s="24"/>
    </row>
    <row r="51" spans="9:17" x14ac:dyDescent="0.2">
      <c r="Q51" s="24"/>
    </row>
    <row r="52" spans="9:17" x14ac:dyDescent="0.2">
      <c r="I52" s="24"/>
    </row>
    <row r="54" spans="9:17" x14ac:dyDescent="0.2">
      <c r="Q54" s="24"/>
    </row>
  </sheetData>
  <mergeCells count="46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29:R29"/>
    <mergeCell ref="Q30:R30"/>
    <mergeCell ref="Q31:R31"/>
    <mergeCell ref="Q32:R32"/>
    <mergeCell ref="Q33:R33"/>
    <mergeCell ref="Q34:R34"/>
    <mergeCell ref="Q35:R35"/>
    <mergeCell ref="Q36:R36"/>
    <mergeCell ref="Q37:R37"/>
    <mergeCell ref="Q43:R43"/>
    <mergeCell ref="Q44:R44"/>
    <mergeCell ref="Q45:R45"/>
    <mergeCell ref="Q38:R38"/>
    <mergeCell ref="Q39:R39"/>
    <mergeCell ref="Q40:R40"/>
    <mergeCell ref="Q41:R41"/>
    <mergeCell ref="Q42:R42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10</vt:i4>
      </vt:variant>
    </vt:vector>
  </HeadingPairs>
  <TitlesOfParts>
    <vt:vector size="20" baseType="lpstr">
      <vt:lpstr>سهام</vt:lpstr>
      <vt:lpstr>سپرده</vt:lpstr>
      <vt:lpstr>درآمد</vt:lpstr>
      <vt:lpstr>درآمد سرمایه گذاری در سهام</vt:lpstr>
      <vt:lpstr>درآمد سپرده بانکی</vt:lpstr>
      <vt:lpstr>سایر درآمدها</vt:lpstr>
      <vt:lpstr>درآمد سود سهام</vt:lpstr>
      <vt:lpstr>سود سپرده بانکی</vt:lpstr>
      <vt:lpstr>درآمد ناشی از فروش</vt:lpstr>
      <vt:lpstr>درآمد ناشی از تغییر قیمت اوراق</vt:lpstr>
      <vt:lpstr>درآمد!Print_Area</vt:lpstr>
      <vt:lpstr>'درآمد سپرده بانکی'!Print_Area</vt:lpstr>
      <vt:lpstr>'درآمد سرمایه گذاری در سهام'!Print_Area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سپرده بانکی'!Print_Area</vt:lpstr>
      <vt:lpstr>سهام!Print_Area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Ghazaleh Khademian</cp:lastModifiedBy>
  <dcterms:created xsi:type="dcterms:W3CDTF">2026-09-26T06:29:14Z</dcterms:created>
  <dcterms:modified xsi:type="dcterms:W3CDTF">2026-09-28T06:04:52Z</dcterms:modified>
</cp:coreProperties>
</file>